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15" documentId="8_{DCF85A03-1EEC-410A-B6A1-333228F65FDB}" xr6:coauthVersionLast="47" xr6:coauthVersionMax="47" xr10:uidLastSave="{F11F820F-4FE0-4DF4-A04C-64F68DE9647C}"/>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228" r:id="rId12"/>
    <pivotCache cacheId="7233" r:id="rId13"/>
    <pivotCache cacheId="7240" r:id="rId14"/>
    <pivotCache cacheId="7244" r:id="rId15"/>
    <pivotCache cacheId="725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 i="2" l="1"/>
  <c r="Y5" i="2"/>
  <c r="Y48" i="31"/>
  <c r="X48" i="31"/>
  <c r="X19" i="31"/>
  <c r="Y19" i="31"/>
  <c r="Y59" i="31"/>
  <c r="X59" i="31"/>
  <c r="Y58" i="31"/>
  <c r="X58" i="31"/>
  <c r="Y31" i="31"/>
  <c r="X31" i="31"/>
  <c r="Y64" i="2"/>
  <c r="X64" i="2"/>
  <c r="X52" i="31"/>
  <c r="Y52" i="31"/>
  <c r="X29" i="31"/>
  <c r="Y29" i="31"/>
  <c r="X24" i="31"/>
  <c r="Y24" i="31"/>
  <c r="Y15" i="31"/>
  <c r="X15" i="31"/>
  <c r="Y76" i="2"/>
  <c r="X76" i="2"/>
  <c r="Y91" i="2"/>
  <c r="X91" i="2"/>
  <c r="Y37" i="31"/>
  <c r="X37"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3" i="31"/>
  <c r="X53" i="31"/>
  <c r="Y60" i="31"/>
  <c r="X60" i="31"/>
  <c r="Y36" i="31"/>
  <c r="X36" i="31"/>
  <c r="Y35" i="31"/>
  <c r="X35" i="31"/>
  <c r="Y30" i="31"/>
  <c r="X30" i="31"/>
  <c r="Y38" i="2"/>
  <c r="Y37" i="2"/>
  <c r="Y36" i="2"/>
  <c r="Y35" i="2"/>
  <c r="Y34" i="2"/>
  <c r="Y33" i="2"/>
  <c r="Y32" i="2"/>
  <c r="Y31" i="2"/>
  <c r="Y29" i="2"/>
  <c r="Y28" i="2"/>
  <c r="X37"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1" i="31"/>
  <c r="X61" i="31"/>
  <c r="Y34" i="31"/>
  <c r="X34" i="31"/>
  <c r="Y10" i="31"/>
  <c r="X10" i="31"/>
  <c r="X69" i="2"/>
  <c r="Y69" i="2"/>
  <c r="Y27" i="31"/>
  <c r="X27" i="31"/>
  <c r="Y26" i="31"/>
  <c r="X26" i="31"/>
  <c r="Y4" i="2"/>
  <c r="X4" i="2"/>
  <c r="X49" i="31"/>
  <c r="Y49" i="31"/>
  <c r="X51" i="31"/>
  <c r="Y51" i="31"/>
  <c r="V336" i="30"/>
  <c r="Y44" i="2"/>
  <c r="Y12" i="31"/>
  <c r="X12" i="31"/>
  <c r="V177" i="30"/>
  <c r="X28" i="2"/>
  <c r="Y32" i="31"/>
  <c r="X32" i="31"/>
  <c r="Y13" i="31"/>
  <c r="X13" i="31"/>
  <c r="V315" i="30"/>
  <c r="V320" i="30"/>
  <c r="V318" i="30"/>
  <c r="X96" i="2"/>
  <c r="Y96" i="2"/>
  <c r="X97" i="2"/>
  <c r="Y97" i="2"/>
  <c r="X98" i="2"/>
  <c r="Y98" i="2"/>
  <c r="X94" i="2"/>
  <c r="Y94" i="2"/>
  <c r="X27" i="2"/>
  <c r="X26" i="2"/>
  <c r="X25" i="2"/>
  <c r="X24" i="2"/>
  <c r="X23" i="2"/>
  <c r="A136" i="33"/>
  <c r="B136" i="33"/>
  <c r="C136" i="33"/>
  <c r="D136" i="33"/>
  <c r="E136" i="33"/>
  <c r="F136" i="33"/>
  <c r="G136" i="33"/>
  <c r="H136" i="33"/>
  <c r="Y33" i="31"/>
  <c r="X33" i="31"/>
  <c r="X88" i="2"/>
  <c r="Y88" i="2"/>
  <c r="X50" i="31"/>
  <c r="Y50" i="31"/>
  <c r="X47" i="31"/>
  <c r="Y47" i="31"/>
  <c r="X28" i="31"/>
  <c r="Y28" i="31"/>
  <c r="Y14" i="31"/>
  <c r="X14" i="31"/>
  <c r="Y38" i="31"/>
  <c r="X38" i="31"/>
  <c r="Y25" i="31"/>
  <c r="X25" i="31"/>
  <c r="Y90" i="2"/>
  <c r="X90" i="2"/>
  <c r="Y71" i="2"/>
  <c r="X71" i="2"/>
  <c r="Y72" i="2"/>
  <c r="X72" i="2"/>
  <c r="X73" i="2"/>
  <c r="Y73" i="2"/>
  <c r="X9" i="31"/>
  <c r="Y9" i="31"/>
  <c r="V316" i="30"/>
  <c r="Y62" i="31"/>
  <c r="X62" i="31"/>
  <c r="Y8" i="31"/>
  <c r="X8" i="31"/>
  <c r="X92" i="2"/>
  <c r="Y92" i="2"/>
  <c r="Y24" i="2"/>
  <c r="Y25" i="2"/>
  <c r="Y23" i="31"/>
  <c r="X23" i="31"/>
  <c r="Y5" i="31"/>
  <c r="X5" i="31"/>
  <c r="Y7" i="31"/>
  <c r="X7" i="31"/>
  <c r="X82" i="2"/>
  <c r="Y82" i="2"/>
  <c r="X77" i="2"/>
  <c r="Y77" i="2"/>
  <c r="Y23" i="2"/>
  <c r="Y26" i="2"/>
  <c r="Y27" i="2"/>
  <c r="Y30" i="2"/>
  <c r="X44" i="2"/>
  <c r="X87" i="2"/>
  <c r="Y87" i="2"/>
  <c r="Y57" i="31"/>
  <c r="X57" i="31"/>
  <c r="Y46" i="31"/>
  <c r="X46" i="31"/>
  <c r="Y70" i="2"/>
  <c r="X70" i="2"/>
  <c r="Y17" i="31"/>
  <c r="X17" i="31"/>
  <c r="Y20" i="31"/>
  <c r="X20" i="31"/>
  <c r="X13" i="2"/>
  <c r="Y13" i="2"/>
  <c r="Y56" i="31"/>
  <c r="X56" i="31"/>
  <c r="Y6" i="31"/>
  <c r="X6" i="31"/>
  <c r="Y55" i="31"/>
  <c r="X55" i="31"/>
  <c r="X12" i="2"/>
  <c r="Y12" i="2"/>
  <c r="X45" i="31"/>
  <c r="Y45" i="31"/>
  <c r="Y89" i="2"/>
  <c r="X89" i="2"/>
  <c r="Y84" i="2"/>
  <c r="X84" i="2"/>
  <c r="Y78" i="2"/>
  <c r="X78" i="2"/>
  <c r="Y79" i="2"/>
  <c r="X79" i="2"/>
  <c r="Y80" i="2"/>
  <c r="X80" i="2"/>
  <c r="Y39" i="31"/>
  <c r="X39"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5" i="2"/>
  <c r="Y85" i="2"/>
  <c r="X86" i="2"/>
  <c r="Y86" i="2"/>
  <c r="X74" i="2"/>
  <c r="Y74" i="2"/>
  <c r="Y51" i="2"/>
  <c r="X51" i="2"/>
  <c r="X50" i="2"/>
  <c r="Y50" i="2"/>
  <c r="X52" i="2"/>
  <c r="Y52" i="2"/>
  <c r="X53" i="2"/>
  <c r="Y53" i="2"/>
  <c r="X54" i="2"/>
  <c r="Y54" i="2"/>
  <c r="X55" i="2"/>
  <c r="Y55" i="2"/>
  <c r="X56" i="2"/>
  <c r="Y56" i="2"/>
  <c r="X57" i="2"/>
  <c r="Y57" i="2"/>
  <c r="X58" i="2"/>
  <c r="Y58" i="2"/>
  <c r="X59" i="2"/>
  <c r="Y59" i="2"/>
  <c r="X75" i="2"/>
  <c r="Y75" i="2"/>
  <c r="X60" i="2"/>
  <c r="Y60" i="2"/>
  <c r="V175" i="30"/>
  <c r="X62" i="2"/>
  <c r="Y62" i="2"/>
  <c r="V258" i="30"/>
  <c r="X175" i="2"/>
  <c r="X174" i="2"/>
  <c r="X173" i="2"/>
  <c r="X172" i="2"/>
  <c r="X171" i="2"/>
  <c r="X170" i="2"/>
  <c r="X169" i="2"/>
  <c r="X168" i="2"/>
  <c r="X95" i="2"/>
  <c r="Y95" i="2"/>
  <c r="X99" i="2"/>
  <c r="Y9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18" i="31"/>
  <c r="Y18" i="31"/>
  <c r="V91" i="30"/>
  <c r="V157" i="30"/>
  <c r="V80" i="30"/>
  <c r="V54" i="30"/>
  <c r="V111" i="30"/>
  <c r="V244" i="30"/>
  <c r="V90" i="30"/>
  <c r="V159" i="30"/>
  <c r="V93" i="30"/>
  <c r="V94" i="30"/>
  <c r="X21" i="31"/>
  <c r="Y21" i="31"/>
  <c r="V92" i="30"/>
  <c r="Y22" i="31"/>
  <c r="X22" i="31"/>
  <c r="V351" i="30"/>
  <c r="V330" i="30"/>
  <c r="V345" i="30"/>
  <c r="V313" i="30"/>
  <c r="V323" i="30"/>
  <c r="X65" i="2"/>
  <c r="Y65" i="2"/>
  <c r="V81" i="30"/>
  <c r="Y64" i="31"/>
  <c r="X6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3" i="2"/>
  <c r="Y93" i="2"/>
  <c r="V117" i="30"/>
  <c r="V328" i="30"/>
  <c r="Y101" i="2"/>
  <c r="X101" i="2"/>
  <c r="Y100" i="2"/>
  <c r="X100" i="2"/>
  <c r="V355" i="30"/>
  <c r="V337" i="30"/>
  <c r="V341" i="30"/>
  <c r="V321" i="30"/>
  <c r="V312" i="30"/>
  <c r="V311" i="30"/>
  <c r="X63" i="2"/>
  <c r="Y63" i="2"/>
  <c r="V343" i="30"/>
  <c r="V326" i="30"/>
  <c r="Y41" i="31"/>
  <c r="X41" i="31"/>
  <c r="Y43" i="2"/>
  <c r="Y40" i="31"/>
  <c r="X40" i="31"/>
  <c r="V356" i="30"/>
  <c r="Y65" i="31"/>
  <c r="X65" i="31"/>
  <c r="Y44" i="31"/>
  <c r="X44" i="31"/>
  <c r="Y168" i="2"/>
  <c r="Y169" i="2"/>
  <c r="Y170" i="2"/>
  <c r="Y171" i="2"/>
  <c r="Y172" i="2"/>
  <c r="Y173" i="2"/>
  <c r="Y174" i="2"/>
  <c r="Y175" i="2"/>
  <c r="V143" i="30"/>
  <c r="V331" i="30"/>
  <c r="Y54" i="31"/>
  <c r="X54" i="31"/>
  <c r="Y43" i="31"/>
  <c r="X43" i="31"/>
  <c r="Y42" i="31"/>
  <c r="X42" i="31"/>
  <c r="Y45" i="2"/>
  <c r="X45" i="2"/>
  <c r="X61" i="2"/>
  <c r="Y61" i="2"/>
  <c r="Y42" i="2"/>
  <c r="X42" i="2"/>
  <c r="X66" i="2"/>
  <c r="X67" i="2"/>
  <c r="X68" i="2"/>
  <c r="X43" i="2"/>
  <c r="X46" i="2"/>
  <c r="Y68" i="2"/>
  <c r="Y67" i="2"/>
  <c r="Y66" i="2"/>
  <c r="Y63" i="31"/>
  <c r="X63"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2" i="30"/>
  <c r="V6" i="30"/>
  <c r="V349" i="30"/>
  <c r="V11" i="30"/>
  <c r="V35" i="30"/>
  <c r="V317" i="30"/>
  <c r="V184" i="30"/>
  <c r="V181" i="30"/>
  <c r="V24" i="30"/>
  <c r="V30" i="30"/>
  <c r="V156" i="30"/>
  <c r="V314" i="30"/>
  <c r="V36" i="30"/>
  <c r="V194" i="30"/>
  <c r="V33" i="30"/>
  <c r="V31" i="30"/>
  <c r="V189" i="30"/>
  <c r="V5" i="30"/>
  <c r="V155" i="30"/>
  <c r="V193" i="30"/>
  <c r="V25" i="30"/>
  <c r="V8" i="30"/>
  <c r="V190" i="30"/>
  <c r="V27" i="30"/>
  <c r="V188" i="30"/>
  <c r="V191" i="30"/>
  <c r="V182" i="30"/>
  <c r="V187" i="30"/>
  <c r="V34" i="30"/>
  <c r="V180" i="30"/>
  <c r="V329" i="30"/>
  <c r="V327" i="30"/>
  <c r="V325" i="30"/>
  <c r="V1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0"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0"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1"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5"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6"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7"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0"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2"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4"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5"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6"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7"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7"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4"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<sst xmlns="http://schemas.openxmlformats.org/spreadsheetml/2006/main" count="23747" uniqueCount="2861">
  <si>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</si>
  <si>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</si>
  <si>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</si>
  <si>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</si>
  <si>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</si>
  <si>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</si>
  <si>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</si>
  <si>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</si>
  <si>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</si>
  <si>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</si>
  <si>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</si>
  <si>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</si>
  <si>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</si>
  <si>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</si>
  <si>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</si>
  <si>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</si>
  <si>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</si>
  <si>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</si>
  <si>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</si>
  <si>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</si>
  <si>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</si>
  <si>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</si>
  <si>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</si>
  <si>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</si>
  <si>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</si>
  <si>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</si>
  <si>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</si>
  <si>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</si>
  <si>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</si>
  <si>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</si>
  <si>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</si>
  <si>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</si>
  <si>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</si>
  <si>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</si>
  <si>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</si>
  <si>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</si>
  <si>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</si>
  <si>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</si>
  <si>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</si>
  <si>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</si>
  <si>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</si>
  <si>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</si>
  <si>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</si>
  <si>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</si>
  <si>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</si>
  <si>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</si>
  <si>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</si>
  <si>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</si>
  <si>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</si>
  <si>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</si>
  <si>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</si>
  <si>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</si>
  <si>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</si>
  <si>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</si>
  <si>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</si>
  <si>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</si>
  <si>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</si>
  <si>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</si>
  <si>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</si>
  <si>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</si>
  <si>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</si>
  <si>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</si>
  <si>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</si>
  <si>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</si>
  <si>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</si>
  <si>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</si>
  <si>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</si>
  <si>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</si>
  <si>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</si>
  <si>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</si>
  <si>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</si>
  <si>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</si>
  <si>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</si>
  <si>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</si>
  <si>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</si>
  <si>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</si>
  <si>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</si>
  <si>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</si>
  <si>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</si>
  <si>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</si>
  <si>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</si>
  <si>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</si>
  <si>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</si>
  <si>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</si>
  <si>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</si>
  <si>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</si>
  <si>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</si>
  <si>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</si>
  <si>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</si>
  <si>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</si>
  <si>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</si>
  <si>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</si>
  <si>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</si>
  <si>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</si>
  <si>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</si>
  <si>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</si>
  <si>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</si>
  <si>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</si>
  <si>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</si>
  <si>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</si>
  <si>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</si>
  <si>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</si>
  <si>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</si>
  <si>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</si>
  <si>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</si>
  <si>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</si>
  <si>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</si>
  <si>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</si>
  <si>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</si>
  <si>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</si>
  <si>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</si>
  <si>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</si>
  <si>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</si>
  <si>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</si>
  <si>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</si>
  <si>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</si>
  <si>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</si>
  <si>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</si>
  <si>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</si>
  <si>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</si>
  <si>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</si>
  <si>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</si>
  <si>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</si>
  <si>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</si>
  <si>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</si>
  <si>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</si>
  <si>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</si>
  <si>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</si>
  <si>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</si>
  <si>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</si>
  <si>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</si>
  <si>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</si>
  <si>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</si>
  <si>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</si>
  <si>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</si>
  <si>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</si>
  <si>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</si>
  <si>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</si>
  <si>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</si>
  <si>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</si>
  <si>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</si>
  <si>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</si>
  <si>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</si>
  <si>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</si>
  <si>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</si>
  <si>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</si>
  <si>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</si>
  <si>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</si>
  <si>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</si>
  <si>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</si>
  <si>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</si>
  <si>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</si>
  <si>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</si>
  <si>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</si>
  <si>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</si>
  <si>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</si>
  <si>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</si>
  <si>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</si>
  <si>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</si>
  <si>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</si>
  <si>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</si>
  <si>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</si>
  <si>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</si>
  <si>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</si>
  <si>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</si>
  <si>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</si>
  <si>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</si>
  <si>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</si>
  <si>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</si>
  <si>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</si>
  <si>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</si>
  <si>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</si>
  <si>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</si>
  <si>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</si>
  <si>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</si>
  <si>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</si>
  <si>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</si>
  <si>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</si>
  <si>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</si>
  <si>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</si>
  <si>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</si>
  <si>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</si>
  <si>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</si>
  <si>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</si>
  <si>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</si>
  <si>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</si>
  <si>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</si>
  <si>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</si>
  <si>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</si>
  <si>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</si>
  <si>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</si>
  <si>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</si>
  <si>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</si>
  <si>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</si>
  <si>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</si>
  <si>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</si>
  <si>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</si>
  <si>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</si>
  <si>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</si>
  <si>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</si>
  <si>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</si>
  <si>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</si>
  <si>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</si>
  <si>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</si>
  <si>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</si>
  <si>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</si>
  <si>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</si>
  <si>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</si>
  <si>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</si>
  <si>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</si>
  <si>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</si>
  <si>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</si>
  <si>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</si>
  <si>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</si>
  <si>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</si>
  <si>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</si>
  <si>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</si>
  <si>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</si>
  <si>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</si>
  <si>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</si>
  <si>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</si>
  <si>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</si>
  <si>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</si>
  <si>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</si>
  <si>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</si>
  <si>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</si>
  <si>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</si>
  <si>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</si>
  <si>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</si>
  <si>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</si>
  <si>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</si>
  <si>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</si>
  <si>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</si>
  <si>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</si>
  <si>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</si>
  <si>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</si>
  <si>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</si>
  <si>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</si>
  <si>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</si>
  <si>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</si>
  <si>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</si>
  <si>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</si>
  <si>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</si>
  <si>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</si>
  <si>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</si>
  <si>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</si>
  <si>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</si>
  <si>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</si>
  <si>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</si>
  <si>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</si>
  <si>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</si>
  <si>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</si>
  <si>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</si>
  <si>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</si>
  <si>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</si>
  <si>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</si>
  <si>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</si>
  <si>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</si>
  <si>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</si>
  <si>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</si>
  <si>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</si>
  <si>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</si>
  <si>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</si>
  <si>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</si>
  <si>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</si>
  <si>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</si>
  <si>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</si>
  <si>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</si>
  <si>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</si>
  <si>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</si>
  <si>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</si>
  <si>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</si>
  <si>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</si>
  <si>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</si>
  <si>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</si>
  <si>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</si>
  <si>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</si>
  <si>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</si>
  <si>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</si>
  <si>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</si>
  <si>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</si>
  <si>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</si>
  <si>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</si>
  <si>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</si>
  <si>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</si>
  <si>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</si>
  <si>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</si>
  <si>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</si>
  <si>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</si>
  <si>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</si>
  <si>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</si>
  <si>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</si>
  <si>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</si>
  <si>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</si>
  <si>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</si>
  <si>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</si>
  <si>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</si>
  <si>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</si>
  <si>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</si>
  <si>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</si>
  <si>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</si>
  <si>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</si>
  <si>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</si>
  <si>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</si>
  <si>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</si>
  <si>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</si>
  <si>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</si>
  <si>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</si>
  <si>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</si>
  <si>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</si>
  <si>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</si>
  <si>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</si>
  <si>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</si>
  <si>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</si>
  <si>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</si>
  <si>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</si>
  <si>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</si>
  <si>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</si>
  <si>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</si>
  <si>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</si>
  <si>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</si>
  <si>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</si>
  <si>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</si>
  <si>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</si>
  <si>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</si>
  <si>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</si>
  <si>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</si>
  <si>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</si>
  <si>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</si>
  <si>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</si>
  <si>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</si>
  <si>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</si>
  <si>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</si>
  <si>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</si>
  <si>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</si>
  <si>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</si>
  <si>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</si>
  <si>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</si>
  <si>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</si>
  <si>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</si>
  <si>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</si>
  <si>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</si>
  <si>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</si>
  <si>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</si>
  <si>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</si>
  <si>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</si>
  <si>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</si>
  <si>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</si>
  <si>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</si>
  <si>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</si>
  <si>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</si>
  <si>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</si>
  <si>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</si>
  <si>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</si>
  <si>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</si>
  <si>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</si>
  <si>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</si>
  <si>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</si>
  <si>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</si>
  <si>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</si>
  <si>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</si>
  <si>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</si>
  <si>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</si>
  <si>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</si>
  <si>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</si>
  <si>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</si>
  <si>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</si>
  <si>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</si>
  <si>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</si>
  <si>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</si>
  <si>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</si>
  <si>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</si>
  <si>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</si>
  <si>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</si>
  <si>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</si>
  <si>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</si>
  <si>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</si>
  <si>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</si>
  <si>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</si>
  <si>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</si>
  <si>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</si>
  <si>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</si>
  <si>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</si>
  <si>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</si>
  <si>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</si>
  <si>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</si>
  <si>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</si>
  <si>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</si>
  <si>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</si>
  <si>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</si>
  <si>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</si>
  <si>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</si>
  <si>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</si>
  <si>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</si>
  <si>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</si>
  <si>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</si>
  <si>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</si>
  <si>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</si>
  <si>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</si>
  <si>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</si>
  <si>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</si>
  <si>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</si>
  <si>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</si>
  <si>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</si>
  <si>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</si>
  <si>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</si>
  <si>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</si>
  <si>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</si>
  <si>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</si>
  <si>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</si>
  <si>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</si>
  <si>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</si>
  <si>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</si>
  <si>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</si>
  <si>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</si>
  <si>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</si>
  <si>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</si>
  <si>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</si>
  <si>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</si>
  <si>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</si>
  <si>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</si>
  <si>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</si>
  <si>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</si>
  <si>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</si>
  <si>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</si>
  <si>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</si>
  <si>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</si>
  <si>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</si>
  <si>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</si>
  <si>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</si>
  <si>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</si>
  <si>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</si>
  <si>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</si>
  <si>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</si>
  <si>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</si>
  <si>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</si>
  <si>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</si>
  <si>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</si>
  <si>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</si>
  <si>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</si>
  <si>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</si>
  <si>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</si>
  <si>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</si>
  <si>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</si>
  <si>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</si>
  <si>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</si>
  <si>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</si>
  <si>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</si>
  <si>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</si>
  <si>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</si>
  <si>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</si>
  <si>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</si>
  <si>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</si>
  <si>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</si>
  <si>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</si>
  <si>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</si>
  <si>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</si>
  <si>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</si>
  <si>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</si>
  <si>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</si>
  <si>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</si>
  <si>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</si>
  <si>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</si>
  <si>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</si>
  <si>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</si>
  <si>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</si>
  <si>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</si>
  <si>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</si>
  <si>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</si>
  <si>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</si>
  <si>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</si>
  <si>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</si>
  <si>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</si>
  <si>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</si>
  <si>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</si>
  <si>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</si>
  <si>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</si>
  <si>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</si>
  <si>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</si>
  <si>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</si>
  <si>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</si>
  <si>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</si>
  <si>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</si>
  <si>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</si>
  <si>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</si>
  <si>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</si>
  <si>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</si>
  <si>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</si>
  <si>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</si>
  <si>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</si>
  <si>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</si>
  <si>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</si>
  <si>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</si>
  <si>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</si>
  <si>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</si>
  <si>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</si>
  <si>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</si>
  <si>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</si>
  <si>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</si>
  <si>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</si>
  <si>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</si>
  <si>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</si>
  <si>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</si>
  <si>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</si>
  <si>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</si>
  <si>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</si>
  <si>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</si>
  <si>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</si>
  <si>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</si>
  <si>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</si>
  <si>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</si>
  <si>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</si>
  <si>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</si>
  <si>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</si>
  <si>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</si>
  <si>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</si>
  <si>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</si>
  <si>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</si>
  <si>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</si>
  <si>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</si>
  <si>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</si>
  <si>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</si>
  <si>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</si>
  <si>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</si>
  <si>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</si>
  <si>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</si>
  <si>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</si>
  <si>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</si>
  <si>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</si>
  <si>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</si>
  <si>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</si>
  <si>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</si>
  <si>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</si>
  <si>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</si>
  <si>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</si>
  <si>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</si>
  <si>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</si>
  <si>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</si>
  <si>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</si>
  <si>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</si>
  <si>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</si>
  <si>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</si>
  <si>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</si>
  <si>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</si>
  <si>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</si>
  <si>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</si>
  <si>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</si>
  <si>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</si>
  <si>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</si>
  <si>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</si>
  <si>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</si>
  <si>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</si>
  <si>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</si>
  <si>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</si>
  <si>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</si>
  <si>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</si>
  <si>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</si>
  <si>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</si>
  <si>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</si>
  <si>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</si>
  <si>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</si>
  <si>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</si>
  <si>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</si>
  <si>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</si>
  <si>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</si>
  <si>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</si>
  <si>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</si>
  <si>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</si>
  <si>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</si>
  <si>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</si>
  <si>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</si>
  <si>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</si>
  <si>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</si>
  <si>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</si>
  <si>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</si>
  <si>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</si>
  <si>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</si>
  <si>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</si>
  <si>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</si>
  <si>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</si>
  <si>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</si>
  <si>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</si>
  <si>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</si>
  <si>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</si>
  <si>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</si>
  <si>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</si>
  <si>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</si>
  <si>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</si>
  <si>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</si>
  <si>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</si>
  <si>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</si>
  <si>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</si>
  <si>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</si>
  <si>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</si>
  <si>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</si>
  <si>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</si>
  <si>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</si>
  <si>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</si>
  <si>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</si>
  <si>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</si>
  <si>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</si>
  <si>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</si>
  <si>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</si>
  <si>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</si>
  <si>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</si>
  <si>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</si>
  <si>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</si>
  <si>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</si>
  <si>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</si>
  <si>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</si>
  <si>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</si>
  <si>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</si>
  <si>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</si>
  <si>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</si>
  <si>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</si>
  <si>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</si>
  <si>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</si>
  <si>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</si>
  <si>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</si>
  <si>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</si>
  <si>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</si>
  <si>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</si>
  <si>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</si>
  <si>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</si>
  <si>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</si>
  <si>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</si>
  <si>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</si>
  <si>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</si>
  <si>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</si>
  <si>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</si>
  <si>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</si>
  <si>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</si>
  <si>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</si>
  <si>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</si>
  <si>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</si>
  <si>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</si>
  <si>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</si>
  <si>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</si>
  <si>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</si>
  <si>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</si>
  <si>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</si>
  <si>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</si>
  <si>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</si>
  <si>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</si>
  <si>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</si>
  <si>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</si>
  <si>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</si>
  <si>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</si>
  <si>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</si>
  <si>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</si>
  <si>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</si>
  <si>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</si>
  <si>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</si>
  <si>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</si>
  <si>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</si>
  <si>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</si>
  <si>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</si>
  <si>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</si>
  <si>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</si>
  <si>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</si>
  <si>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Completed on Track</t>
  </si>
  <si>
    <t>4/29 NTP Package Received.</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</si>
  <si>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</si>
  <si>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</si>
  <si>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</si>
  <si>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</si>
  <si>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</si>
  <si>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</si>
  <si>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</si>
  <si>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</si>
  <si>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</si>
  <si>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</si>
  <si>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</si>
  <si>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</si>
  <si>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</si>
  <si>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</si>
  <si>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</si>
  <si>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</si>
  <si>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</si>
  <si>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</si>
  <si>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</si>
  <si>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</si>
  <si>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</si>
  <si>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</si>
  <si>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</si>
  <si>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</si>
  <si>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</si>
  <si>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</si>
  <si>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</si>
  <si>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</si>
  <si>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</si>
  <si>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</si>
  <si>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</si>
  <si>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</si>
  <si>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</si>
  <si>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</si>
  <si>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</si>
  <si>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</si>
  <si>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</si>
  <si>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</si>
  <si>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</si>
  <si>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</si>
  <si>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</si>
  <si>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</si>
  <si>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</si>
  <si>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</si>
  <si>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</si>
  <si>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</si>
  <si>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</si>
  <si>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</si>
  <si>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</si>
  <si>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</si>
  <si>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</si>
  <si>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</si>
  <si>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</si>
  <si>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</si>
  <si>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</si>
  <si>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</si>
  <si>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</si>
  <si>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</si>
  <si>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</si>
  <si>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</si>
  <si>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</si>
  <si>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</si>
  <si>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</si>
  <si>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</si>
  <si>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</si>
  <si>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</si>
  <si>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</si>
  <si>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</si>
  <si>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</si>
  <si>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</si>
  <si>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</si>
  <si>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</si>
  <si>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</si>
  <si>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</si>
  <si>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</si>
  <si>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</si>
  <si>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</si>
  <si>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</si>
  <si>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</si>
  <si>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</si>
  <si>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</si>
  <si>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</si>
  <si>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</si>
  <si>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</si>
  <si>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</si>
  <si>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</si>
  <si>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</si>
  <si>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</si>
  <si>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</si>
  <si>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</si>
  <si>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</si>
  <si>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</si>
  <si>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</si>
  <si>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</si>
  <si>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</si>
  <si>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</si>
  <si>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</si>
  <si>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</si>
  <si>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</si>
  <si>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</si>
  <si>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</si>
  <si>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</si>
  <si>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</si>
  <si>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</si>
  <si>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</si>
  <si>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</si>
  <si>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</si>
  <si>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</si>
  <si>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</si>
  <si>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</si>
  <si>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</si>
  <si>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</si>
  <si>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</si>
  <si>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</si>
  <si>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</si>
  <si>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</si>
  <si>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</si>
  <si>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</si>
  <si>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</si>
  <si>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</si>
  <si>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</si>
  <si>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</si>
  <si>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</si>
  <si>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</si>
  <si>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</si>
  <si>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</si>
  <si>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</si>
  <si>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</si>
  <si>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</si>
  <si>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</si>
  <si>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</si>
  <si>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</si>
  <si>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</si>
  <si>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</si>
  <si>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</si>
  <si>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</si>
  <si>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</si>
  <si>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</si>
  <si>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</si>
  <si>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</si>
  <si>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</si>
  <si>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</si>
  <si>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</si>
  <si>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</si>
  <si>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</si>
  <si>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</si>
  <si>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</si>
  <si>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</si>
  <si>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</si>
  <si>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</si>
  <si>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</si>
  <si>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</si>
  <si>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</si>
  <si>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</si>
  <si>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</si>
  <si>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</si>
  <si>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</si>
  <si>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</si>
  <si>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</si>
  <si>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</si>
  <si>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</si>
  <si>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</si>
  <si>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</si>
  <si>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</si>
  <si>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</si>
  <si>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</si>
  <si>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</si>
  <si>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</si>
  <si>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</si>
  <si>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</si>
  <si>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</si>
  <si>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</si>
  <si>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</si>
  <si>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</si>
  <si>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</si>
  <si>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</si>
  <si>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</si>
  <si>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</si>
  <si>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</si>
  <si>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</si>
  <si>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</si>
  <si>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</si>
  <si>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</si>
  <si>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</si>
  <si>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</si>
  <si>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</si>
  <si>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</si>
  <si>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</si>
  <si>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</si>
  <si>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</si>
  <si>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</si>
  <si>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</si>
  <si>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</si>
  <si>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</si>
  <si>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</si>
  <si>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</si>
  <si>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</si>
  <si>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</si>
  <si>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</si>
  <si>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</si>
  <si>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</si>
  <si>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</si>
  <si>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</si>
  <si>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</si>
  <si>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</si>
  <si>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</si>
  <si>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</si>
  <si>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</si>
  <si>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</si>
  <si>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</si>
  <si>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</si>
  <si>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</si>
  <si>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</si>
  <si>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</si>
  <si>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</si>
  <si>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</si>
  <si>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</si>
  <si>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</si>
  <si>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</si>
  <si>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</si>
  <si>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</si>
  <si>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</si>
  <si>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</si>
  <si>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</si>
  <si>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</si>
  <si>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</si>
  <si>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</si>
  <si>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</si>
  <si>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</si>
  <si>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</si>
  <si>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</si>
  <si>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</si>
  <si>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</si>
  <si>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</si>
  <si>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</si>
  <si>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</si>
  <si>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</si>
  <si>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</si>
  <si>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</si>
  <si>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</si>
  <si>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</si>
  <si>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</si>
  <si>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</si>
  <si>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</si>
  <si>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</si>
  <si>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</si>
  <si>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</si>
  <si>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</si>
  <si>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</si>
  <si>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</si>
  <si>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</si>
  <si>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</si>
  <si>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</si>
  <si>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</si>
  <si>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</si>
  <si>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</si>
  <si>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</si>
  <si>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</si>
  <si>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</si>
  <si>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</si>
  <si>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</si>
  <si>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</si>
  <si>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</si>
  <si>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</si>
  <si>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</si>
  <si>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</si>
  <si>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</si>
  <si>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</si>
  <si>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</si>
  <si>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</si>
  <si>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</si>
  <si>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</si>
  <si>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</si>
  <si>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</si>
  <si>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</si>
  <si>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</si>
  <si>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</si>
  <si>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</si>
  <si>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</si>
  <si>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</si>
  <si>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</si>
  <si>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</si>
  <si>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</si>
  <si>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</si>
  <si>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</si>
  <si>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</si>
  <si>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</si>
  <si>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</si>
  <si>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</si>
  <si>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</si>
  <si>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</si>
  <si>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</si>
  <si>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</si>
  <si>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</si>
  <si>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</si>
  <si>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</si>
  <si>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</si>
  <si>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</si>
  <si>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</si>
  <si>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</si>
  <si>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</si>
  <si>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</si>
  <si>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</si>
  <si>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</si>
  <si>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</si>
  <si>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</si>
  <si>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</si>
  <si>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</si>
  <si>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</si>
  <si>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</si>
  <si>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</si>
  <si>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</si>
  <si>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</si>
  <si>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</si>
  <si>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</si>
  <si>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</si>
  <si>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</si>
  <si>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</si>
  <si>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</si>
  <si>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</si>
  <si>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</si>
  <si>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</si>
  <si>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</si>
  <si>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</si>
  <si>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</si>
  <si>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</si>
  <si>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</si>
  <si>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</si>
  <si>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</si>
  <si>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</si>
  <si>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</si>
  <si>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</si>
  <si>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</si>
  <si>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</si>
  <si>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</si>
  <si>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</si>
  <si>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</si>
  <si>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</si>
  <si>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</si>
  <si>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</si>
  <si>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</si>
  <si>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</si>
  <si>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</si>
  <si>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</si>
  <si>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</si>
  <si>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</si>
  <si>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</si>
  <si>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</si>
  <si>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</si>
  <si>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</si>
  <si>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</si>
  <si>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</si>
  <si>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</si>
  <si>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</si>
  <si>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</si>
  <si>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</si>
  <si>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</si>
  <si>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</si>
  <si>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</si>
  <si>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</si>
  <si>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</si>
  <si>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</si>
  <si>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</si>
  <si>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</si>
  <si>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</si>
  <si>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</si>
  <si>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</si>
  <si>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</si>
  <si>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</si>
  <si>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</si>
  <si>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</si>
  <si>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</si>
  <si>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</si>
  <si>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</si>
  <si>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</si>
  <si>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</si>
  <si>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</si>
  <si>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</si>
  <si>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</si>
  <si>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</si>
  <si>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</si>
  <si>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</si>
  <si>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</si>
  <si>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</si>
  <si>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</si>
  <si>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</si>
  <si>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</si>
  <si>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</si>
  <si>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</si>
  <si>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</si>
  <si>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</si>
  <si>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</si>
  <si>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</si>
  <si>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</si>
  <si>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</si>
  <si>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</si>
  <si>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</si>
  <si>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</si>
  <si>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</si>
  <si>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</si>
  <si>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</si>
  <si>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</si>
  <si>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</si>
  <si>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</si>
  <si>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</si>
  <si>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</si>
  <si>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</si>
  <si>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</si>
  <si>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</si>
  <si>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</si>
  <si>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</si>
  <si>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</si>
  <si>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</si>
  <si>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</si>
  <si>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</si>
  <si>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</si>
  <si>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</si>
  <si>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</si>
  <si>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</si>
  <si>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</si>
  <si>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</si>
  <si>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</si>
  <si>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</si>
  <si>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</si>
  <si>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</si>
  <si>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</si>
  <si>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</si>
  <si>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</si>
  <si>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</si>
  <si>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</si>
  <si>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</si>
  <si>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</si>
  <si>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</si>
  <si>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</si>
  <si>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</si>
  <si>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</si>
  <si>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</si>
  <si>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</si>
  <si>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</si>
  <si>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</si>
  <si>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</si>
  <si>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</si>
  <si>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</si>
  <si>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</si>
  <si>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</si>
  <si>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</si>
  <si>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</si>
  <si>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</si>
  <si>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</si>
  <si>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</si>
  <si>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</si>
  <si>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</si>
  <si>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</si>
  <si>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</si>
  <si>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</si>
  <si>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</si>
  <si>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</si>
  <si>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</si>
  <si>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</si>
  <si>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</si>
  <si>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</si>
  <si>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</si>
  <si>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</si>
  <si>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</si>
  <si>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</si>
  <si>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</si>
  <si>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</si>
  <si>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</si>
  <si>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</si>
  <si>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</si>
  <si>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</si>
  <si>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</si>
  <si>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</si>
  <si>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</si>
  <si>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</si>
  <si>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</si>
  <si>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</si>
  <si>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</si>
  <si>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</si>
  <si>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</si>
  <si>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</si>
  <si>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</si>
  <si>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</si>
  <si>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</si>
  <si>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</si>
  <si>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</si>
  <si>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</si>
  <si>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</si>
  <si>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</si>
  <si>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</si>
  <si>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</si>
  <si>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</si>
  <si>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</si>
  <si>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</si>
  <si>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</si>
  <si>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</si>
  <si>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</si>
  <si>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</si>
  <si>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</si>
  <si>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</si>
  <si>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</si>
  <si>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</si>
  <si>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</si>
  <si>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</si>
  <si>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</si>
  <si>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</si>
  <si>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</si>
  <si>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</si>
  <si>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</si>
  <si>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</si>
  <si>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</si>
  <si>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</si>
  <si>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</si>
  <si>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</si>
  <si>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</si>
  <si>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</si>
  <si>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</si>
  <si>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</si>
  <si>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</si>
  <si>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</si>
  <si>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</si>
  <si>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</si>
  <si>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</si>
  <si>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</si>
  <si>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</si>
  <si>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</si>
  <si>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</si>
  <si>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</si>
  <si>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</si>
  <si>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</si>
  <si>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</si>
  <si>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</si>
  <si>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</si>
  <si>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</si>
  <si>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</si>
  <si>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</si>
  <si>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</si>
  <si>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</si>
  <si>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</si>
  <si>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</si>
  <si>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</si>
  <si>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</si>
  <si>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</si>
  <si>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</si>
  <si>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</si>
  <si>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</si>
  <si>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</si>
  <si>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</si>
  <si>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</si>
  <si>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</si>
  <si>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</si>
  <si>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</si>
  <si>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</si>
  <si>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</si>
  <si>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</si>
  <si>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</si>
  <si>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</si>
  <si>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</si>
  <si>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</si>
  <si>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</si>
  <si>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</si>
  <si>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</si>
  <si>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</si>
  <si>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</si>
  <si>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</si>
  <si>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</si>
  <si>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</si>
  <si>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</si>
  <si>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</si>
  <si>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</si>
  <si>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</si>
  <si>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</si>
  <si>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</si>
  <si>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</si>
  <si>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</si>
  <si>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</si>
  <si>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</si>
  <si>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</si>
  <si>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</si>
  <si>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</si>
  <si>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</si>
  <si>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</si>
  <si>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</si>
  <si>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</si>
  <si>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</si>
  <si>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</si>
  <si>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</si>
  <si>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</si>
  <si>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</si>
  <si>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</si>
  <si>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</si>
  <si>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</si>
  <si>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</si>
  <si>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</si>
  <si>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</si>
  <si>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</si>
  <si>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</si>
  <si>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</si>
  <si>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</si>
  <si>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</si>
  <si>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</si>
  <si>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</si>
  <si>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</si>
  <si>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</si>
  <si>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</si>
  <si>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</si>
  <si>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</si>
  <si>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</si>
  <si>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</si>
  <si>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</si>
  <si>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</si>
  <si>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</si>
  <si>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</si>
  <si>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</si>
  <si>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</si>
  <si>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</si>
  <si>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</si>
  <si>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</si>
  <si>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</si>
  <si>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</si>
  <si>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</si>
  <si>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</si>
  <si>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</si>
  <si>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</si>
  <si>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</si>
  <si>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</si>
  <si>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</si>
  <si>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</si>
  <si>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</si>
  <si>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</si>
  <si>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</si>
  <si>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</si>
  <si>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</si>
  <si>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</si>
  <si>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</si>
  <si>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</si>
  <si>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</si>
  <si>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</si>
  <si>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</si>
  <si>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</si>
  <si>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</si>
  <si>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</si>
  <si>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</si>
  <si>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</si>
  <si>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</si>
  <si>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</si>
  <si>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</si>
  <si>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</si>
  <si>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</si>
  <si>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</si>
  <si>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</si>
  <si>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</si>
  <si>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</si>
  <si>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</si>
  <si>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</si>
  <si>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</si>
  <si>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</si>
  <si>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</si>
  <si>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</si>
  <si>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</si>
  <si>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</si>
  <si>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</si>
  <si>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</si>
  <si>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</si>
  <si>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</si>
  <si>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</si>
  <si>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</si>
  <si>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</si>
  <si>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</si>
  <si>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</si>
  <si>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</si>
  <si>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</si>
  <si>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</si>
  <si>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</si>
  <si>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</si>
  <si>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</si>
  <si>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</si>
  <si>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</si>
  <si>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</si>
  <si>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</si>
  <si>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</si>
  <si>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</si>
  <si>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</si>
  <si>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</si>
  <si>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</si>
  <si>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</si>
  <si>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</si>
  <si>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</si>
  <si>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</si>
  <si>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</si>
  <si>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</si>
  <si>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</si>
  <si>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</si>
  <si>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</si>
  <si>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</si>
  <si>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</si>
  <si>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</si>
  <si>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</si>
  <si>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</si>
  <si>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</si>
  <si>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</si>
  <si>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</si>
  <si>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</si>
  <si>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</si>
  <si>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</si>
  <si>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</si>
  <si>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</si>
  <si>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</si>
  <si>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</si>
  <si>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</si>
  <si>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</si>
  <si>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</si>
  <si>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</si>
  <si>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</si>
  <si>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</si>
  <si>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</si>
  <si>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</si>
  <si>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</si>
  <si>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</si>
  <si>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</si>
  <si>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</si>
  <si>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</si>
  <si>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</si>
  <si>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</si>
  <si>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</si>
  <si>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</si>
  <si>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</si>
  <si>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</si>
  <si>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</si>
  <si>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</si>
  <si>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</si>
  <si>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</si>
  <si>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</si>
  <si>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</si>
  <si>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</si>
  <si>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</si>
  <si>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</si>
  <si>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</si>
  <si>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</si>
  <si>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</si>
  <si>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</si>
  <si>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</si>
  <si>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</si>
  <si>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</si>
  <si>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</si>
  <si>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</si>
  <si>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</si>
  <si>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</si>
  <si>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</si>
  <si>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</si>
  <si>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</si>
  <si>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</si>
  <si>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</si>
  <si>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</si>
  <si>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</si>
  <si>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</si>
  <si>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</si>
  <si>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</si>
  <si>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</si>
  <si>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</si>
  <si>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</si>
  <si>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</si>
  <si>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</si>
  <si>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</si>
  <si>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</si>
  <si>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</si>
  <si>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</si>
  <si>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</si>
  <si>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</si>
  <si>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</si>
  <si>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</si>
  <si>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</si>
  <si>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</si>
  <si>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</si>
  <si>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</si>
  <si>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</si>
  <si>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</si>
  <si>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</si>
  <si>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</si>
  <si>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</si>
  <si>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</si>
  <si>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</si>
  <si>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</si>
  <si>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</si>
  <si>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</si>
  <si>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</si>
  <si>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</si>
  <si>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</si>
  <si>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</si>
  <si>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</si>
  <si>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</si>
  <si>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</si>
  <si>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</si>
  <si>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</si>
  <si>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</si>
  <si>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</si>
  <si>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</si>
  <si>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</si>
  <si>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</si>
  <si>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</si>
  <si>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</si>
  <si>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</si>
  <si>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</si>
  <si>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</si>
  <si>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</si>
  <si>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</si>
  <si>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</si>
  <si>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</si>
  <si>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</si>
  <si>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</si>
  <si>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</si>
  <si>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</si>
  <si>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</si>
  <si>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</si>
  <si>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</si>
  <si>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</si>
  <si>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</si>
  <si>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</si>
  <si>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</si>
  <si>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</si>
  <si>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</si>
  <si>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</si>
  <si>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</si>
  <si>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</si>
  <si>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</si>
  <si>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</si>
  <si>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</si>
  <si>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</si>
  <si>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</si>
  <si>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</si>
  <si>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</si>
  <si>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</si>
  <si>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</si>
  <si>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</si>
  <si>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</si>
  <si>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</si>
  <si>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</si>
  <si>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</si>
  <si>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</si>
  <si>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</si>
  <si>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</si>
  <si>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</si>
  <si>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</si>
  <si>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</si>
  <si>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</si>
  <si>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</si>
  <si>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</si>
  <si>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</si>
  <si>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</si>
  <si>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</si>
  <si>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</si>
  <si>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</si>
  <si>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</si>
  <si>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</si>
  <si>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</si>
  <si>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</si>
  <si>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</si>
  <si>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</si>
  <si>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</si>
  <si>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</si>
  <si>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</si>
  <si>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</si>
  <si>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</si>
  <si>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</si>
  <si>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</si>
  <si>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</si>
  <si>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</si>
  <si>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</si>
  <si>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</si>
  <si>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</si>
  <si>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</si>
  <si>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</si>
  <si>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</si>
  <si>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</si>
  <si>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</si>
  <si>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</si>
  <si>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</si>
  <si>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</si>
  <si>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</si>
  <si>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</si>
  <si>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</si>
  <si>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</si>
  <si>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</si>
  <si>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</si>
  <si>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</si>
  <si>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</si>
  <si>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</si>
  <si>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</si>
  <si>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</si>
  <si>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</si>
  <si>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</si>
  <si>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</si>
  <si>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</si>
  <si>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</si>
  <si>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</si>
  <si>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</si>
  <si>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</si>
  <si>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</si>
  <si>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</si>
  <si>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</si>
  <si>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</si>
  <si>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</si>
  <si>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</si>
  <si>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</si>
  <si>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</si>
  <si>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</si>
  <si>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</si>
  <si>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</si>
  <si>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</si>
  <si>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</si>
  <si>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</si>
  <si>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</si>
  <si>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</si>
  <si>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</si>
  <si>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</si>
  <si>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</si>
  <si>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</si>
  <si>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</si>
  <si>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</si>
  <si>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</si>
  <si>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</si>
  <si>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</si>
  <si>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</si>
  <si>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</si>
  <si>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</si>
  <si>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</si>
  <si>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</si>
  <si>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</si>
  <si>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</si>
  <si>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</si>
  <si>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</si>
  <si>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</si>
  <si>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</si>
  <si>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</si>
  <si>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</si>
  <si>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</si>
  <si>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</si>
  <si>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</si>
  <si>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</si>
  <si>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</si>
  <si>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</si>
  <si>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</si>
  <si>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</si>
  <si>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</si>
  <si>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</si>
  <si>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</si>
  <si>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</si>
  <si>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</si>
  <si>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</si>
  <si>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</si>
  <si>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</si>
  <si>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</si>
  <si>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</si>
  <si>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</si>
  <si>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</si>
  <si>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</si>
  <si>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</si>
  <si>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</si>
  <si>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</si>
  <si>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</si>
  <si>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</si>
  <si>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</si>
  <si>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</si>
  <si>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</si>
  <si>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</si>
  <si>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</si>
  <si>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</si>
  <si>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</si>
  <si>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</si>
  <si>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</si>
  <si>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</si>
  <si>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</si>
  <si>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</si>
  <si>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</si>
  <si>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</si>
  <si>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</si>
  <si>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</si>
  <si>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</si>
  <si>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</si>
  <si>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</si>
  <si>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</si>
  <si>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</si>
  <si>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</si>
  <si>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</si>
  <si>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</si>
  <si>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</si>
  <si>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</si>
  <si>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</si>
  <si>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</si>
  <si>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</si>
  <si>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</si>
  <si>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</si>
  <si>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</si>
  <si>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</si>
  <si>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</si>
  <si>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</si>
  <si>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</si>
  <si>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</si>
  <si>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</si>
  <si>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</si>
  <si>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</si>
  <si>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</si>
  <si>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</si>
  <si>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</si>
  <si>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</si>
  <si>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</si>
  <si>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</si>
  <si>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</si>
  <si>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</si>
  <si>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</si>
  <si>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</si>
  <si>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</si>
  <si>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</si>
  <si>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</si>
  <si>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</si>
  <si>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</si>
  <si>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</si>
  <si>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</si>
  <si>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</si>
  <si>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</si>
  <si>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</si>
  <si>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</si>
  <si>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</si>
  <si>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</si>
  <si>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</si>
  <si>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</si>
  <si>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</si>
  <si>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</si>
  <si>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</si>
  <si>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</si>
  <si>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</si>
  <si>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</si>
  <si>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</si>
  <si>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</si>
  <si>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</si>
  <si>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</si>
  <si>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</si>
  <si>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</si>
  <si>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</si>
  <si>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</si>
  <si>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</si>
  <si>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</si>
  <si>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</si>
  <si>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</si>
  <si>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</si>
  <si>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</si>
  <si>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</si>
  <si>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</si>
  <si>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</si>
  <si>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</si>
  <si>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</si>
  <si>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</si>
  <si>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</si>
  <si>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</si>
  <si>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</si>
  <si>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</si>
  <si>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</si>
  <si>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</si>
  <si>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</si>
  <si>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</si>
  <si>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</si>
  <si>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</si>
  <si>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</si>
  <si>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</si>
  <si>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</si>
  <si>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</si>
  <si>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</si>
  <si>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</si>
  <si>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</si>
  <si>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</si>
  <si>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</si>
  <si>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</si>
  <si>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</si>
  <si>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</si>
  <si>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</si>
  <si>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</si>
  <si>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</si>
  <si>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</si>
  <si>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</si>
  <si>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</si>
  <si>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</si>
  <si>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</si>
  <si>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</si>
  <si>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</si>
  <si>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</si>
  <si>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</si>
  <si>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</si>
  <si>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</si>
  <si>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</si>
  <si>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</si>
  <si>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</si>
  <si>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</si>
  <si>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</si>
  <si>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</si>
  <si>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</si>
  <si>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</si>
  <si>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</si>
  <si>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</si>
  <si>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</si>
  <si>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</si>
  <si>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</si>
  <si>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</si>
  <si>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</si>
  <si>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</si>
  <si>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</si>
  <si>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</si>
  <si>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</si>
  <si>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</si>
  <si>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</si>
  <si>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</si>
  <si>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</si>
  <si>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</si>
  <si>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</si>
  <si>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</si>
  <si>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</si>
  <si>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</si>
  <si>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</si>
  <si>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</si>
  <si>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</si>
  <si>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</si>
  <si>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</si>
  <si>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</si>
  <si>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</si>
  <si>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</si>
  <si>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</si>
  <si>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</si>
  <si>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</si>
  <si>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</si>
  <si>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</si>
  <si>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</si>
  <si>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</si>
  <si>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</si>
  <si>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</si>
  <si>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</si>
  <si>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</si>
  <si>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</si>
  <si>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</si>
  <si>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</si>
  <si>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</si>
  <si>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</si>
  <si>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</si>
  <si>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</si>
  <si>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</si>
  <si>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</si>
  <si>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</si>
  <si>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</si>
  <si>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</si>
  <si>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</si>
  <si>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</si>
  <si>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</si>
  <si>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</si>
  <si>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</si>
  <si>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</si>
  <si>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</si>
  <si>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</si>
  <si>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</si>
  <si>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</si>
  <si>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</si>
  <si>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</si>
  <si>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</si>
  <si>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</si>
  <si>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</si>
  <si>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</si>
  <si>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</si>
  <si>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</si>
  <si>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</si>
  <si>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</si>
  <si>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</si>
  <si>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</si>
  <si>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</si>
  <si>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</si>
  <si>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</si>
  <si>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</si>
  <si>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</si>
  <si>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</si>
  <si>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</si>
  <si>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</si>
  <si>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</si>
  <si>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</si>
  <si>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</si>
  <si>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</si>
  <si>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</si>
  <si>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</si>
  <si>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</si>
  <si>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</si>
  <si>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</si>
  <si>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</si>
  <si>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</si>
  <si>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</si>
  <si>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</si>
  <si>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</si>
  <si>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</si>
  <si>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</si>
  <si>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</si>
  <si>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</si>
  <si>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</si>
  <si>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</si>
  <si>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</si>
  <si>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</si>
  <si>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</si>
  <si>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</si>
  <si>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</si>
  <si>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</si>
  <si>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</si>
  <si>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</si>
  <si>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</si>
  <si>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</si>
  <si>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</si>
  <si>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</si>
  <si>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</si>
  <si>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</si>
  <si>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</si>
  <si>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</si>
  <si>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</si>
  <si>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</si>
  <si>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</si>
  <si>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</si>
  <si>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</si>
  <si>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</si>
  <si>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</si>
  <si>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</si>
  <si>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</si>
  <si>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</si>
  <si>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</si>
  <si>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</si>
  <si>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</si>
  <si>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</si>
  <si>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</si>
  <si>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</si>
  <si>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</si>
  <si>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</si>
  <si>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</si>
  <si>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</si>
  <si>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</si>
  <si>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</si>
  <si>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</si>
  <si>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</si>
  <si>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</si>
  <si>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</si>
  <si>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</si>
  <si>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</si>
  <si>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</si>
  <si>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</si>
  <si>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</si>
  <si>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</si>
  <si>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</si>
  <si>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</si>
  <si>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</si>
  <si>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</si>
  <si>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</si>
  <si>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</si>
  <si>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</si>
  <si>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</si>
  <si>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</si>
  <si>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</si>
  <si>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</si>
  <si>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</si>
  <si>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</si>
  <si>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</si>
  <si>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</si>
  <si>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</si>
  <si>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</si>
  <si>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</si>
  <si>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</si>
  <si>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</si>
  <si>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</si>
  <si>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</si>
  <si>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</si>
  <si>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</si>
  <si>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</si>
  <si>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</si>
  <si>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</si>
  <si>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</si>
  <si>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</si>
  <si>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</si>
  <si>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</si>
  <si>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</si>
  <si>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</si>
  <si>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</si>
  <si>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</si>
  <si>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</si>
  <si>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</si>
  <si>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</si>
  <si>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</si>
  <si>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</si>
  <si>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</si>
  <si>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</si>
  <si>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</si>
  <si>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</si>
  <si>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</si>
  <si>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</si>
  <si>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</si>
  <si>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</si>
  <si>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</si>
  <si>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</si>
  <si>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</si>
  <si>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</si>
  <si>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</si>
  <si>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</si>
  <si>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</si>
  <si>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</si>
  <si>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</si>
  <si>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</si>
  <si>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</si>
  <si>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</si>
  <si>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</si>
  <si>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</si>
  <si>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</si>
  <si>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</si>
  <si>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</si>
  <si>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</si>
  <si>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</si>
  <si>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</si>
  <si>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</si>
  <si>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</si>
  <si>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</si>
  <si>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</si>
  <si>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</si>
  <si>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</si>
  <si>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</si>
  <si>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</si>
  <si>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</si>
  <si>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</si>
  <si>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</si>
  <si>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</si>
  <si>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</si>
  <si>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</si>
  <si>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</si>
  <si>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</si>
  <si>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</si>
  <si>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</si>
  <si>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</si>
  <si>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</si>
  <si>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</si>
  <si>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</si>
  <si>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</si>
  <si>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</si>
  <si>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</si>
  <si>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</si>
  <si>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</si>
  <si>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</si>
  <si>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</si>
  <si>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</si>
  <si>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</si>
  <si>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</si>
  <si>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</si>
  <si>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</si>
  <si>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</si>
  <si>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</si>
  <si>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</si>
  <si>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</si>
  <si>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</si>
  <si>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</si>
  <si>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</si>
  <si>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</si>
  <si>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</si>
  <si>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</si>
  <si>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</si>
  <si>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</si>
  <si>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</si>
  <si>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</si>
  <si>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</si>
  <si>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</si>
  <si>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</si>
  <si>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</si>
  <si>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</si>
  <si>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</si>
  <si>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</si>
  <si>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</si>
  <si>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</si>
  <si>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</si>
  <si>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</si>
  <si>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</si>
  <si>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</si>
  <si>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</si>
  <si>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</si>
  <si>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</si>
  <si>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</si>
  <si>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</si>
  <si>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</si>
  <si>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</si>
  <si>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</si>
  <si>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</si>
  <si>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</si>
  <si>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</si>
  <si>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</si>
  <si>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</si>
  <si>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</si>
  <si>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</si>
  <si>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</si>
  <si>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</si>
  <si>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</si>
  <si>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</si>
  <si>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</si>
  <si>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</si>
  <si>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</si>
  <si>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</si>
  <si>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</si>
  <si>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</si>
  <si>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</si>
  <si>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</si>
  <si>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</si>
  <si>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</si>
  <si>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</si>
  <si>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</si>
  <si>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</si>
  <si>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</si>
  <si>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</si>
  <si>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</si>
  <si>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</si>
  <si>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</si>
  <si>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</si>
  <si>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</si>
  <si>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</si>
  <si>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</si>
  <si>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</si>
  <si>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</si>
  <si>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</si>
  <si>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</si>
  <si>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</si>
  <si>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</si>
  <si>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</si>
  <si>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</si>
  <si>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</si>
  <si>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</si>
  <si>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</si>
  <si>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</si>
  <si>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</si>
  <si>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</si>
  <si>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</si>
  <si>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</si>
  <si>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</si>
  <si>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</si>
  <si>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</si>
  <si>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</si>
  <si>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</si>
  <si>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</si>
  <si>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</si>
  <si>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</si>
  <si>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</si>
  <si>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</si>
  <si>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</si>
  <si>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</si>
  <si>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</si>
  <si>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</si>
  <si>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</si>
  <si>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</si>
  <si>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</si>
  <si>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</si>
  <si>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</si>
  <si>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</si>
  <si>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</si>
  <si>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</si>
  <si>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</si>
  <si>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</si>
  <si>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</si>
  <si>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</si>
  <si>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</si>
  <si>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</si>
  <si>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</si>
  <si>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</si>
  <si>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</si>
  <si>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</si>
  <si>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</si>
  <si>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</si>
  <si>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</si>
  <si>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</si>
  <si>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</si>
  <si>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</si>
  <si>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</si>
  <si>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</si>
  <si>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</si>
  <si>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</si>
  <si>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</si>
  <si>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</si>
  <si>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</si>
  <si>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</si>
  <si>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</si>
  <si>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</si>
  <si>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</si>
  <si>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</si>
  <si>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</si>
  <si>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</si>
  <si>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</si>
  <si>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</si>
  <si>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</si>
  <si>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</si>
  <si>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</si>
  <si>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</si>
  <si>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</si>
  <si>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</si>
  <si>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</si>
  <si>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</si>
  <si>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</si>
  <si>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</si>
  <si>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</si>
  <si>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</si>
  <si>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</si>
  <si>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</si>
  <si>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</si>
  <si>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</si>
  <si>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</si>
  <si>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</si>
  <si>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</si>
  <si>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</si>
  <si>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</si>
  <si>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</si>
  <si>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</si>
  <si>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</si>
  <si>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</si>
  <si>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</si>
  <si>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</si>
  <si>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</si>
  <si>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</si>
  <si>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</si>
  <si>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</si>
  <si>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</si>
  <si>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</si>
  <si>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</si>
  <si>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</si>
  <si>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</si>
  <si>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</si>
  <si>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</si>
  <si>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</si>
  <si>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</si>
  <si>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</si>
  <si>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</si>
  <si>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</si>
  <si>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</si>
  <si>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</si>
  <si>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</si>
  <si>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</si>
  <si>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</si>
  <si>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</si>
  <si>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</si>
  <si>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</si>
  <si>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</si>
  <si>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</si>
  <si>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</si>
  <si>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</si>
  <si>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</si>
  <si>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</si>
  <si>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</si>
  <si>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</si>
  <si>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</si>
  <si>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</si>
  <si>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</si>
  <si>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</si>
  <si>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</si>
  <si>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</si>
  <si>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</si>
  <si>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</si>
  <si>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</si>
  <si>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</si>
  <si>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</si>
  <si>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</si>
  <si>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</si>
  <si>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</si>
  <si>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</si>
  <si>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</si>
  <si>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</si>
  <si>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</si>
  <si>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</si>
  <si>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</si>
  <si>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</si>
  <si>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</si>
  <si>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</si>
  <si>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</si>
  <si>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</si>
  <si>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</si>
  <si>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</si>
  <si>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</si>
  <si>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</si>
  <si>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</si>
  <si>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</si>
  <si>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</si>
  <si>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</si>
  <si>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</si>
  <si>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</si>
  <si>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</si>
  <si>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</si>
  <si>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</si>
  <si>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</si>
  <si>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</si>
  <si>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</si>
  <si>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</si>
  <si>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</si>
  <si>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</si>
  <si>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</si>
  <si>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</si>
  <si>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</si>
  <si>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</si>
  <si>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</si>
  <si>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</si>
  <si>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</si>
  <si>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</si>
  <si>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</si>
  <si>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</si>
  <si>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</si>
  <si>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</si>
  <si>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</si>
  <si>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</si>
  <si>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</si>
  <si>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</si>
  <si>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</si>
  <si>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</si>
  <si>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</si>
  <si>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</si>
  <si>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</si>
  <si>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</si>
  <si>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</si>
  <si>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</si>
  <si>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</si>
  <si>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</si>
  <si>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</si>
  <si>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</si>
  <si>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</si>
  <si>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</si>
  <si>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</si>
  <si>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</si>
  <si>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</si>
  <si>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</si>
  <si>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</si>
  <si>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</si>
  <si>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</si>
  <si>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</si>
  <si>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</si>
  <si>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</si>
  <si>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</si>
  <si>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</si>
  <si>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</si>
  <si>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</si>
  <si>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</si>
  <si>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</si>
  <si>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</si>
  <si>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</si>
  <si>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</si>
  <si>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</si>
  <si>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</si>
  <si>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</si>
  <si>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</si>
  <si>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</si>
  <si>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</si>
  <si>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</si>
  <si>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</si>
  <si>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</si>
  <si>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</si>
  <si>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</si>
  <si>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</si>
  <si>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</si>
  <si>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</si>
  <si>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</si>
  <si>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</si>
  <si>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</si>
  <si>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</si>
  <si>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</si>
  <si>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</si>
  <si>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</si>
  <si>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</si>
  <si>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</si>
  <si>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</si>
  <si>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</si>
  <si>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</si>
  <si>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</si>
  <si>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</si>
  <si>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</si>
  <si>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</si>
  <si>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</si>
  <si>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</si>
  <si>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</si>
  <si>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</si>
  <si>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</si>
  <si>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</si>
  <si>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</si>
  <si>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</si>
  <si>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</si>
  <si>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</si>
  <si>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</si>
  <si>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</si>
  <si>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</si>
  <si>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</si>
  <si>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</si>
  <si>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</si>
  <si>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</si>
  <si>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</si>
  <si>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</si>
  <si>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</si>
  <si>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</si>
  <si>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</si>
  <si>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</si>
  <si>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</si>
  <si>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</si>
  <si>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</si>
  <si>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</si>
  <si>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</si>
  <si>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</si>
  <si>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</si>
  <si>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</si>
  <si>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</si>
  <si>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</si>
  <si>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</si>
  <si>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</si>
  <si>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</si>
  <si>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</si>
  <si>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</si>
  <si>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</si>
  <si>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</si>
  <si>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</si>
  <si>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</si>
  <si>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</si>
  <si>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</si>
  <si>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</si>
  <si>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</si>
  <si>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</si>
  <si>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</si>
  <si>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</si>
  <si>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</si>
  <si>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</si>
  <si>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</si>
  <si>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</si>
  <si>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</si>
  <si>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</si>
  <si>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</si>
  <si>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</si>
  <si>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</si>
  <si>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</si>
  <si>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</si>
  <si>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</si>
  <si>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</si>
  <si>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</si>
  <si>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</si>
  <si>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</si>
  <si>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</si>
  <si>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</si>
  <si>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</si>
  <si>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</si>
  <si>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</si>
  <si>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</si>
  <si>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</si>
  <si>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</si>
  <si>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</si>
  <si>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</si>
  <si>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</si>
  <si>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</si>
  <si>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</si>
  <si>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</si>
  <si>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</si>
  <si>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</si>
  <si>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</si>
  <si>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</si>
  <si>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</si>
  <si>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</si>
  <si>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</si>
  <si>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</si>
  <si>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</si>
  <si>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</si>
  <si>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</si>
  <si>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</si>
  <si>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</si>
  <si>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</si>
  <si>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</si>
  <si>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</si>
  <si>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</si>
  <si>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</si>
  <si>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</si>
  <si>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</si>
  <si>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</si>
  <si>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</si>
  <si>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</si>
  <si>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</si>
  <si>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</si>
  <si>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</si>
  <si>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</si>
  <si>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</si>
  <si>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</si>
  <si>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</si>
  <si>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</si>
  <si>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</si>
  <si>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</si>
  <si>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</si>
  <si>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</si>
  <si>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</si>
  <si>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</si>
  <si>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</si>
  <si>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</si>
  <si>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</si>
  <si>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</si>
  <si>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</si>
  <si>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</si>
  <si>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</si>
  <si>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</si>
  <si>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</si>
  <si>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</si>
  <si>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</si>
  <si>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</si>
  <si>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</si>
  <si>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</si>
  <si>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</si>
  <si>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</si>
  <si>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</si>
  <si>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</si>
  <si>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</si>
  <si>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</si>
  <si>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</si>
  <si>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</si>
  <si>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</si>
  <si>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</si>
  <si>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</si>
  <si>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</si>
  <si>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</si>
  <si>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</si>
  <si>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</si>
  <si>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</si>
  <si>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</si>
  <si>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</si>
  <si>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</si>
  <si>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</si>
  <si>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</si>
  <si>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</si>
  <si>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</si>
  <si>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</si>
  <si>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</si>
  <si>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</si>
  <si>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</si>
  <si>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</si>
  <si>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</si>
  <si>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</si>
  <si>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</si>
  <si>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</si>
  <si>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</si>
  <si>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</si>
  <si>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</si>
  <si>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</si>
  <si>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</si>
  <si>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</si>
  <si>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</si>
  <si>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</si>
  <si>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</si>
  <si>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</si>
  <si>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</si>
  <si>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</si>
  <si>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</si>
  <si>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</si>
  <si>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</si>
  <si>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</si>
  <si>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</si>
  <si>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</si>
  <si>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</si>
  <si>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</si>
  <si>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</si>
  <si>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</si>
  <si>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</si>
  <si>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</si>
  <si>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</si>
  <si>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</si>
  <si>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</si>
  <si>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</si>
  <si>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</si>
  <si>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</si>
  <si>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</si>
  <si>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</si>
  <si>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</si>
  <si>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</si>
  <si>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</si>
  <si>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</si>
  <si>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</si>
  <si>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</si>
  <si>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</si>
  <si>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</si>
  <si>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</si>
  <si>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</si>
  <si>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</si>
  <si>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</si>
  <si>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</si>
  <si>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</si>
  <si>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</si>
  <si>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</si>
  <si>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</si>
  <si>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</si>
  <si>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</si>
  <si>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</si>
  <si>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</si>
  <si>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</si>
  <si>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</si>
  <si>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</si>
  <si>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</si>
  <si>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</si>
  <si>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</si>
  <si>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</si>
  <si>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</si>
  <si>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</si>
  <si>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</si>
  <si>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</si>
  <si>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</si>
  <si>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</si>
  <si>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</si>
  <si>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</si>
  <si>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</si>
  <si>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</si>
  <si>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</si>
  <si>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</si>
  <si>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</si>
  <si>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</si>
  <si>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</si>
  <si>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</si>
  <si>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</si>
  <si>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</si>
  <si>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</si>
  <si>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</si>
  <si>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</si>
  <si>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</si>
  <si>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</si>
  <si>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</si>
  <si>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</si>
  <si>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</si>
  <si>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</si>
  <si>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</si>
  <si>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</si>
  <si>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</si>
  <si>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</si>
  <si>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</si>
  <si>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</si>
  <si>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</si>
  <si>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</si>
  <si>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</si>
  <si>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</si>
  <si>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</si>
  <si>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</si>
  <si>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</si>
  <si>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</si>
  <si>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</si>
  <si>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</si>
  <si>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</si>
  <si>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</si>
  <si>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</si>
  <si>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</si>
  <si>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</si>
  <si>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</si>
  <si>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</si>
  <si>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</si>
  <si>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</si>
  <si>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</si>
  <si>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</si>
  <si>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</si>
  <si>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</si>
  <si>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</si>
  <si>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</si>
  <si>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</si>
  <si>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</si>
  <si>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</si>
  <si>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</si>
  <si>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</si>
  <si>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</si>
  <si>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</si>
  <si>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</si>
  <si>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</si>
  <si>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</si>
  <si>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</si>
  <si>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</si>
  <si>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</si>
  <si>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</si>
  <si>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</si>
  <si>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</si>
  <si>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</si>
  <si>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</si>
  <si>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</si>
  <si>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</si>
  <si>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</si>
  <si>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</si>
  <si>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</si>
  <si>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</si>
  <si>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</si>
  <si>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</si>
  <si>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</si>
  <si>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</si>
  <si>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</si>
  <si>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</si>
  <si>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</si>
  <si>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</si>
  <si>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</si>
  <si>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</si>
  <si>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</si>
  <si>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</si>
  <si>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</si>
  <si>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</si>
  <si>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</si>
  <si>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</si>
  <si>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</si>
  <si>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</si>
  <si>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</si>
  <si>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</si>
  <si>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</si>
  <si>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</si>
  <si>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</si>
  <si>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</si>
  <si>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</si>
  <si>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</si>
  <si>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</si>
  <si>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</si>
  <si>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</si>
  <si>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</si>
  <si>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</si>
  <si>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</si>
  <si>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</si>
  <si>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</si>
  <si>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</si>
  <si>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</si>
  <si>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</si>
  <si>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</si>
  <si>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</si>
  <si>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</si>
  <si>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</si>
  <si>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</si>
  <si>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</si>
  <si>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</si>
  <si>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</si>
  <si>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</si>
  <si>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</si>
  <si>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</si>
  <si>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</si>
  <si>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</si>
  <si>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</si>
  <si>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</si>
  <si>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</si>
  <si>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</si>
  <si>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</si>
  <si>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</si>
  <si>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</si>
  <si>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</si>
  <si>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</si>
  <si>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</si>
  <si>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</si>
  <si>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</si>
  <si>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</si>
  <si>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</si>
  <si>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</si>
  <si>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</si>
  <si>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</si>
  <si>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</si>
  <si>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</si>
  <si>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</si>
  <si>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</si>
  <si>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</si>
  <si>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</si>
  <si>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</si>
  <si>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</si>
  <si>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</si>
  <si>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</si>
  <si>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</si>
  <si>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</si>
  <si>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</si>
  <si>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</si>
  <si>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</si>
  <si>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</si>
  <si>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</si>
  <si>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</si>
  <si>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</si>
  <si>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</si>
  <si>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</si>
  <si>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</si>
  <si>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</si>
  <si>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</si>
  <si>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</si>
  <si>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</si>
  <si>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</si>
  <si>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</si>
  <si>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</si>
  <si>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</si>
  <si>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</si>
  <si>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</si>
  <si>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</si>
  <si>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</si>
  <si>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</si>
  <si>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</si>
  <si>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</si>
  <si>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</si>
  <si>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</si>
  <si>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</si>
  <si>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</si>
  <si>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</si>
  <si>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</si>
  <si>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</si>
  <si>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</si>
  <si>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</si>
  <si>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</si>
  <si>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</si>
  <si>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</si>
  <si>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</si>
  <si>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</si>
  <si>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</si>
  <si>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</si>
  <si>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</si>
  <si>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</si>
  <si>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</si>
  <si>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</si>
  <si>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</si>
  <si>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</si>
  <si>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</si>
  <si>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</si>
  <si>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</si>
  <si>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</si>
  <si>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</si>
  <si>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</si>
  <si>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</si>
  <si>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</si>
  <si>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</si>
  <si>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</si>
  <si>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</si>
  <si>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</si>
  <si>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</si>
  <si>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</si>
  <si>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</si>
  <si>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</si>
  <si>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</si>
  <si>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</si>
  <si>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</si>
  <si>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</si>
  <si>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</si>
  <si>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</si>
  <si>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</si>
  <si>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</si>
  <si>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</si>
  <si>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</si>
  <si>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</si>
  <si>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</si>
  <si>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</si>
  <si>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</si>
  <si>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</si>
  <si>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</si>
  <si>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</si>
  <si>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</si>
  <si>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</si>
  <si>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</si>
  <si>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</si>
  <si>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</si>
  <si>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</si>
  <si>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</si>
  <si>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</si>
  <si>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</si>
  <si>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</si>
  <si>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</si>
  <si>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</si>
  <si>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</si>
  <si>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</si>
  <si>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</si>
  <si>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</si>
  <si>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</si>
  <si>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</si>
  <si>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</si>
  <si>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</si>
  <si>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</si>
  <si>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</si>
  <si>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</si>
  <si>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</si>
  <si>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</si>
  <si>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</si>
  <si>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</si>
  <si>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</si>
  <si>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</si>
  <si>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</si>
  <si>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</si>
  <si>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</si>
  <si>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</si>
  <si>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</si>
  <si>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</si>
  <si>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</si>
  <si>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</si>
  <si>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</si>
  <si>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</si>
  <si>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</si>
  <si>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</si>
  <si>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</si>
  <si>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</si>
  <si>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</si>
  <si>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</si>
  <si>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</si>
  <si>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</si>
  <si>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</si>
  <si>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</si>
  <si>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</si>
  <si>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</si>
  <si>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</si>
  <si>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</si>
  <si>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</si>
  <si>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</si>
  <si>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</si>
  <si>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</si>
  <si>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</si>
  <si>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</si>
  <si>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</si>
  <si>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</si>
  <si>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</si>
  <si>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</si>
  <si>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</si>
  <si>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</si>
  <si>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</si>
  <si>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No Production--Vehicle Breakdown</t>
  </si>
  <si>
    <t>ASM utilities</t>
  </si>
  <si>
    <t>8 Toby Boxes / 2 Daps / 3 Splices / 1 HH / 1 FDH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</si>
</sst>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90</c:v>
                </c:pt>
                <c:pt idx="2">
                  <c:v>28</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12</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12</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14</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20</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497703125002"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0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497703356479"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497703356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497703356479" createdVersion="8" refreshedVersion="8" minRefreshableVersion="3" recordCount="104"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0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497703472225"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1983"/>
    <n v="652"/>
    <n v="0.7525616698292220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929"/>
    <n v="1413"/>
    <n v="0.39666951323654998"/>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159"/>
    <n v="4437"/>
    <n v="0.48382968822708239"/>
    <d v="2026-06-30T00:00:00"/>
    <m/>
    <n v="0"/>
    <n v="0"/>
    <n v="0"/>
  </r>
  <r>
    <s v="D-HBR258"/>
    <s v="Miami"/>
    <d v="2026-10-31T00:00:00"/>
    <x v="8"/>
    <d v="2026-01-07T00:00:00"/>
    <s v="Efrian "/>
    <m/>
    <n v="70"/>
    <s v="On Track"/>
    <s v="Received"/>
    <m/>
    <m/>
    <s v="Yes"/>
    <n v="70105.25"/>
    <s v="Yes"/>
    <s v="Not Started"/>
    <m/>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m/>
    <m/>
    <m/>
    <x v="6"/>
  </r>
  <r>
    <s v="D-HPP628"/>
    <x v="5"/>
    <d v="2026-07-10T00:00:00"/>
    <m/>
    <m/>
    <m/>
    <x v="6"/>
  </r>
  <r>
    <s v="D-HPP631"/>
    <x v="5"/>
    <d v="2026-07-10T00:00:00"/>
    <m/>
    <m/>
    <s v="No Production--Vehicle Breakdown"/>
    <x v="6"/>
  </r>
  <r>
    <s v="D-HPP638"/>
    <x v="1"/>
    <d v="2026-07-10T00:00:00"/>
    <m/>
    <m/>
    <m/>
    <x v="6"/>
  </r>
  <r>
    <s v="D-HPP639"/>
    <x v="47"/>
    <d v="2026-07-10T00:00:00"/>
    <m/>
    <m/>
    <m/>
    <x v="6"/>
  </r>
  <r>
    <s v="D-HPP301"/>
    <x v="43"/>
    <d v="2026-07-10T00:00:00"/>
    <m/>
    <m/>
    <m/>
    <x v="6"/>
  </r>
  <r>
    <s v="D-HPP307"/>
    <x v="1"/>
    <d v="2026-07-10T00:00:00"/>
    <m/>
    <m/>
    <m/>
    <x v="6"/>
  </r>
  <r>
    <s v="D-HPP318"/>
    <x v="44"/>
    <d v="2026-07-10T00:00:00"/>
    <m/>
    <m/>
    <s v="8 Toby Boxes / 2 Daps / 3 Splices / 1 HH / 1 FDH / 1 Swing  Arm / 1 Ground Rod"/>
    <x v="6"/>
  </r>
  <r>
    <s v="D-HLX520"/>
    <x v="25"/>
    <d v="2026-07-10T00:00:00"/>
    <m/>
    <m/>
    <m/>
    <x v="6"/>
  </r>
  <r>
    <s v="FB-HLX375"/>
    <x v="37"/>
    <d v="2026-07-10T00:00:00"/>
    <m/>
    <m/>
    <m/>
    <x v="6"/>
  </r>
  <r>
    <s v="D-HTG238"/>
    <x v="40"/>
    <d v="2026-07-10T00:00:00"/>
    <m/>
    <m/>
    <m/>
    <x v="6"/>
  </r>
  <r>
    <s v="FB-HTG204 "/>
    <x v="45"/>
    <d v="2026-07-10T00:00:00"/>
    <m/>
    <m/>
    <m/>
    <x v="6"/>
  </r>
  <r>
    <s v="FB-HTG289 "/>
    <x v="14"/>
    <d v="2026-07-10T00:00:00"/>
    <m/>
    <m/>
    <s v="No Production--Drill Breakdown"/>
    <x v="6"/>
  </r>
  <r>
    <s v="FB-HTG289 "/>
    <x v="1"/>
    <d v="2026-07-10T00:00:00"/>
    <m/>
    <m/>
    <m/>
    <x v="6"/>
  </r>
  <r>
    <s v="D-HBR257"/>
    <x v="39"/>
    <d v="2026-07-10T00:00:00"/>
    <m/>
    <m/>
    <m/>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1983"/>
    <n v="652"/>
    <n v="0.7525616698292220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929"/>
    <n v="1413"/>
    <n v="0.39666951323654998"/>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m/>
    <m/>
    <m/>
  </r>
  <r>
    <x v="511"/>
    <x v="5"/>
    <x v="368"/>
    <m/>
    <m/>
    <m/>
  </r>
  <r>
    <x v="481"/>
    <x v="5"/>
    <x v="368"/>
    <m/>
    <m/>
    <s v="No Production--Vehicle Breakdown"/>
  </r>
  <r>
    <x v="469"/>
    <x v="1"/>
    <x v="368"/>
    <m/>
    <m/>
    <m/>
  </r>
  <r>
    <x v="505"/>
    <x v="47"/>
    <x v="368"/>
    <m/>
    <m/>
    <m/>
  </r>
  <r>
    <x v="457"/>
    <x v="43"/>
    <x v="368"/>
    <m/>
    <m/>
    <m/>
  </r>
  <r>
    <x v="477"/>
    <x v="1"/>
    <x v="368"/>
    <m/>
    <m/>
    <m/>
  </r>
  <r>
    <x v="473"/>
    <x v="44"/>
    <x v="368"/>
    <m/>
    <m/>
    <s v="8 Toby Boxes / 2 Daps / 3 Splices / 1 HH / 1 FDH / 1 Swing  Arm / 1 Ground Rod"/>
  </r>
  <r>
    <x v="499"/>
    <x v="25"/>
    <x v="368"/>
    <m/>
    <m/>
    <m/>
  </r>
  <r>
    <x v="507"/>
    <x v="37"/>
    <x v="368"/>
    <m/>
    <m/>
    <m/>
  </r>
  <r>
    <x v="485"/>
    <x v="40"/>
    <x v="368"/>
    <m/>
    <m/>
    <m/>
  </r>
  <r>
    <x v="510"/>
    <x v="45"/>
    <x v="368"/>
    <m/>
    <m/>
    <m/>
  </r>
  <r>
    <x v="512"/>
    <x v="14"/>
    <x v="368"/>
    <m/>
    <m/>
    <s v="No Production--Drill Breakdown"/>
  </r>
  <r>
    <x v="512"/>
    <x v="1"/>
    <x v="368"/>
    <m/>
    <m/>
    <m/>
  </r>
  <r>
    <x v="503"/>
    <x v="39"/>
    <x v="368"/>
    <m/>
    <m/>
    <m/>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1" totalsRowShown="0" headerRowDxfId="346" dataDxfId="345" tableBorderDxfId="344">
  <autoFilter ref="A49:AE10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05" insertRow="1" totalsRowShown="0" headerRowDxfId="245" dataDxfId="244" tableBorderDxfId="243">
  <autoFilter ref="A104:AE10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SUM(V105-W105)</calculatedColumnFormula>
    </tableColumn>
    <tableColumn id="25" xr3:uid="{46B32F0B-D8D7-45A5-8929-840D7A8ECF37}" name="UG Percentage Complete" dataDxfId="218">
      <calculatedColumnFormula>IFERROR($W105/$V105,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7:AE175" totalsRowShown="0" headerRowDxfId="211" dataDxfId="210" tableBorderDxfId="209">
  <autoFilter ref="A167:AE17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IFERROR($W168/$V168,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8:AE166" totalsRowShown="0" headerRowDxfId="179" dataDxfId="178" tableBorderDxfId="177">
  <autoFilter ref="A108:AE16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5" totalsRowShown="0" headerRowDxfId="112" tableBorderDxfId="111">
  <autoFilter ref="A1:AE65" xr:uid="{19253D6D-EA82-475D-A3C1-E8FA76E9E9B7}"/>
  <sortState xmlns:xlrd2="http://schemas.microsoft.com/office/spreadsheetml/2017/richdata2" ref="A2:AE63">
    <sortCondition ref="B1:B6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W20" dT="2026-07-09T14:15:00.41" personId="{0ACB7AE2-DC9C-472E-9FC6-297A00E2FF13}" id="{909279F4-2812-48B5-93C5-FC2419ADCD53}">
    <text>7-9-2026 Confirmed Actual Completed Footage.</text>
  </threadedComment>
  <threadedComment ref="Y20" dT="2026-07-09T14:15:31.24" personId="{0ACB7AE2-DC9C-472E-9FC6-297A00E2FF13}" id="{26F80321-77D0-41CC-8B2F-14142388E77D}">
    <text>7-9-2026 Conduit Placement Confirmed Completed.</text>
  </threadedComment>
  <threadedComment ref="V21" dT="2026-04-01T11:14:51.67" personId="{79160F3F-A2CD-4B5D-ACD4-80E02EA51DFF}" id="{76731D7B-1B56-4809-BE6C-BEF5E3D7707D}">
    <text>4-1-2026 Partial Build As Per Tillman--Utility Permit Removed.</text>
  </threadedComment>
  <threadedComment ref="W25" dT="2026-06-19T14:16:09.44" personId="{0ACB7AE2-DC9C-472E-9FC6-297A00E2FF13}" id="{F58A3FBC-2F02-44D7-9AA2-1806948006B9}">
    <text>6-19-2026 Confirmed Actual Completed Footage.</text>
  </threadedComment>
  <threadedComment ref="W25" dT="2026-07-06T14:41:44.12" personId="{0ACB7AE2-DC9C-472E-9FC6-297A00E2FF13}" id="{F5FE2D08-1317-40C1-9E74-CB3127D8931D}" parentId="{F58A3FBC-2F02-44D7-9AA2-1806948006B9}">
    <text>6-11-2026 Final Footage Completed 7,623'--SiteTracker number is wrong.</text>
  </threadedComment>
  <threadedComment ref="Y25" dT="2026-06-19T14:16:36.33" personId="{0ACB7AE2-DC9C-472E-9FC6-297A00E2FF13}" id="{0E3F6A6E-38C9-459A-90D1-8F7BC253C71C}">
    <text>6-19-2026 Conduit Placement Confirmed Completed.</text>
  </threadedComment>
  <threadedComment ref="W26" dT="2026-07-06T14:42:21.20" personId="{0ACB7AE2-DC9C-472E-9FC6-297A00E2FF13}" id="{DF001AC2-1467-4CD4-94C0-58BB5E2E65E4}">
    <text>6-26-2026 Final Footage Completed 6,113'--SiteTracker number is wrong.</text>
  </threadedComment>
  <threadedComment ref="W27" dT="2026-07-06T14:43:00.08" personId="{0ACB7AE2-DC9C-472E-9FC6-297A00E2FF13}" id="{78D21F2D-E2F4-4C91-BAEE-B4B01D399283}">
    <text>6-26-2026 Final Footage Completed 11,264'--SiteTracker number is wrong.</text>
  </threadedComment>
  <threadedComment ref="W30" dT="2026-07-06T14:43:36.06" personId="{0ACB7AE2-DC9C-472E-9FC6-297A00E2FF13}" id="{F539F231-09D8-42ED-9641-D8491529FCFE}">
    <text>7-2-2026 Final Footage Completed 9,339'--SiteTracker number is wrong.</text>
  </threadedComment>
  <threadedComment ref="W32" dT="2026-07-06T14:44:14.03" personId="{0ACB7AE2-DC9C-472E-9FC6-297A00E2FF13}" id="{DE19A8E0-F17D-4927-97B2-21665111C4BC}">
    <text>6-26-2026 Final Footage Completed 8,116'--SiteTracker number is wrong.</text>
  </threadedComment>
  <threadedComment ref="W34" dT="2026-07-06T14:39:35.01" personId="{0ACB7AE2-DC9C-472E-9FC6-297A00E2FF13}" id="{7B1FCFB2-9468-4B21-A922-F3A2F7ED8DC4}">
    <text>7-1-2026 Final Footage Completed 7,560'--SiteTracker number is wrong.</text>
  </threadedComment>
  <threadedComment ref="W35" dT="2026-07-06T14:45:26.39" personId="{0ACB7AE2-DC9C-472E-9FC6-297A00E2FF13}" id="{F80BDD32-81FC-4526-B60F-7214323DD098}">
    <text>7-1-2026 Final Footage Completed 7,383'--SiteTracker number is wrong.</text>
  </threadedComment>
  <threadedComment ref="W36" dT="2026-07-06T14:38:01.32" personId="{0ACB7AE2-DC9C-472E-9FC6-297A00E2FF13}" id="{C908AA56-C1CC-4A0D-8E2E-DFCD296B5C05}">
    <text>7-6-2026 Final Footage Completed 6,020'--SiteTracker number is wrong.</text>
  </threadedComment>
  <threadedComment ref="W37" dT="2026-07-06T14:38:38.84" personId="{0ACB7AE2-DC9C-472E-9FC6-297A00E2FF13}" id="{8A3DEEFC-DF3C-454D-ABF6-02140048DB5F}">
    <text>7-6-2026 Final Footage Completed 5,821'--SiteTracker number is wrong.</text>
  </threadedComment>
  <threadedComment ref="V47" dT="2026-06-11T13:09:31.91" personId="{0ACB7AE2-DC9C-472E-9FC6-297A00E2FF13}" id="{05135337-15DB-44D2-9FFD-2870CDACAD58}">
    <text>6-11-2026 Additional Footage Was Built On The Backhaul.</text>
  </threadedComment>
  <threadedComment ref="W6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8" t="s">
        <v>0</v>
      </c>
      <c r="B1" s="1628"/>
      <c r="C1" s="1628"/>
      <c r="D1" s="1628"/>
      <c r="E1" s="1628"/>
      <c r="F1" s="1628"/>
      <c r="G1" s="1628"/>
      <c r="H1" s="1628"/>
      <c r="I1" s="1628"/>
      <c r="J1" s="1628"/>
      <c r="K1" s="1628"/>
      <c r="L1" s="1628"/>
      <c r="M1" s="1628"/>
      <c r="N1" s="1628"/>
      <c r="O1" s="1628"/>
      <c r="P1" s="1628"/>
      <c r="Q1" s="1005"/>
      <c r="S1" s="1575"/>
      <c r="T1" s="1575"/>
      <c r="U1" s="1575"/>
      <c r="V1" s="1575"/>
      <c r="W1" s="1005"/>
      <c r="X1" s="1005"/>
      <c r="Y1" s="1005"/>
      <c r="Z1" s="1005"/>
    </row>
    <row r="2" spans="1:26" ht="24.95" customHeight="1">
      <c r="A2" s="1629" t="str">
        <f ca="1">"Last Updated: "&amp;TEXT(NOW(),"MM/DD/YYYY  h:mm AM/PM")</f>
        <v>Last Updated: 07/10/2026  3:28 PM</v>
      </c>
      <c r="B2" s="1629"/>
      <c r="C2" s="1629"/>
      <c r="D2" s="1629"/>
      <c r="E2" s="1629"/>
      <c r="F2" s="1629"/>
      <c r="G2" s="1629"/>
      <c r="H2" s="1629"/>
      <c r="I2" s="1629"/>
      <c r="J2" s="1629"/>
      <c r="K2" s="1629"/>
      <c r="L2" s="1629"/>
      <c r="M2" s="1629"/>
      <c r="N2" s="1629"/>
      <c r="O2" s="1629"/>
      <c r="P2" s="1629"/>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5"/>
      <c r="S9" s="1575"/>
      <c r="T9" s="1575"/>
      <c r="U9" s="1575"/>
      <c r="V9" s="1575"/>
      <c r="W9" s="1005"/>
      <c r="X9" s="1005"/>
      <c r="Y9" s="1005"/>
      <c r="Z9" s="1005"/>
    </row>
    <row r="10" spans="1:26" ht="50.1" customHeight="1">
      <c r="A10" s="1621" cm="1">
        <f t="array" ref="A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f>
        <v>154</v>
      </c>
      <c r="B10" s="1621"/>
      <c r="C10" s="1005"/>
      <c r="D10" s="1621" cm="1">
        <f t="array" ref="D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Footage'!V2:V175),'Tillman UG Footage'!V2:V175,0)))</f>
        <v>976701</v>
      </c>
      <c r="E10" s="1621"/>
      <c r="F10" s="1621"/>
      <c r="G10" s="1005"/>
      <c r="H10" s="1632" cm="1">
        <f t="array" ref="H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Footage'!W2:W175),'Tillman UG Footage'!W2:W175,0)))</f>
        <v>165997</v>
      </c>
      <c r="I10" s="1632"/>
      <c r="J10" s="1632"/>
      <c r="K10" s="1005"/>
      <c r="L10" s="1633" cm="1">
        <f t="array" ref="L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Footage'!X2:X175),'Tillman UG Footage'!X2:X175,0)))</f>
        <v>810704</v>
      </c>
      <c r="M10" s="1633"/>
      <c r="N10" s="1633"/>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5"/>
      <c r="S12" s="1575"/>
      <c r="T12" s="1575"/>
      <c r="U12" s="1575"/>
      <c r="V12" s="1575"/>
      <c r="W12" s="1005"/>
      <c r="X12" s="1005"/>
      <c r="Y12" s="1005"/>
      <c r="Z12" s="1005"/>
    </row>
    <row r="13" spans="1:26" ht="50.1" customHeight="1">
      <c r="A13" s="1634">
        <f>IFERROR(H10/D10,0)</f>
        <v>0.16995682404338688</v>
      </c>
      <c r="B13" s="1634"/>
      <c r="C13" s="1005"/>
      <c r="D13" s="1620" cm="1">
        <f t="array" ref="D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Footage'!N2:N175),'Tillman UG Footage'!N2:N175,0)))</f>
        <v>11138612.799999999</v>
      </c>
      <c r="E13" s="1620"/>
      <c r="F13" s="1620"/>
      <c r="G13" s="1005"/>
      <c r="H13" s="1621" cm="1">
        <f t="array" ref="H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Footage'!H2:H175),'Tillman UG Footage'!H2:H175,0)))</f>
        <v>9606</v>
      </c>
      <c r="I13" s="1621"/>
      <c r="J13" s="1621"/>
      <c r="K13" s="1005"/>
      <c r="L13" s="1627">
        <f>COUNTA('Pending Resto-COP Packages'!A17:A77)</f>
        <v>49</v>
      </c>
      <c r="M13" s="1627"/>
      <c r="N13" s="1627"/>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f>
        <v>1</v>
      </c>
      <c r="C17" s="1010" cm="1">
        <f t="array" ref="C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Footage'!V2:V175),'Tillman UG Footage'!V2:V175,0)))</f>
        <v>6182</v>
      </c>
      <c r="D17" s="1367" cm="1">
        <f t="array" ref="D17">IFERROR(SUMPRODUCT(((('Tillman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Footage'!W2:W175),'Tillman UG Footage'!W2:W175,0)))/C17,0)</f>
        <v>0.95422193464898086</v>
      </c>
      <c r="E17" s="1005"/>
      <c r="F17" s="1013" t="s">
        <v>29</v>
      </c>
      <c r="G17" s="1010" cm="1">
        <f t="array" ref="G17">SUMPRODUCT(--(IF($B$5="All",TRUE,'Tillman UG Footage'!B2:B175=$B$5))*--('Tillman UG Footage'!P2:P175="In Process")*--(IF($F$5="All",TRUE,ISNUMBER(FIND($F$5,'Tillman UG Footage'!D2:D175&amp;" "))))*--(IF($H$5="All",TRUE,ISNUMBER(FIND($H$5,'Tillman UG Footage'!F2:F175&amp;" ")))))</f>
        <v>36</v>
      </c>
      <c r="H17" s="1010" cm="1">
        <f t="array" ref="H17">SUMPRODUCT(--(IF($B$5="All",TRUE,'Tillman UG Footage'!B2:B175=$B$5))*--('Tillman UG Footage'!P2:P175="In Process")*--(IF($F$5="All",TRUE,ISNUMBER(FIND($F$5,'Tillman UG Footage'!D2:D175&amp;" "))))*--(IF($H$5="All",TRUE,ISNUMBER(FIND($H$5,'Tillman UG Footage'!F2:F175&amp;" "))))*(IF(ISNUMBER('Tillman UG Footage'!V2:V175),'Tillman UG Footage'!V2:V175,0)))</f>
        <v>234835</v>
      </c>
      <c r="I17" s="1369" cm="1">
        <f t="array" ref="I17">SUMPRODUCT(--(IF($B$5="All",TRUE,'Tillman UG Footage'!B2:B175=$B$5))*--('Tillman UG Footage'!P2:P175="In Process")*--(IF($F$5="All",TRUE,ISNUMBER(FIND($F$5,'Tillman UG Footage'!D2:D175&amp;" "))))*--(IF($H$5="All",TRUE,ISNUMBER(FIND($H$5,'Tillman UG Footage'!F2:F175&amp;" "))))*(IF(ISNUMBER('Tillman UG Footage'!N2:N175),'Tillman UG Footage'!N2:N175,0)))</f>
        <v>2771075.7500000009</v>
      </c>
      <c r="J17" s="1005"/>
      <c r="K17" s="1013" t="s">
        <v>30</v>
      </c>
      <c r="L17" s="1010" cm="1">
        <f t="array" ref="L17">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f>
        <v>5</v>
      </c>
      <c r="C18" s="1011" cm="1">
        <f t="array" ref="C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Footage'!V2:V175),'Tillman UG Footage'!V2:V175,0)))</f>
        <v>16407</v>
      </c>
      <c r="D18" s="1368" cm="1">
        <f t="array" ref="D18">IFERROR(SUMPRODUCT(((('Tillman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Footage'!W2:W175),'Tillman UG Footage'!W2:W175,0)))/C18,0)</f>
        <v>0.62735417809471572</v>
      </c>
      <c r="E18" s="1005"/>
      <c r="F18" s="1014" t="s">
        <v>32</v>
      </c>
      <c r="G18" s="1011" cm="1">
        <f t="array" ref="G18">SUMPRODUCT(--(IF($B$5="All",TRUE,'Tillman UG Footage'!B2:B175=$B$5))*--('Tillman UG Footage'!P2:P175="Not Started")*--(IF($F$5="All",TRUE,ISNUMBER(FIND($F$5,'Tillman UG Footage'!D2:D175&amp;" "))))*--(IF($H$5="All",TRUE,ISNUMBER(FIND($H$5,'Tillman UG Footage'!F2:F175&amp;" ")))))</f>
        <v>90</v>
      </c>
      <c r="H18" s="1011" cm="1">
        <f t="array" ref="H18">SUMPRODUCT(--(IF($B$5="All",TRUE,'Tillman UG Footage'!B2:B175=$B$5))*--('Tillman UG Footage'!P2:P175="Not Started")*--(IF($F$5="All",TRUE,ISNUMBER(FIND($F$5,'Tillman UG Footage'!D2:D175&amp;" "))))*--(IF($H$5="All",TRUE,ISNUMBER(FIND($H$5,'Tillman UG Footage'!F2:F175&amp;" "))))*(IF(ISNUMBER('Tillman UG Footage'!V2:V175),'Tillman UG Footage'!V2:V175,0)))</f>
        <v>576294</v>
      </c>
      <c r="I18" s="1370" cm="1">
        <f t="array" ref="I18">SUMPRODUCT(--(IF($B$5="All",TRUE,'Tillman UG Footage'!B2:B175=$B$5))*--('Tillman UG Footage'!P2:P175="Not Started")*--(IF($F$5="All",TRUE,ISNUMBER(FIND($F$5,'Tillman UG Footage'!D2:D175&amp;" "))))*--(IF($H$5="All",TRUE,ISNUMBER(FIND($H$5,'Tillman UG Footage'!F2:F175&amp;" "))))*(IF(ISNUMBER('Tillman UG Footage'!N2:N175),'Tillman UG Footage'!N2:N175,0)))</f>
        <v>6252982.7000000002</v>
      </c>
      <c r="J18" s="1005"/>
      <c r="K18" s="1014" t="s">
        <v>33</v>
      </c>
      <c r="L18" s="1011" cm="1">
        <f t="array" ref="L18">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f>
        <v>14</v>
      </c>
      <c r="C19" s="1010" cm="1">
        <f t="array" ref="C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Footage'!V2:V175),'Tillman UG Footage'!V2:V175,0)))</f>
        <v>62849</v>
      </c>
      <c r="D19" s="1367" cm="1">
        <f t="array" ref="D19">IFERROR(SUMPRODUCT(((('Tillman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Footage'!W2:W175),'Tillman UG Footage'!W2:W175,0)))/C19,0)</f>
        <v>4.3707934891565499E-2</v>
      </c>
      <c r="E19" s="1005"/>
      <c r="F19" s="1013" t="s">
        <v>35</v>
      </c>
      <c r="G19" s="1010" cm="1">
        <f t="array" ref="G19">SUMPRODUCT(--(IF($B$5="All",TRUE,'Tillman UG Footage'!B2:B175=$B$5))*--('Tillman UG Footage'!P2:P175="Locates Called")*--(IF($F$5="All",TRUE,ISNUMBER(FIND($F$5,'Tillman UG Footage'!D2:D175&amp;" "))))*--(IF($H$5="All",TRUE,ISNUMBER(FIND($H$5,'Tillman UG Footage'!F2:F175&amp;" ")))))</f>
        <v>28</v>
      </c>
      <c r="H19" s="1010" cm="1">
        <f t="array" ref="H19">SUMPRODUCT(--(IF($B$5="All",TRUE,'Tillman UG Footage'!B2:B175=$B$5))*--('Tillman UG Footage'!P2:P175="Locates Called")*--(IF($F$5="All",TRUE,ISNUMBER(FIND($F$5,'Tillman UG Footage'!D2:D175&amp;" "))))*--(IF($H$5="All",TRUE,ISNUMBER(FIND($H$5,'Tillman UG Footage'!F2:F175&amp;" "))))*(IF(ISNUMBER('Tillman UG Footage'!V2:V175),'Tillman UG Footage'!V2:V175,0)))</f>
        <v>165572</v>
      </c>
      <c r="I19" s="1369" cm="1">
        <f t="array" ref="I19">SUMPRODUCT(--(IF($B$5="All",TRUE,'Tillman UG Footage'!B2:B175=$B$5))*--('Tillman UG Footage'!P2:P175="Locates Called")*--(IF($F$5="All",TRUE,ISNUMBER(FIND($F$5,'Tillman UG Footage'!D2:D175&amp;" "))))*--(IF($H$5="All",TRUE,ISNUMBER(FIND($H$5,'Tillman UG Footage'!F2:F175&amp;" "))))*(IF(ISNUMBER('Tillman UG Footage'!N2:N175),'Tillman UG Footage'!N2:N175,0)))</f>
        <v>2114554.35</v>
      </c>
      <c r="J19" s="1005"/>
      <c r="K19" s="1013" t="s">
        <v>36</v>
      </c>
      <c r="L19" s="1010" cm="1">
        <f t="array" ref="L19">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f>
        <v>29</v>
      </c>
      <c r="C20" s="1011" cm="1">
        <f t="array" ref="C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Footage'!V2:V175),'Tillman UG Footage'!V2:V175,0)))</f>
        <v>184044</v>
      </c>
      <c r="D20" s="1368" cm="1">
        <f t="array" ref="D20">IFERROR(SUMPRODUCT(((('Tillman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Footage'!W2:W175),'Tillman UG Footage'!W2:W175,0)))/C20,0)</f>
        <v>0.33050248853535025</v>
      </c>
      <c r="E20" s="1005"/>
      <c r="F20" s="1014" t="s">
        <v>38</v>
      </c>
      <c r="G20" s="1011" cm="1">
        <f t="array" ref="G20">SUMPRODUCT(--(IF($B$5="All",TRUE,'Tillman UG Footage'!B2:B175=$B$5))*--('Tillman UG Footage'!P2:P175="Completed")*--(IF($F$5="All",TRUE,ISNUMBER(FIND($F$5,'Tillman UG Footage'!D2:D175&amp;" "))))*--(IF($H$5="All",TRUE,ISNUMBER(FIND($H$5,'Tillman UG Footage'!F2:F175&amp;" ")))))</f>
        <v>1</v>
      </c>
      <c r="H20" s="1011" cm="1">
        <f t="array" ref="H20">SUMPRODUCT(--(IF($B$5="All",TRUE,'Tillman UG Footage'!B2:B175=$B$5))*--('Tillman UG Footage'!P2:P175="Completed")*--(IF($F$5="All",TRUE,ISNUMBER(FIND($F$5,'Tillman UG Footage'!D2:D175&amp;" "))))*--(IF($H$5="All",TRUE,ISNUMBER(FIND($H$5,'Tillman UG Footage'!F2:F175&amp;" "))))*IF(ISNUMBER('Tillman UG Footage'!V2:V175),'Tillman UG Footage'!V2:V175,0))</f>
        <v>3957</v>
      </c>
      <c r="I20" s="1370" cm="1">
        <f t="array" ref="I20">SUMPRODUCT(--(IF($B$5="All",TRUE,'Tillman UG Footage'!B2:B175=$B$5))*--('Tillman UG Footage'!P2:P175="Completed")*--(IF($F$5="All",TRUE,ISNUMBER(FIND($F$5,'Tillman UG Footage'!D2:D175&amp;" "))))*--(IF($H$5="All",TRUE,ISNUMBER(FIND($H$5,'Tillman UG Footage'!F2:F175&amp;" "))))*IF(ISNUMBER('Tillman UG Footage'!N2:N175),'Tillman UG Footage'!N2:N175,0))</f>
        <v>52948</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f>
        <v>8</v>
      </c>
      <c r="C21" s="1010" cm="1">
        <f t="array" ref="C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Footage'!V2:V175),'Tillman UG Footage'!V2:V175,0)))</f>
        <v>32316</v>
      </c>
      <c r="D21" s="1367" cm="1">
        <f t="array" ref="D21">IFERROR(SUMPRODUCT(((('Tillman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Footage'!W2:W175),'Tillman UG Footage'!W2:W175,0)))/C21,0)</f>
        <v>6.6623344473325907E-2</v>
      </c>
      <c r="E21" s="1005"/>
      <c r="F21" s="1016" t="s">
        <v>39</v>
      </c>
      <c r="G21" s="1017">
        <f>SUM(G17:G20)</f>
        <v>155</v>
      </c>
      <c r="H21" s="1017">
        <f>SUM(H17:H20)</f>
        <v>980658</v>
      </c>
      <c r="I21" s="1371">
        <f>SUM(I17:I20)</f>
        <v>11191560.800000001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f>
        <v>0</v>
      </c>
      <c r="C22" s="1011" cm="1">
        <f t="array" ref="C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Footage'!V2:V175),'Tillman UG Footage'!V2:V175,0)))</f>
        <v>0</v>
      </c>
      <c r="D22" s="1368" cm="1">
        <f t="array" ref="D22">IFERROR(SUMPRODUCT(((('Tillman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Footage'!W2:W175),'Tillman UG Footage'!W2:W175,0)))/C22,0)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f>
        <v>56</v>
      </c>
      <c r="C23" s="1010" cm="1">
        <f t="array" ref="C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Footage'!V2:V175),'Tillman UG Footage'!V2:V175,0)))</f>
        <v>391682</v>
      </c>
      <c r="D23" s="1367" cm="1">
        <f t="array" ref="D23">IFERROR(SUMPRODUCT(((('Tillman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Footage'!W2:W175),'Tillman UG Footage'!W2:W175,0)))/C23,0)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f>
        <v>8</v>
      </c>
      <c r="C24" s="1011" cm="1">
        <f t="array" ref="C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Footage'!V2:V175),'Tillman UG Footage'!V2:V175,0)))</f>
        <v>53893</v>
      </c>
      <c r="D24" s="1368" cm="1">
        <f t="array" ref="D24">IFERROR(SUMPRODUCT(((('Tillman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Footage'!W2:W175),'Tillman UG Footage'!W2:W175,0)))/C24,0)</f>
        <v>0.28384020188150594</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f>
        <v>16</v>
      </c>
      <c r="C25" s="1010" cm="1">
        <f t="array" ref="C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Footage'!V2:V175),'Tillman UG Footage'!V2:V175,0)))</f>
        <v>94786</v>
      </c>
      <c r="D25" s="1367" cm="1">
        <f t="array" ref="D25">IFERROR(SUMPRODUCT(((('Tillman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Footage'!W2:W175),'Tillman UG Footage'!W2:W175,0)))/C25,0)</f>
        <v>0.24622834595826387</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0.16995682404338688</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Footage'!D2:D175),(TRIM('Tillman UG Footage'!D2:D175)&lt;&gt;"")*(TRIM('Tillman UG Footage'!D2:D175)&lt;&gt;"Vendor Assignment")),_xlfn._xlws.FILTER(TRIM('Pending Resto-COP Packages'!D2:D65),(TRIM('Pending Resto-COP Packages'!D2:D65)&lt;&gt;"")*(TRIM('Pending Resto-COP Packages'!D2:D65)&lt;&gt;"Vendor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20</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12</v>
      </c>
      <c r="C32" s="1021">
        <f>COUNTIF('Pending Resto-COP Packages'!D:D,"*North Path*")</f>
        <v>12</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74</v>
      </c>
      <c r="H43" s="1580">
        <f>SUM(H30:H42)</f>
        <v>64</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72</v>
      </c>
      <c r="C47" s="1580">
        <f>SUM(C30:C46)</f>
        <v>65</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12</v>
      </c>
      <c r="T53" s="1575">
        <v>12</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Footage'!F2:F175),(TRIM('Tillman UG Footage'!F2:F175)&lt;&gt;"")*(TRIM('Tillman UG Footage'!F2:F175)&lt;&gt;"Assigned Supervisor")),_xlfn._xlws.FILTER(TRIM('Pending Resto-COP Packages'!F2:F65),(TRIM('Pending Resto-COP Packages'!F2:F65)&lt;&gt;"")*(TRIM('Pending Resto-COP Packages'!F2:F65)&lt;&gt;"Assigned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14</v>
      </c>
      <c r="T92" s="1575">
        <v>20</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Packages'!A20="","",'Pending Resto-COP Packages'!A20)</f>
        <v>FB-HLX409</v>
      </c>
      <c r="B152" s="1020" t="str">
        <f>IF('Pending Resto-COP Packages'!A20="","",'Pending Resto-COP Packages'!B20)</f>
        <v>Bradenton</v>
      </c>
      <c r="C152" s="1020" t="str">
        <f>IF('Pending Resto-COP Packages'!A20="","",'Pending Resto-COP Packages'!D20)</f>
        <v>Lightspeed In-House</v>
      </c>
      <c r="D152" s="1020" t="str">
        <f>IF('Pending Resto-COP Packages'!A20="","",'Pending Resto-COP Packages'!F20)</f>
        <v>Cody</v>
      </c>
      <c r="E152" s="1021">
        <f>IF('Pending Resto-COP Packages'!A20="","",'Pending Resto-COP Packages'!H20)</f>
        <v>0</v>
      </c>
      <c r="F152" s="1021">
        <f>IF('Pending Resto-COP Packages'!A20="","",'Pending Resto-COP Packages'!V20)</f>
        <v>1175</v>
      </c>
      <c r="G152" s="1021">
        <f>IF('Pending Resto-COP Packages'!A20="","",'Pending Resto-COP Packages'!W20)</f>
        <v>1238</v>
      </c>
      <c r="H152" s="1372">
        <f>IF('Pending Resto-COP Packages'!A20="","",'Pending Resto-COP Packages'!N20)</f>
        <v>15002.75</v>
      </c>
    </row>
    <row r="153" spans="1:8">
      <c r="A153" s="1023" t="str">
        <f>IF('Pending Resto-COP Packages'!A21="","",'Pending Resto-COP Packages'!A21)</f>
        <v>FB-HOE401-V3</v>
      </c>
      <c r="B153" s="1020" t="str">
        <f>IF('Pending Resto-COP Packages'!A21="","",'Pending Resto-COP Packages'!B21)</f>
        <v>Bradenton</v>
      </c>
      <c r="C153" s="1020" t="str">
        <f>IF('Pending Resto-COP Packages'!A21="","",'Pending Resto-COP Packages'!D21)</f>
        <v>North Path</v>
      </c>
      <c r="D153" s="1020" t="str">
        <f>IF('Pending Resto-COP Packages'!A21="","",'Pending Resto-COP Packages'!F21)</f>
        <v>Cody</v>
      </c>
      <c r="E153" s="1021">
        <f>IF('Pending Resto-COP Packages'!A21="","",'Pending Resto-COP Packages'!H21)</f>
        <v>0</v>
      </c>
      <c r="F153" s="1021">
        <f>IF('Pending Resto-COP Packages'!A21="","",'Pending Resto-COP Packages'!V21)</f>
        <v>6978</v>
      </c>
      <c r="G153" s="1021">
        <f>IF('Pending Resto-COP Packages'!A21="","",'Pending Resto-COP Packages'!W21)</f>
        <v>6978</v>
      </c>
      <c r="H153" s="1372">
        <f>IF('Pending Resto-COP Packages'!A21="","",'Pending Resto-COP Packages'!N21)</f>
        <v>118710.8</v>
      </c>
    </row>
    <row r="154" spans="1:8">
      <c r="A154" s="1023" t="str">
        <f>IF('Pending Resto-COP Packages'!A22="","",'Pending Resto-COP Packages'!A22)</f>
        <v>Willow Walk North</v>
      </c>
      <c r="B154" s="1020" t="str">
        <f>IF('Pending Resto-COP Packages'!A22="","",'Pending Resto-COP Packages'!B22)</f>
        <v>Bradenton</v>
      </c>
      <c r="C154" s="1020" t="str">
        <f>IF('Pending Resto-COP Packages'!A22="","",'Pending Resto-COP Packages'!D22)</f>
        <v>Kattle One</v>
      </c>
      <c r="D154" s="1020" t="str">
        <f>IF('Pending Resto-COP Packages'!A22="","",'Pending Resto-COP Packages'!F22)</f>
        <v>Cody</v>
      </c>
      <c r="E154" s="1021">
        <f>IF('Pending Resto-COP Packages'!A22="","",'Pending Resto-COP Packages'!H22)</f>
        <v>115</v>
      </c>
      <c r="F154" s="1021">
        <f>IF('Pending Resto-COP Packages'!A22="","",'Pending Resto-COP Packages'!V22)</f>
        <v>7078</v>
      </c>
      <c r="G154" s="1021">
        <f>IF('Pending Resto-COP Packages'!A22="","",'Pending Resto-COP Packages'!W22)</f>
        <v>7239</v>
      </c>
      <c r="H154" s="1372">
        <f>IF('Pending Resto-COP Packages'!A22="","",'Pending Resto-COP Packages'!N22)</f>
        <v>125188</v>
      </c>
    </row>
    <row r="155" spans="1:8">
      <c r="A155" s="1023" t="str">
        <f>IF('Pending Resto-COP Packages'!A23="","",'Pending Resto-COP Packages'!A23)</f>
        <v>D-HPP606</v>
      </c>
      <c r="B155" s="1020" t="str">
        <f>IF('Pending Resto-COP Packages'!A23="","",'Pending Resto-COP Packages'!B23)</f>
        <v>Clearwater</v>
      </c>
      <c r="C155" s="1020" t="str">
        <f>IF('Pending Resto-COP Packages'!A23="","",'Pending Resto-COP Packages'!D23)</f>
        <v>Lightspeed In-House</v>
      </c>
      <c r="D155" s="1020" t="str">
        <f>IF('Pending Resto-COP Packages'!A23="","",'Pending Resto-COP Packages'!F23)</f>
        <v>Johnnie</v>
      </c>
      <c r="E155" s="1021">
        <f>IF('Pending Resto-COP Packages'!A23="","",'Pending Resto-COP Packages'!H23)</f>
        <v>21</v>
      </c>
      <c r="F155" s="1021">
        <f>IF('Pending Resto-COP Packages'!A23="","",'Pending Resto-COP Packages'!V23)</f>
        <v>6481</v>
      </c>
      <c r="G155" s="1021">
        <f>IF('Pending Resto-COP Packages'!A23="","",'Pending Resto-COP Packages'!W23)</f>
        <v>6586</v>
      </c>
      <c r="H155" s="1372">
        <f>IF('Pending Resto-COP Packages'!A23="","",'Pending Resto-COP Packages'!N23)</f>
        <v>81882</v>
      </c>
    </row>
    <row r="156" spans="1:8">
      <c r="A156" s="1023" t="str">
        <f>IF('Pending Resto-COP Packages'!A25="","",'Pending Resto-COP Packages'!A25)</f>
        <v>D-HPP609</v>
      </c>
      <c r="B156" s="1020" t="str">
        <f>IF('Pending Resto-COP Packages'!A25="","",'Pending Resto-COP Packages'!B25)</f>
        <v>Clearwater</v>
      </c>
      <c r="C156" s="1020" t="str">
        <f>IF('Pending Resto-COP Packages'!A25="","",'Pending Resto-COP Packages'!D25)</f>
        <v>Brothers</v>
      </c>
      <c r="D156" s="1020" t="str">
        <f>IF('Pending Resto-COP Packages'!A25="","",'Pending Resto-COP Packages'!F25)</f>
        <v>Miguel</v>
      </c>
      <c r="E156" s="1021">
        <f>IF('Pending Resto-COP Packages'!A25="","",'Pending Resto-COP Packages'!H25)</f>
        <v>65</v>
      </c>
      <c r="F156" s="1021">
        <f>IF('Pending Resto-COP Packages'!A25="","",'Pending Resto-COP Packages'!V25)</f>
        <v>7771</v>
      </c>
      <c r="G156" s="1021">
        <f>IF('Pending Resto-COP Packages'!A25="","",'Pending Resto-COP Packages'!W25)</f>
        <v>7623</v>
      </c>
      <c r="H156" s="1372">
        <f>IF('Pending Resto-COP Packages'!A25="","",'Pending Resto-COP Packages'!N25)</f>
        <v>97544</v>
      </c>
    </row>
    <row r="157" spans="1:8">
      <c r="A157" s="1023" t="str">
        <f>IF('Pending Resto-COP Packages'!A26="","",'Pending Resto-COP Packages'!A26)</f>
        <v>D-HPP610</v>
      </c>
      <c r="B157" s="1020" t="str">
        <f>IF('Pending Resto-COP Packages'!A26="","",'Pending Resto-COP Packages'!B26)</f>
        <v>Clearwater</v>
      </c>
      <c r="C157" s="1020" t="str">
        <f>IF('Pending Resto-COP Packages'!A26="","",'Pending Resto-COP Packages'!D26)</f>
        <v>NIA Underground</v>
      </c>
      <c r="D157" s="1020" t="str">
        <f>IF('Pending Resto-COP Packages'!A26="","",'Pending Resto-COP Packages'!F26)</f>
        <v>Johnnie</v>
      </c>
      <c r="E157" s="1021">
        <f>IF('Pending Resto-COP Packages'!A26="","",'Pending Resto-COP Packages'!H26)</f>
        <v>31</v>
      </c>
      <c r="F157" s="1021">
        <f>IF('Pending Resto-COP Packages'!A26="","",'Pending Resto-COP Packages'!V26)</f>
        <v>5923</v>
      </c>
      <c r="G157" s="1021">
        <f>IF('Pending Resto-COP Packages'!A26="","",'Pending Resto-COP Packages'!W26)</f>
        <v>6113</v>
      </c>
      <c r="H157" s="1372">
        <f>IF('Pending Resto-COP Packages'!A26="","",'Pending Resto-COP Packages'!N26)</f>
        <v>73945</v>
      </c>
    </row>
    <row r="158" spans="1:8">
      <c r="A158" s="1023" t="str">
        <f>IF('Pending Resto-COP Packages'!A27="","",'Pending Resto-COP Packages'!A27)</f>
        <v>D-HPP611</v>
      </c>
      <c r="B158" s="1020" t="str">
        <f>IF('Pending Resto-COP Packages'!A27="","",'Pending Resto-COP Packages'!B27)</f>
        <v>Clearwater</v>
      </c>
      <c r="C158" s="1020" t="str">
        <f>IF('Pending Resto-COP Packages'!A27="","",'Pending Resto-COP Packages'!D27)</f>
        <v>Brothers</v>
      </c>
      <c r="D158" s="1020" t="str">
        <f>IF('Pending Resto-COP Packages'!A27="","",'Pending Resto-COP Packages'!F27)</f>
        <v>Miguel</v>
      </c>
      <c r="E158" s="1021">
        <f>IF('Pending Resto-COP Packages'!A27="","",'Pending Resto-COP Packages'!H27)</f>
        <v>93</v>
      </c>
      <c r="F158" s="1021">
        <f>IF('Pending Resto-COP Packages'!A27="","",'Pending Resto-COP Packages'!V27)</f>
        <v>9483</v>
      </c>
      <c r="G158" s="1021">
        <f>IF('Pending Resto-COP Packages'!A27="","",'Pending Resto-COP Packages'!W27)</f>
        <v>9171</v>
      </c>
      <c r="H158" s="1372">
        <f>IF('Pending Resto-COP Packages'!A27="","",'Pending Resto-COP Packages'!N27)</f>
        <v>111096</v>
      </c>
    </row>
    <row r="159" spans="1:8">
      <c r="A159" s="1023" t="str">
        <f>IF('Pending Resto-COP Packages'!A28="","",'Pending Resto-COP Packages'!A28)</f>
        <v>D-HPP612</v>
      </c>
      <c r="B159" s="1020" t="str">
        <f>IF('Pending Resto-COP Packages'!A28="","",'Pending Resto-COP Packages'!B28)</f>
        <v>Clearwater</v>
      </c>
      <c r="C159" s="1020" t="str">
        <f>IF('Pending Resto-COP Packages'!A28="","",'Pending Resto-COP Packages'!D28)</f>
        <v>Power Connect</v>
      </c>
      <c r="D159" s="1020" t="str">
        <f>IF('Pending Resto-COP Packages'!A28="","",'Pending Resto-COP Packages'!F28)</f>
        <v>Johnnie</v>
      </c>
      <c r="E159" s="1021">
        <f>IF('Pending Resto-COP Packages'!A28="","",'Pending Resto-COP Packages'!H28)</f>
        <v>73</v>
      </c>
      <c r="F159" s="1021">
        <f>IF('Pending Resto-COP Packages'!A28="","",'Pending Resto-COP Packages'!V28)</f>
        <v>11206</v>
      </c>
      <c r="G159" s="1021">
        <f>IF('Pending Resto-COP Packages'!A28="","",'Pending Resto-COP Packages'!W28)</f>
        <v>11264</v>
      </c>
      <c r="H159" s="1372">
        <f>IF('Pending Resto-COP Packages'!A28="","",'Pending Resto-COP Packages'!N28)</f>
        <v>132347.5</v>
      </c>
    </row>
    <row r="160" spans="1:8">
      <c r="A160" s="1023" t="str">
        <f>IF('Pending Resto-COP Packages'!A30="","",'Pending Resto-COP Packages'!A30)</f>
        <v>D-HPP615</v>
      </c>
      <c r="B160" s="1020" t="str">
        <f>IF('Pending Resto-COP Packages'!A30="","",'Pending Resto-COP Packages'!B30)</f>
        <v>Clearwater</v>
      </c>
      <c r="C160" s="1020" t="str">
        <f>IF('Pending Resto-COP Packages'!A30="","",'Pending Resto-COP Packages'!D30)</f>
        <v>Brothers</v>
      </c>
      <c r="D160" s="1020" t="str">
        <f>IF('Pending Resto-COP Packages'!A30="","",'Pending Resto-COP Packages'!F30)</f>
        <v>Miguel</v>
      </c>
      <c r="E160" s="1021">
        <f>IF('Pending Resto-COP Packages'!A30="","",'Pending Resto-COP Packages'!H30)</f>
        <v>91</v>
      </c>
      <c r="F160" s="1021">
        <f>IF('Pending Resto-COP Packages'!A30="","",'Pending Resto-COP Packages'!V30)</f>
        <v>9431</v>
      </c>
      <c r="G160" s="1021">
        <f>IF('Pending Resto-COP Packages'!A30="","",'Pending Resto-COP Packages'!W30)</f>
        <v>9339</v>
      </c>
      <c r="H160" s="1372">
        <f>IF('Pending Resto-COP Packages'!A30="","",'Pending Resto-COP Packages'!N30)</f>
        <v>111633.5</v>
      </c>
    </row>
    <row r="161" spans="1:8">
      <c r="A161" s="1023" t="str">
        <f>IF('Pending Resto-COP Packages'!A32="","",'Pending Resto-COP Packages'!A32)</f>
        <v>D-HPP617</v>
      </c>
      <c r="B161" s="1020" t="str">
        <f>IF('Pending Resto-COP Packages'!A32="","",'Pending Resto-COP Packages'!B32)</f>
        <v>Clearwater</v>
      </c>
      <c r="C161" s="1020" t="str">
        <f>IF('Pending Resto-COP Packages'!A32="","",'Pending Resto-COP Packages'!D32)</f>
        <v>Brothers</v>
      </c>
      <c r="D161" s="1020" t="str">
        <f>IF('Pending Resto-COP Packages'!A32="","",'Pending Resto-COP Packages'!F32)</f>
        <v>Anthony</v>
      </c>
      <c r="E161" s="1021">
        <f>IF('Pending Resto-COP Packages'!A32="","",'Pending Resto-COP Packages'!H32)</f>
        <v>51</v>
      </c>
      <c r="F161" s="1021">
        <f>IF('Pending Resto-COP Packages'!A32="","",'Pending Resto-COP Packages'!V32)</f>
        <v>7958</v>
      </c>
      <c r="G161" s="1021">
        <f>IF('Pending Resto-COP Packages'!A32="","",'Pending Resto-COP Packages'!W32)</f>
        <v>8116</v>
      </c>
      <c r="H161" s="1372">
        <f>IF('Pending Resto-COP Packages'!A32="","",'Pending Resto-COP Packages'!N32)</f>
        <v>97514.75</v>
      </c>
    </row>
    <row r="162" spans="1:8">
      <c r="A162" s="1023" t="str">
        <f>IF('Pending Resto-COP Packages'!A33="","",'Pending Resto-COP Packages'!A33)</f>
        <v>D-HPP618</v>
      </c>
      <c r="B162" s="1020" t="str">
        <f>IF('Pending Resto-COP Packages'!A33="","",'Pending Resto-COP Packages'!B33)</f>
        <v>Clearwater</v>
      </c>
      <c r="C162" s="1020" t="str">
        <f>IF('Pending Resto-COP Packages'!A33="","",'Pending Resto-COP Packages'!D33)</f>
        <v>Brothers</v>
      </c>
      <c r="D162" s="1020" t="str">
        <f>IF('Pending Resto-COP Packages'!A33="","",'Pending Resto-COP Packages'!F33)</f>
        <v>Anthony</v>
      </c>
      <c r="E162" s="1021">
        <f>IF('Pending Resto-COP Packages'!A33="","",'Pending Resto-COP Packages'!H33)</f>
        <v>63</v>
      </c>
      <c r="F162" s="1021">
        <f>IF('Pending Resto-COP Packages'!A33="","",'Pending Resto-COP Packages'!V33)</f>
        <v>4414</v>
      </c>
      <c r="G162" s="1021">
        <f>IF('Pending Resto-COP Packages'!A33="","",'Pending Resto-COP Packages'!W33)</f>
        <v>4493</v>
      </c>
      <c r="H162" s="1372">
        <f>IF('Pending Resto-COP Packages'!A33="","",'Pending Resto-COP Packages'!N33)</f>
        <v>54827.5</v>
      </c>
    </row>
    <row r="163" spans="1:8">
      <c r="A163" s="1023" t="str">
        <f>IF('Pending Resto-COP Packages'!A34="","",'Pending Resto-COP Packages'!A34)</f>
        <v>D-HPP619</v>
      </c>
      <c r="B163" s="1020" t="str">
        <f>IF('Pending Resto-COP Packages'!A34="","",'Pending Resto-COP Packages'!B34)</f>
        <v>Clearwater</v>
      </c>
      <c r="C163" s="1020" t="str">
        <f>IF('Pending Resto-COP Packages'!A34="","",'Pending Resto-COP Packages'!D34)</f>
        <v>Brothers</v>
      </c>
      <c r="D163" s="1020" t="str">
        <f>IF('Pending Resto-COP Packages'!A34="","",'Pending Resto-COP Packages'!F34)</f>
        <v>Miguel</v>
      </c>
      <c r="E163" s="1021">
        <f>IF('Pending Resto-COP Packages'!A34="","",'Pending Resto-COP Packages'!H34)</f>
        <v>42</v>
      </c>
      <c r="F163" s="1021">
        <f>IF('Pending Resto-COP Packages'!A34="","",'Pending Resto-COP Packages'!V34)</f>
        <v>7993</v>
      </c>
      <c r="G163" s="1021">
        <f>IF('Pending Resto-COP Packages'!A34="","",'Pending Resto-COP Packages'!W34)</f>
        <v>7560</v>
      </c>
      <c r="H163" s="1372">
        <f>IF('Pending Resto-COP Packages'!A34="","",'Pending Resto-COP Packages'!N34)</f>
        <v>101724.5</v>
      </c>
    </row>
    <row r="164" spans="1:8">
      <c r="A164" s="1023" t="str">
        <f>IF('Pending Resto-COP Packages'!A35="","",'Pending Resto-COP Packages'!A35)</f>
        <v>D-HPP620</v>
      </c>
      <c r="B164" s="1020" t="str">
        <f>IF('Pending Resto-COP Packages'!A35="","",'Pending Resto-COP Packages'!B35)</f>
        <v>Clearwater</v>
      </c>
      <c r="C164" s="1020" t="str">
        <f>IF('Pending Resto-COP Packages'!A35="","",'Pending Resto-COP Packages'!D35)</f>
        <v>Brothers</v>
      </c>
      <c r="D164" s="1020" t="str">
        <f>IF('Pending Resto-COP Packages'!A35="","",'Pending Resto-COP Packages'!F35)</f>
        <v>Anthony</v>
      </c>
      <c r="E164" s="1021">
        <f>IF('Pending Resto-COP Packages'!A35="","",'Pending Resto-COP Packages'!H35)</f>
        <v>67</v>
      </c>
      <c r="F164" s="1021">
        <f>IF('Pending Resto-COP Packages'!A35="","",'Pending Resto-COP Packages'!V35)</f>
        <v>7857</v>
      </c>
      <c r="G164" s="1021">
        <f>IF('Pending Resto-COP Packages'!A35="","",'Pending Resto-COP Packages'!W35)</f>
        <v>7383</v>
      </c>
      <c r="H164" s="1372">
        <f>IF('Pending Resto-COP Packages'!A35="","",'Pending Resto-COP Packages'!N35)</f>
        <v>95128</v>
      </c>
    </row>
    <row r="165" spans="1:8">
      <c r="A165" s="1023" t="str">
        <f>IF('Pending Resto-COP Packages'!A36="","",'Pending Resto-COP Packages'!A36)</f>
        <v>D-HPP621</v>
      </c>
      <c r="B165" s="1020" t="str">
        <f>IF('Pending Resto-COP Packages'!A36="","",'Pending Resto-COP Packages'!B36)</f>
        <v>Clearwater</v>
      </c>
      <c r="C165" s="1020" t="str">
        <f>IF('Pending Resto-COP Packages'!A36="","",'Pending Resto-COP Packages'!D36)</f>
        <v>Brothers</v>
      </c>
      <c r="D165" s="1020" t="str">
        <f>IF('Pending Resto-COP Packages'!A36="","",'Pending Resto-COP Packages'!F36)</f>
        <v>Anthony</v>
      </c>
      <c r="E165" s="1021">
        <f>IF('Pending Resto-COP Packages'!A36="","",'Pending Resto-COP Packages'!H36)</f>
        <v>91</v>
      </c>
      <c r="F165" s="1021">
        <f>IF('Pending Resto-COP Packages'!A36="","",'Pending Resto-COP Packages'!V36)</f>
        <v>5934</v>
      </c>
      <c r="G165" s="1021">
        <f>IF('Pending Resto-COP Packages'!A36="","",'Pending Resto-COP Packages'!W36)</f>
        <v>6020</v>
      </c>
      <c r="H165" s="1372">
        <f>IF('Pending Resto-COP Packages'!A36="","",'Pending Resto-COP Packages'!N36)</f>
        <v>72668.5</v>
      </c>
    </row>
    <row r="166" spans="1:8">
      <c r="A166" s="1023" t="str">
        <f>IF('Pending Resto-COP Packages'!A38="","",'Pending Resto-COP Packages'!A38)</f>
        <v>FB-HPP617</v>
      </c>
      <c r="B166" s="1020" t="str">
        <f>IF('Pending Resto-COP Packages'!A38="","",'Pending Resto-COP Packages'!B38)</f>
        <v>Clearwater</v>
      </c>
      <c r="C166" s="1020" t="str">
        <f>IF('Pending Resto-COP Packages'!A38="","",'Pending Resto-COP Packages'!D38)</f>
        <v>Brothers</v>
      </c>
      <c r="D166" s="1020" t="str">
        <f>IF('Pending Resto-COP Packages'!A38="","",'Pending Resto-COP Packages'!F38)</f>
        <v>Anthony</v>
      </c>
      <c r="E166" s="1021">
        <f>IF('Pending Resto-COP Packages'!A38="","",'Pending Resto-COP Packages'!H38)</f>
        <v>0</v>
      </c>
      <c r="F166" s="1021">
        <f>IF('Pending Resto-COP Packages'!A38="","",'Pending Resto-COP Packages'!V38)</f>
        <v>813</v>
      </c>
      <c r="G166" s="1021">
        <f>IF('Pending Resto-COP Packages'!A38="","",'Pending Resto-COP Packages'!W38)</f>
        <v>800</v>
      </c>
      <c r="H166" s="1372">
        <f>IF('Pending Resto-COP Packages'!A38="","",'Pending Resto-COP Packages'!N38)</f>
        <v>10128.049999999999</v>
      </c>
    </row>
    <row r="167" spans="1:8">
      <c r="A167" s="1023" t="str">
        <f>IF('Pending Resto-COP Packages'!A39="","",'Pending Resto-COP Packages'!A39)</f>
        <v>BHCD-FPW-03-W</v>
      </c>
      <c r="B167" s="1020" t="str">
        <f>IF('Pending Resto-COP Packages'!A39="","",'Pending Resto-COP Packages'!B39)</f>
        <v>Fort Myers</v>
      </c>
      <c r="C167" s="1020" t="str">
        <f>IF('Pending Resto-COP Packages'!A39="","",'Pending Resto-COP Packages'!D39)</f>
        <v>North Path</v>
      </c>
      <c r="D167" s="1020" t="str">
        <f>IF('Pending Resto-COP Packages'!A39="","",'Pending Resto-COP Packages'!F39)</f>
        <v>Joshua</v>
      </c>
      <c r="E167" s="1021">
        <f>IF('Pending Resto-COP Packages'!A39="","",'Pending Resto-COP Packages'!H39)</f>
        <v>0</v>
      </c>
      <c r="F167" s="1021">
        <f>IF('Pending Resto-COP Packages'!A39="","",'Pending Resto-COP Packages'!V39)</f>
        <v>3461</v>
      </c>
      <c r="G167" s="1021">
        <f>IF('Pending Resto-COP Packages'!A39="","",'Pending Resto-COP Packages'!W39)</f>
        <v>3428</v>
      </c>
      <c r="H167" s="1372">
        <f>IF('Pending Resto-COP Packages'!A39="","",'Pending Resto-COP Packages'!N39)</f>
        <v>146065.95000000001</v>
      </c>
    </row>
    <row r="168" spans="1:8">
      <c r="A168" s="1023" t="str">
        <f>IF('Pending Resto-COP Packages'!A40="","",'Pending Resto-COP Packages'!A40)</f>
        <v>D-HDF705</v>
      </c>
      <c r="B168" s="1020" t="str">
        <f>IF('Pending Resto-COP Packages'!A40="","",'Pending Resto-COP Packages'!B40)</f>
        <v>Fort Myers</v>
      </c>
      <c r="C168" s="1020" t="str">
        <f>IF('Pending Resto-COP Packages'!A40="","",'Pending Resto-COP Packages'!D40)</f>
        <v>GN Systems</v>
      </c>
      <c r="D168" s="1020" t="str">
        <f>IF('Pending Resto-COP Packages'!A40="","",'Pending Resto-COP Packages'!F40)</f>
        <v>Joshua</v>
      </c>
      <c r="E168" s="1021">
        <f>IF('Pending Resto-COP Packages'!A40="","",'Pending Resto-COP Packages'!H40)</f>
        <v>73</v>
      </c>
      <c r="F168" s="1021">
        <f>IF('Pending Resto-COP Packages'!A40="","",'Pending Resto-COP Packages'!V40)</f>
        <v>6263</v>
      </c>
      <c r="G168" s="1021">
        <f>IF('Pending Resto-COP Packages'!A40="","",'Pending Resto-COP Packages'!W40)</f>
        <v>6221</v>
      </c>
      <c r="H168" s="1372">
        <f>IF('Pending Resto-COP Packages'!A40="","",'Pending Resto-COP Packages'!N40)</f>
        <v>77814</v>
      </c>
    </row>
    <row r="169" spans="1:8">
      <c r="A169" s="1023" t="str">
        <f>IF('Pending Resto-COP Packages'!A41="","",'Pending Resto-COP Packages'!A41)</f>
        <v>D-HDF707</v>
      </c>
      <c r="B169" s="1020" t="str">
        <f>IF('Pending Resto-COP Packages'!A41="","",'Pending Resto-COP Packages'!B41)</f>
        <v>Fort Myers</v>
      </c>
      <c r="C169" s="1020" t="str">
        <f>IF('Pending Resto-COP Packages'!A41="","",'Pending Resto-COP Packages'!D41)</f>
        <v>Lightspeed In-House</v>
      </c>
      <c r="D169" s="1020" t="str">
        <f>IF('Pending Resto-COP Packages'!A41="","",'Pending Resto-COP Packages'!F41)</f>
        <v>Joshua</v>
      </c>
      <c r="E169" s="1021">
        <f>IF('Pending Resto-COP Packages'!A41="","",'Pending Resto-COP Packages'!H41)</f>
        <v>80</v>
      </c>
      <c r="F169" s="1021">
        <f>IF('Pending Resto-COP Packages'!A41="","",'Pending Resto-COP Packages'!V41)</f>
        <v>5052</v>
      </c>
      <c r="G169" s="1021">
        <f>IF('Pending Resto-COP Packages'!A41="","",'Pending Resto-COP Packages'!W41)</f>
        <v>4889</v>
      </c>
      <c r="H169" s="1372">
        <f>IF('Pending Resto-COP Packages'!A41="","",'Pending Resto-COP Packages'!N41)</f>
        <v>65843.5</v>
      </c>
    </row>
    <row r="170" spans="1:8">
      <c r="A170" s="1023" t="str">
        <f>IF('Pending Resto-COP Packages'!A42="","",'Pending Resto-COP Packages'!A42)</f>
        <v>D-HDF711</v>
      </c>
      <c r="B170" s="1020" t="str">
        <f>IF('Pending Resto-COP Packages'!A42="","",'Pending Resto-COP Packages'!B42)</f>
        <v>Fort Myers</v>
      </c>
      <c r="C170" s="1020" t="str">
        <f>IF('Pending Resto-COP Packages'!A42="","",'Pending Resto-COP Packages'!D42)</f>
        <v>GN Systems</v>
      </c>
      <c r="D170" s="1020" t="str">
        <f>IF('Pending Resto-COP Packages'!A42="","",'Pending Resto-COP Packages'!F42)</f>
        <v>Joshua</v>
      </c>
      <c r="E170" s="1021">
        <f>IF('Pending Resto-COP Packages'!A42="","",'Pending Resto-COP Packages'!H42)</f>
        <v>82</v>
      </c>
      <c r="F170" s="1021">
        <f>IF('Pending Resto-COP Packages'!A42="","",'Pending Resto-COP Packages'!V42)</f>
        <v>8100</v>
      </c>
      <c r="G170" s="1021">
        <f>IF('Pending Resto-COP Packages'!A42="","",'Pending Resto-COP Packages'!W42)</f>
        <v>7972</v>
      </c>
      <c r="H170" s="1372">
        <f>IF('Pending Resto-COP Packages'!A42="","",'Pending Resto-COP Packages'!N42)</f>
        <v>101871</v>
      </c>
    </row>
    <row r="171" spans="1:8">
      <c r="A171" s="1023" t="str">
        <f>IF('Pending Resto-COP Packages'!A43="","",'Pending Resto-COP Packages'!A43)</f>
        <v>D-HDF713</v>
      </c>
      <c r="B171" s="1020" t="str">
        <f>IF('Pending Resto-COP Packages'!A43="","",'Pending Resto-COP Packages'!B43)</f>
        <v>Fort Myers</v>
      </c>
      <c r="C171" s="1020" t="str">
        <f>IF('Pending Resto-COP Packages'!A43="","",'Pending Resto-COP Packages'!D43)</f>
        <v>GN Systems</v>
      </c>
      <c r="D171" s="1020" t="str">
        <f>IF('Pending Resto-COP Packages'!A43="","",'Pending Resto-COP Packages'!F43)</f>
        <v>Joshua</v>
      </c>
      <c r="E171" s="1021">
        <f>IF('Pending Resto-COP Packages'!A43="","",'Pending Resto-COP Packages'!H43)</f>
        <v>77</v>
      </c>
      <c r="F171" s="1021">
        <f>IF('Pending Resto-COP Packages'!A43="","",'Pending Resto-COP Packages'!V43)</f>
        <v>8013</v>
      </c>
      <c r="G171" s="1021">
        <f>IF('Pending Resto-COP Packages'!A43="","",'Pending Resto-COP Packages'!W43)</f>
        <v>7885</v>
      </c>
      <c r="H171" s="1372">
        <f>IF('Pending Resto-COP Packages'!A43="","",'Pending Resto-COP Packages'!N43)</f>
        <v>90786</v>
      </c>
    </row>
    <row r="172" spans="1:8">
      <c r="A172" s="1023" t="str">
        <f>IF('Pending Resto-COP Packages'!A44="","",'Pending Resto-COP Packages'!A44)</f>
        <v>D-HDF715</v>
      </c>
      <c r="B172" s="1020" t="str">
        <f>IF('Pending Resto-COP Packages'!A44="","",'Pending Resto-COP Packages'!B44)</f>
        <v>Fort Myers</v>
      </c>
      <c r="C172" s="1020" t="str">
        <f>IF('Pending Resto-COP Packages'!A44="","",'Pending Resto-COP Packages'!D44)</f>
        <v>GN Systems</v>
      </c>
      <c r="D172" s="1020" t="str">
        <f>IF('Pending Resto-COP Packages'!A44="","",'Pending Resto-COP Packages'!F44)</f>
        <v>Joshua</v>
      </c>
      <c r="E172" s="1021">
        <f>IF('Pending Resto-COP Packages'!A44="","",'Pending Resto-COP Packages'!H44)</f>
        <v>78</v>
      </c>
      <c r="F172" s="1021">
        <f>IF('Pending Resto-COP Packages'!A44="","",'Pending Resto-COP Packages'!V44)</f>
        <v>6758</v>
      </c>
      <c r="G172" s="1021">
        <f>IF('Pending Resto-COP Packages'!A44="","",'Pending Resto-COP Packages'!W44)</f>
        <v>6565</v>
      </c>
      <c r="H172" s="1372">
        <f>IF('Pending Resto-COP Packages'!A44="","",'Pending Resto-COP Packages'!N44)</f>
        <v>84477</v>
      </c>
    </row>
    <row r="173" spans="1:8">
      <c r="A173" s="1023" t="str">
        <f>IF('Pending Resto-COP Packages'!A45="","",'Pending Resto-COP Packages'!A45)</f>
        <v>D-HTG202</v>
      </c>
      <c r="B173" s="1020" t="str">
        <f>IF('Pending Resto-COP Packages'!A45="","",'Pending Resto-COP Packages'!B45)</f>
        <v>Fort Myers</v>
      </c>
      <c r="C173" s="1020" t="str">
        <f>IF('Pending Resto-COP Packages'!A45="","",'Pending Resto-COP Packages'!D45)</f>
        <v>Lopez Underground</v>
      </c>
      <c r="D173" s="1020" t="str">
        <f>IF('Pending Resto-COP Packages'!A45="","",'Pending Resto-COP Packages'!F45)</f>
        <v>Joshua</v>
      </c>
      <c r="E173" s="1021">
        <f>IF('Pending Resto-COP Packages'!A45="","",'Pending Resto-COP Packages'!H45)</f>
        <v>80</v>
      </c>
      <c r="F173" s="1021">
        <f>IF('Pending Resto-COP Packages'!A45="","",'Pending Resto-COP Packages'!V45)</f>
        <v>6605</v>
      </c>
      <c r="G173" s="1021">
        <f>IF('Pending Resto-COP Packages'!A45="","",'Pending Resto-COP Packages'!W45)</f>
        <v>6518</v>
      </c>
      <c r="H173" s="1372">
        <f>IF('Pending Resto-COP Packages'!A45="","",'Pending Resto-COP Packages'!N45)</f>
        <v>77548</v>
      </c>
    </row>
    <row r="174" spans="1:8">
      <c r="A174" s="1023" t="str">
        <f>IF('Pending Resto-COP Packages'!A46="","",'Pending Resto-COP Packages'!A46)</f>
        <v>D-HTG206</v>
      </c>
      <c r="B174" s="1020" t="str">
        <f>IF('Pending Resto-COP Packages'!A46="","",'Pending Resto-COP Packages'!B46)</f>
        <v>Fort Myers</v>
      </c>
      <c r="C174" s="1020" t="str">
        <f>IF('Pending Resto-COP Packages'!A46="","",'Pending Resto-COP Packages'!D46)</f>
        <v>Lopez Underground</v>
      </c>
      <c r="D174" s="1020" t="str">
        <f>IF('Pending Resto-COP Packages'!A46="","",'Pending Resto-COP Packages'!F46)</f>
        <v>Joshua</v>
      </c>
      <c r="E174" s="1021">
        <f>IF('Pending Resto-COP Packages'!A46="","",'Pending Resto-COP Packages'!H46)</f>
        <v>89</v>
      </c>
      <c r="F174" s="1021">
        <f>IF('Pending Resto-COP Packages'!A46="","",'Pending Resto-COP Packages'!V46)</f>
        <v>6549</v>
      </c>
      <c r="G174" s="1021">
        <f>IF('Pending Resto-COP Packages'!A46="","",'Pending Resto-COP Packages'!W46)</f>
        <v>6536</v>
      </c>
      <c r="H174" s="1372">
        <f>IF('Pending Resto-COP Packages'!A46="","",'Pending Resto-COP Packages'!N46)</f>
        <v>70666</v>
      </c>
    </row>
    <row r="175" spans="1:8">
      <c r="A175" s="1023" t="str">
        <f>IF('Pending Resto-COP Packages'!A47="","",'Pending Resto-COP Packages'!A47)</f>
        <v>D-HTG207</v>
      </c>
      <c r="B175" s="1020" t="str">
        <f>IF('Pending Resto-COP Packages'!A47="","",'Pending Resto-COP Packages'!B47)</f>
        <v>Fort Myers</v>
      </c>
      <c r="C175" s="1020" t="str">
        <f>IF('Pending Resto-COP Packages'!A47="","",'Pending Resto-COP Packages'!D47)</f>
        <v>Lopez Underground</v>
      </c>
      <c r="D175" s="1020" t="str">
        <f>IF('Pending Resto-COP Packages'!A47="","",'Pending Resto-COP Packages'!F47)</f>
        <v>Joshua</v>
      </c>
      <c r="E175" s="1021">
        <f>IF('Pending Resto-COP Packages'!A47="","",'Pending Resto-COP Packages'!H47)</f>
        <v>76</v>
      </c>
      <c r="F175" s="1021">
        <f>IF('Pending Resto-COP Packages'!A47="","",'Pending Resto-COP Packages'!V47)</f>
        <v>5649</v>
      </c>
      <c r="G175" s="1021">
        <f>IF('Pending Resto-COP Packages'!A47="","",'Pending Resto-COP Packages'!W47)</f>
        <v>5777</v>
      </c>
      <c r="H175" s="1372">
        <f>IF('Pending Resto-COP Packages'!A47="","",'Pending Resto-COP Packages'!N47)</f>
        <v>72914</v>
      </c>
    </row>
    <row r="176" spans="1:8">
      <c r="A176" s="1023" t="str">
        <f>IF('Pending Resto-COP Packages'!A49="","",'Pending Resto-COP Packages'!A49)</f>
        <v>D-HTG237</v>
      </c>
      <c r="B176" s="1020" t="str">
        <f>IF('Pending Resto-COP Packages'!A49="","",'Pending Resto-COP Packages'!B49)</f>
        <v>Fort Myers</v>
      </c>
      <c r="C176" s="1020" t="str">
        <f>IF('Pending Resto-COP Packages'!A49="","",'Pending Resto-COP Packages'!D49)</f>
        <v>Lopez Underground</v>
      </c>
      <c r="D176" s="1020" t="str">
        <f>IF('Pending Resto-COP Packages'!A49="","",'Pending Resto-COP Packages'!F49)</f>
        <v>Joshua</v>
      </c>
      <c r="E176" s="1021">
        <f>IF('Pending Resto-COP Packages'!A49="","",'Pending Resto-COP Packages'!H49)</f>
        <v>56</v>
      </c>
      <c r="F176" s="1021">
        <f>IF('Pending Resto-COP Packages'!A49="","",'Pending Resto-COP Packages'!V49)</f>
        <v>4652</v>
      </c>
      <c r="G176" s="1021">
        <f>IF('Pending Resto-COP Packages'!A49="","",'Pending Resto-COP Packages'!W49)</f>
        <v>4625</v>
      </c>
      <c r="H176" s="1372">
        <f>IF('Pending Resto-COP Packages'!A49="","",'Pending Resto-COP Packages'!N49)</f>
        <v>55504</v>
      </c>
    </row>
    <row r="177" spans="1:8">
      <c r="A177" s="1023" t="str">
        <f>IF('Pending Resto-COP Packages'!A50="","",'Pending Resto-COP Packages'!A50)</f>
        <v>D-HTG239</v>
      </c>
      <c r="B177" s="1020" t="str">
        <f>IF('Pending Resto-COP Packages'!A50="","",'Pending Resto-COP Packages'!B50)</f>
        <v>Fort Myers</v>
      </c>
      <c r="C177" s="1020" t="str">
        <f>IF('Pending Resto-COP Packages'!A50="","",'Pending Resto-COP Packages'!D50)</f>
        <v>Lopez Underground</v>
      </c>
      <c r="D177" s="1020" t="str">
        <f>IF('Pending Resto-COP Packages'!A50="","",'Pending Resto-COP Packages'!F50)</f>
        <v>Joshua</v>
      </c>
      <c r="E177" s="1021">
        <f>IF('Pending Resto-COP Packages'!A50="","",'Pending Resto-COP Packages'!H50)</f>
        <v>85</v>
      </c>
      <c r="F177" s="1021">
        <f>IF('Pending Resto-COP Packages'!A50="","",'Pending Resto-COP Packages'!V50)</f>
        <v>5218</v>
      </c>
      <c r="G177" s="1021">
        <f>IF('Pending Resto-COP Packages'!A50="","",'Pending Resto-COP Packages'!W50)</f>
        <v>5194</v>
      </c>
      <c r="H177" s="1372">
        <f>IF('Pending Resto-COP Packages'!A50="","",'Pending Resto-COP Packages'!N50)</f>
        <v>64590</v>
      </c>
    </row>
    <row r="178" spans="1:8">
      <c r="A178" s="1023" t="str">
        <f>IF('Pending Resto-COP Packages'!A51="","",'Pending Resto-COP Packages'!A51)</f>
        <v>D-HTG241</v>
      </c>
      <c r="B178" s="1020" t="str">
        <f>IF('Pending Resto-COP Packages'!A51="","",'Pending Resto-COP Packages'!B51)</f>
        <v>Fort Myers</v>
      </c>
      <c r="C178" s="1020" t="str">
        <f>IF('Pending Resto-COP Packages'!A51="","",'Pending Resto-COP Packages'!D51)</f>
        <v>Lightspeed In-House</v>
      </c>
      <c r="D178" s="1020" t="str">
        <f>IF('Pending Resto-COP Packages'!A51="","",'Pending Resto-COP Packages'!F51)</f>
        <v>Joshua</v>
      </c>
      <c r="E178" s="1021">
        <f>IF('Pending Resto-COP Packages'!A51="","",'Pending Resto-COP Packages'!H51)</f>
        <v>28</v>
      </c>
      <c r="F178" s="1021">
        <f>IF('Pending Resto-COP Packages'!A51="","",'Pending Resto-COP Packages'!V51)</f>
        <v>2238</v>
      </c>
      <c r="G178" s="1021">
        <f>IF('Pending Resto-COP Packages'!A51="","",'Pending Resto-COP Packages'!W51)</f>
        <v>2269</v>
      </c>
      <c r="H178" s="1372">
        <f>IF('Pending Resto-COP Packages'!A51="","",'Pending Resto-COP Packages'!N51)</f>
        <v>27694</v>
      </c>
    </row>
    <row r="179" spans="1:8">
      <c r="A179" s="1023" t="str">
        <f>IF('Pending Resto-COP Packages'!A53="","",'Pending Resto-COP Packages'!A53)</f>
        <v>FB-HWP976</v>
      </c>
      <c r="B179" s="1020" t="str">
        <f>IF('Pending Resto-COP Packages'!A53="","",'Pending Resto-COP Packages'!B53)</f>
        <v>Lakeland</v>
      </c>
      <c r="C179" s="1020" t="str">
        <f>IF('Pending Resto-COP Packages'!A53="","",'Pending Resto-COP Packages'!D53)</f>
        <v>J. Garcia Underground</v>
      </c>
      <c r="D179" s="1020" t="str">
        <f>IF('Pending Resto-COP Packages'!A53="","",'Pending Resto-COP Packages'!F53)</f>
        <v>Miguel</v>
      </c>
      <c r="E179" s="1021">
        <f>IF('Pending Resto-COP Packages'!A53="","",'Pending Resto-COP Packages'!H53)</f>
        <v>0</v>
      </c>
      <c r="F179" s="1021">
        <f>IF('Pending Resto-COP Packages'!A53="","",'Pending Resto-COP Packages'!V53)</f>
        <v>1667</v>
      </c>
      <c r="G179" s="1021">
        <f>IF('Pending Resto-COP Packages'!A53="","",'Pending Resto-COP Packages'!W53)</f>
        <v>1625</v>
      </c>
      <c r="H179" s="1372">
        <f>IF('Pending Resto-COP Packages'!A53="","",'Pending Resto-COP Packages'!N53)</f>
        <v>21342.95</v>
      </c>
    </row>
    <row r="180" spans="1:8">
      <c r="A180" s="1023" t="str">
        <f>IF('Pending Resto-COP Packages'!A54="","",'Pending Resto-COP Packages'!A54)</f>
        <v>FB-HWP1305</v>
      </c>
      <c r="B180" s="1020" t="str">
        <f>IF('Pending Resto-COP Packages'!A54="","",'Pending Resto-COP Packages'!B54)</f>
        <v>Lakeland</v>
      </c>
      <c r="C180" s="1020" t="str">
        <f>IF('Pending Resto-COP Packages'!A54="","",'Pending Resto-COP Packages'!D54)</f>
        <v>Splice Only</v>
      </c>
      <c r="D180" s="1020" t="str">
        <f>IF('Pending Resto-COP Packages'!A54="","",'Pending Resto-COP Packages'!F54)</f>
        <v>Miguel</v>
      </c>
      <c r="E180" s="1021">
        <f>IF('Pending Resto-COP Packages'!A54="","",'Pending Resto-COP Packages'!H54)</f>
        <v>0</v>
      </c>
      <c r="F180" s="1021">
        <f>IF('Pending Resto-COP Packages'!A54="","",'Pending Resto-COP Packages'!V54)</f>
        <v>0</v>
      </c>
      <c r="G180" s="1021">
        <f>IF('Pending Resto-COP Packages'!A54="","",'Pending Resto-COP Packages'!W54)</f>
        <v>0</v>
      </c>
      <c r="H180" s="1372">
        <f>IF('Pending Resto-COP Packages'!A54="","",'Pending Resto-COP Packages'!N54)</f>
        <v>1931.75</v>
      </c>
    </row>
    <row r="181" spans="1:8">
      <c r="A181" s="1023" t="str">
        <f>IF('Pending Resto-COP Packages'!A55="","",'Pending Resto-COP Packages'!A55)</f>
        <v>Heatherpoint Lake Estates</v>
      </c>
      <c r="B181" s="1020" t="str">
        <f>IF('Pending Resto-COP Packages'!A55="","",'Pending Resto-COP Packages'!B55)</f>
        <v>Lakeland</v>
      </c>
      <c r="C181" s="1020" t="str">
        <f>IF('Pending Resto-COP Packages'!A55="","",'Pending Resto-COP Packages'!D55)</f>
        <v>Brothers</v>
      </c>
      <c r="D181" s="1020" t="str">
        <f>IF('Pending Resto-COP Packages'!A55="","",'Pending Resto-COP Packages'!F55)</f>
        <v>Travis</v>
      </c>
      <c r="E181" s="1021">
        <f>IF('Pending Resto-COP Packages'!A55="","",'Pending Resto-COP Packages'!H55)</f>
        <v>36</v>
      </c>
      <c r="F181" s="1021">
        <f>IF('Pending Resto-COP Packages'!A55="","",'Pending Resto-COP Packages'!V55)</f>
        <v>3439</v>
      </c>
      <c r="G181" s="1021">
        <f>IF('Pending Resto-COP Packages'!A55="","",'Pending Resto-COP Packages'!W55)</f>
        <v>3439</v>
      </c>
      <c r="H181" s="1372">
        <f>IF('Pending Resto-COP Packages'!A55="","",'Pending Resto-COP Packages'!N55)</f>
        <v>61453.599999999999</v>
      </c>
    </row>
    <row r="182" spans="1:8">
      <c r="A182" s="1023" t="str">
        <f>IF('Pending Resto-COP Packages'!A56="","",'Pending Resto-COP Packages'!A56)</f>
        <v>D-HBR252</v>
      </c>
      <c r="B182" s="1020" t="str">
        <f>IF('Pending Resto-COP Packages'!A56="","",'Pending Resto-COP Packages'!B56)</f>
        <v>Miami</v>
      </c>
      <c r="C182" s="1020" t="str">
        <f>IF('Pending Resto-COP Packages'!A56="","",'Pending Resto-COP Packages'!D56)</f>
        <v>Yosep AER</v>
      </c>
      <c r="D182" s="1020" t="str">
        <f>IF('Pending Resto-COP Packages'!A56="","",'Pending Resto-COP Packages'!F56)</f>
        <v>Wilson</v>
      </c>
      <c r="E182" s="1021">
        <f>IF('Pending Resto-COP Packages'!A56="","",'Pending Resto-COP Packages'!H56)</f>
        <v>53</v>
      </c>
      <c r="F182" s="1021">
        <f>IF('Pending Resto-COP Packages'!A56="","",'Pending Resto-COP Packages'!V56)</f>
        <v>4005</v>
      </c>
      <c r="G182" s="1021">
        <f>IF('Pending Resto-COP Packages'!A56="","",'Pending Resto-COP Packages'!W56)</f>
        <v>4047</v>
      </c>
      <c r="H182" s="1372">
        <f>IF('Pending Resto-COP Packages'!A56="","",'Pending Resto-COP Packages'!N56)</f>
        <v>51528.05</v>
      </c>
    </row>
    <row r="183" spans="1:8">
      <c r="A183" s="1023" t="str">
        <f>IF('Pending Resto-COP Packages'!A57="","",'Pending Resto-COP Packages'!A57)</f>
        <v>D-HBR253</v>
      </c>
      <c r="B183" s="1020" t="str">
        <f>IF('Pending Resto-COP Packages'!A57="","",'Pending Resto-COP Packages'!B57)</f>
        <v>Miami</v>
      </c>
      <c r="C183" s="1020" t="str">
        <f>IF('Pending Resto-COP Packages'!A57="","",'Pending Resto-COP Packages'!D57)</f>
        <v>Yosep AER</v>
      </c>
      <c r="D183" s="1020" t="str">
        <f>IF('Pending Resto-COP Packages'!A57="","",'Pending Resto-COP Packages'!F57)</f>
        <v xml:space="preserve">Efrian </v>
      </c>
      <c r="E183" s="1021">
        <f>IF('Pending Resto-COP Packages'!A57="","",'Pending Resto-COP Packages'!H57)</f>
        <v>55</v>
      </c>
      <c r="F183" s="1021">
        <f>IF('Pending Resto-COP Packages'!A57="","",'Pending Resto-COP Packages'!V57)</f>
        <v>4230</v>
      </c>
      <c r="G183" s="1021">
        <f>IF('Pending Resto-COP Packages'!A57="","",'Pending Resto-COP Packages'!W57)</f>
        <v>4230</v>
      </c>
      <c r="H183" s="1372">
        <f>IF('Pending Resto-COP Packages'!A57="","",'Pending Resto-COP Packages'!N57)</f>
        <v>55435.9</v>
      </c>
    </row>
    <row r="184" spans="1:8">
      <c r="A184" s="1023" t="str">
        <f>IF('Pending Resto-COP Packages'!A60="","",'Pending Resto-COP Packages'!A60)</f>
        <v>D-HPP301</v>
      </c>
      <c r="B184" s="1020" t="str">
        <f>IF('Pending Resto-COP Packages'!A60="","",'Pending Resto-COP Packages'!B60)</f>
        <v>Pinellas</v>
      </c>
      <c r="C184" s="1020" t="str">
        <f>IF('Pending Resto-COP Packages'!A60="","",'Pending Resto-COP Packages'!D60)</f>
        <v>R&amp;F Underground Construction Inc</v>
      </c>
      <c r="D184" s="1020" t="str">
        <f>IF('Pending Resto-COP Packages'!A60="","",'Pending Resto-COP Packages'!F60)</f>
        <v>Joshua Pacheco</v>
      </c>
      <c r="E184" s="1021">
        <f>IF('Pending Resto-COP Packages'!A60="","",'Pending Resto-COP Packages'!H60)</f>
        <v>69</v>
      </c>
      <c r="F184" s="1021">
        <f>IF('Pending Resto-COP Packages'!A60="","",'Pending Resto-COP Packages'!V60)</f>
        <v>5057</v>
      </c>
      <c r="G184" s="1021">
        <f>IF('Pending Resto-COP Packages'!A60="","",'Pending Resto-COP Packages'!W60)</f>
        <v>5060</v>
      </c>
      <c r="H184" s="1372">
        <f>IF('Pending Resto-COP Packages'!A60="","",'Pending Resto-COP Packages'!N60)</f>
        <v>66000.5</v>
      </c>
    </row>
    <row r="185" spans="1:8">
      <c r="A185" s="1023" t="str">
        <f>IF('Pending Resto-COP Packages'!A61="","",'Pending Resto-COP Packages'!A61)</f>
        <v>D-HPP318</v>
      </c>
      <c r="B185" s="1020" t="str">
        <f>IF('Pending Resto-COP Packages'!A61="","",'Pending Resto-COP Packages'!B61)</f>
        <v>Pinellas</v>
      </c>
      <c r="C185" s="1020" t="str">
        <f>IF('Pending Resto-COP Packages'!A61="","",'Pending Resto-COP Packages'!D61)</f>
        <v>NIA Underground</v>
      </c>
      <c r="D185" s="1020" t="str">
        <f>IF('Pending Resto-COP Packages'!A61="","",'Pending Resto-COP Packages'!F61)</f>
        <v>Matthew Nunes</v>
      </c>
      <c r="E185" s="1021">
        <f>IF('Pending Resto-COP Packages'!A61="","",'Pending Resto-COP Packages'!H61)</f>
        <v>49</v>
      </c>
      <c r="F185" s="1021">
        <f>IF('Pending Resto-COP Packages'!A61="","",'Pending Resto-COP Packages'!V61)</f>
        <v>8094</v>
      </c>
      <c r="G185" s="1021">
        <f>IF('Pending Resto-COP Packages'!A61="","",'Pending Resto-COP Packages'!W61)</f>
        <v>7667</v>
      </c>
      <c r="H185" s="1372">
        <f>IF('Pending Resto-COP Packages'!A61="","",'Pending Resto-COP Packages'!N61)</f>
        <v>103484.5</v>
      </c>
    </row>
    <row r="186" spans="1:8">
      <c r="A186" s="1023" t="str">
        <f>IF('Pending Resto-COP Packages'!A62="","",'Pending Resto-COP Packages'!A62)</f>
        <v>D-HSF320</v>
      </c>
      <c r="B186" s="1020" t="str">
        <f>IF('Pending Resto-COP Packages'!A62="","",'Pending Resto-COP Packages'!B62)</f>
        <v>Port Charlotte</v>
      </c>
      <c r="C186" s="1020" t="str">
        <f>IF('Pending Resto-COP Packages'!A62="","",'Pending Resto-COP Packages'!D62)</f>
        <v>GN Systems</v>
      </c>
      <c r="D186" s="1020" t="str">
        <f>IF('Pending Resto-COP Packages'!A62="","",'Pending Resto-COP Packages'!F62)</f>
        <v>Joshua</v>
      </c>
      <c r="E186" s="1021">
        <f>IF('Pending Resto-COP Packages'!A62="","",'Pending Resto-COP Packages'!H62)</f>
        <v>79</v>
      </c>
      <c r="F186" s="1021">
        <f>IF('Pending Resto-COP Packages'!A62="","",'Pending Resto-COP Packages'!V62)</f>
        <v>5974</v>
      </c>
      <c r="G186" s="1021">
        <f>IF('Pending Resto-COP Packages'!A62="","",'Pending Resto-COP Packages'!W62)</f>
        <v>5911</v>
      </c>
      <c r="H186" s="1372">
        <f>IF('Pending Resto-COP Packages'!A62="","",'Pending Resto-COP Packages'!N62)</f>
        <v>73533</v>
      </c>
    </row>
    <row r="187" spans="1:8">
      <c r="A187" s="1023" t="str">
        <f>IF('Pending Resto-COP Packages'!A63="","",'Pending Resto-COP Packages'!A63)</f>
        <v>FB-HNP133</v>
      </c>
      <c r="B187" s="1020" t="str">
        <f>IF('Pending Resto-COP Packages'!A63="","",'Pending Resto-COP Packages'!B63)</f>
        <v>St Petersburg</v>
      </c>
      <c r="C187" s="1020" t="str">
        <f>IF('Pending Resto-COP Packages'!A63="","",'Pending Resto-COP Packages'!D63)</f>
        <v>Lightspeed In-House</v>
      </c>
      <c r="D187" s="1020" t="str">
        <f>IF('Pending Resto-COP Packages'!A63="","",'Pending Resto-COP Packages'!F63)</f>
        <v>Johnnie</v>
      </c>
      <c r="E187" s="1021">
        <f>IF('Pending Resto-COP Packages'!A63="","",'Pending Resto-COP Packages'!H63)</f>
        <v>0</v>
      </c>
      <c r="F187" s="1021">
        <f>IF('Pending Resto-COP Packages'!A63="","",'Pending Resto-COP Packages'!V63)</f>
        <v>1697</v>
      </c>
      <c r="G187" s="1021">
        <f>IF('Pending Resto-COP Packages'!A63="","",'Pending Resto-COP Packages'!W63)</f>
        <v>1815</v>
      </c>
      <c r="H187" s="1372">
        <f>IF('Pending Resto-COP Packages'!A63="","",'Pending Resto-COP Packages'!N63)</f>
        <v>23800.25</v>
      </c>
    </row>
    <row r="188" spans="1:8">
      <c r="A188" s="1023" t="str">
        <f>IF('Pending Resto-COP Packages'!A64="","",'Pending Resto-COP Packages'!A64)</f>
        <v>FB-HNP144</v>
      </c>
      <c r="B188" s="1020" t="str">
        <f>IF('Pending Resto-COP Packages'!A64="","",'Pending Resto-COP Packages'!B64)</f>
        <v>St Petersburg</v>
      </c>
      <c r="C188" s="1020" t="str">
        <f>IF('Pending Resto-COP Packages'!A64="","",'Pending Resto-COP Packages'!D64)</f>
        <v>Kattle One/LSCG</v>
      </c>
      <c r="D188" s="1020" t="str">
        <f>IF('Pending Resto-COP Packages'!A64="","",'Pending Resto-COP Packages'!F64)</f>
        <v>Johnnie</v>
      </c>
      <c r="E188" s="1021">
        <f>IF('Pending Resto-COP Packages'!A64="","",'Pending Resto-COP Packages'!H64)</f>
        <v>0</v>
      </c>
      <c r="F188" s="1021">
        <f>IF('Pending Resto-COP Packages'!A64="","",'Pending Resto-COP Packages'!V64)</f>
        <v>2003</v>
      </c>
      <c r="G188" s="1021">
        <f>IF('Pending Resto-COP Packages'!A64="","",'Pending Resto-COP Packages'!W64)</f>
        <v>225</v>
      </c>
      <c r="H188" s="1372">
        <f>IF('Pending Resto-COP Packages'!A64="","",'Pending Resto-COP Packages'!N64)</f>
        <v>31186.25</v>
      </c>
    </row>
    <row r="189" spans="1:8">
      <c r="A189" s="1023" t="str">
        <f>IF('Pending Resto-COP Packages'!A65="","",'Pending Resto-COP Packages'!A65)</f>
        <v>Vantage Point Condominiums</v>
      </c>
      <c r="B189" s="1020" t="str">
        <f>IF('Pending Resto-COP Packages'!A65="","",'Pending Resto-COP Packages'!B65)</f>
        <v>St Petersburg</v>
      </c>
      <c r="C189" s="1020" t="str">
        <f>IF('Pending Resto-COP Packages'!A65="","",'Pending Resto-COP Packages'!D65)</f>
        <v>APT Communications/Kattleone</v>
      </c>
      <c r="D189" s="1020" t="str">
        <f>IF('Pending Resto-COP Packages'!A65="","",'Pending Resto-COP Packages'!F65)</f>
        <v>Johnnie</v>
      </c>
      <c r="E189" s="1021">
        <f>IF('Pending Resto-COP Packages'!A65="","",'Pending Resto-COP Packages'!H65)</f>
        <v>380</v>
      </c>
      <c r="F189" s="1021">
        <f>IF('Pending Resto-COP Packages'!A65="","",'Pending Resto-COP Packages'!V65)</f>
        <v>9181</v>
      </c>
      <c r="G189" s="1021">
        <f>IF('Pending Resto-COP Packages'!A65="","",'Pending Resto-COP Packages'!W65)</f>
        <v>9179</v>
      </c>
      <c r="H189" s="1372">
        <f>IF('Pending Resto-COP Packages'!A65="","",'Pending Resto-COP Packages'!N65)</f>
        <v>117414</v>
      </c>
    </row>
    <row r="190" spans="1:8">
      <c r="A190" s="1023" t="str">
        <f>IF('Pending Resto-COP Packages'!A66="","",'Pending Resto-COP Packages'!A66)</f>
        <v/>
      </c>
      <c r="B190" s="1020" t="str">
        <f>IF('Pending Resto-COP Packages'!A66="","",'Pending Resto-COP Packages'!B66)</f>
        <v/>
      </c>
      <c r="C190" s="1020" t="str">
        <f>IF('Pending Resto-COP Packages'!A66="","",'Pending Resto-COP Packages'!D66)</f>
        <v/>
      </c>
      <c r="D190" s="1020" t="str">
        <f>IF('Pending Resto-COP Packages'!A66="","",'Pending Resto-COP Packages'!F66)</f>
        <v/>
      </c>
      <c r="E190" s="1021" t="str">
        <f>IF('Pending Resto-COP Packages'!A66="","",'Pending Resto-COP Packages'!H66)</f>
        <v/>
      </c>
      <c r="F190" s="1021" t="str">
        <f>IF('Pending Resto-COP Packages'!A66="","",'Pending Resto-COP Packages'!V66)</f>
        <v/>
      </c>
      <c r="G190" s="1021" t="str">
        <f>IF('Pending Resto-COP Packages'!A66="","",'Pending Resto-COP Packages'!W66)</f>
        <v/>
      </c>
      <c r="H190" s="1372" t="str">
        <f>IF('Pending Resto-COP Packages'!A66="","",'Pending Resto-COP Packages'!N66)</f>
        <v/>
      </c>
    </row>
    <row r="191" spans="1:8">
      <c r="A191" s="1023" t="str">
        <f>IF('Pending Resto-COP Packages'!A67="","",'Pending Resto-COP Packages'!A67)</f>
        <v/>
      </c>
      <c r="B191" s="1020" t="str">
        <f>IF('Pending Resto-COP Packages'!A67="","",'Pending Resto-COP Packages'!B67)</f>
        <v/>
      </c>
      <c r="C191" s="1020" t="str">
        <f>IF('Pending Resto-COP Packages'!A67="","",'Pending Resto-COP Packages'!D67)</f>
        <v/>
      </c>
      <c r="D191" s="1020" t="str">
        <f>IF('Pending Resto-COP Packages'!A67="","",'Pending Resto-COP Packages'!F67)</f>
        <v/>
      </c>
      <c r="E191" s="1021" t="str">
        <f>IF('Pending Resto-COP Packages'!A67="","",'Pending Resto-COP Packages'!H67)</f>
        <v/>
      </c>
      <c r="F191" s="1021" t="str">
        <f>IF('Pending Resto-COP Packages'!A67="","",'Pending Resto-COP Packages'!V67)</f>
        <v/>
      </c>
      <c r="G191" s="1021" t="str">
        <f>IF('Pending Resto-COP Packages'!A67="","",'Pending Resto-COP Packages'!W67)</f>
        <v/>
      </c>
      <c r="H191" s="1372" t="str">
        <f>IF('Pending Resto-COP Packages'!A67="","",'Pending Resto-COP Packages'!N67)</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98844</v>
      </c>
      <c r="E4" s="12" t="s">
        <v>461</v>
      </c>
      <c r="F4" t="s">
        <v>49</v>
      </c>
      <c r="W4" t="s">
        <v>467</v>
      </c>
      <c r="X4">
        <v>22</v>
      </c>
    </row>
    <row r="5" spans="1:25">
      <c r="B5" t="s">
        <v>52</v>
      </c>
      <c r="C5" s="1640">
        <v>25010</v>
      </c>
      <c r="E5" t="s">
        <v>49</v>
      </c>
      <c r="F5" s="1640">
        <v>150249</v>
      </c>
      <c r="K5" s="12" t="s">
        <v>468</v>
      </c>
      <c r="P5" s="12" t="s">
        <v>468</v>
      </c>
      <c r="W5" t="s">
        <v>469</v>
      </c>
      <c r="X5">
        <v>13</v>
      </c>
    </row>
    <row r="6" spans="1:25">
      <c r="B6" t="s">
        <v>470</v>
      </c>
      <c r="C6" s="1640">
        <v>71145</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41132</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7206</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29435</v>
      </c>
      <c r="L15" t="s">
        <v>482</v>
      </c>
      <c r="M15" s="1640">
        <v>1</v>
      </c>
      <c r="P15" t="s">
        <v>470</v>
      </c>
      <c r="R15" s="1640">
        <v>12</v>
      </c>
    </row>
    <row r="16" spans="1:25">
      <c r="B16" t="s">
        <v>66</v>
      </c>
      <c r="C16" s="1640">
        <v>67572</v>
      </c>
      <c r="L16" t="s">
        <v>347</v>
      </c>
      <c r="M16" s="1640">
        <v>1</v>
      </c>
      <c r="P16" t="s">
        <v>487</v>
      </c>
      <c r="R16" s="1640">
        <v>19</v>
      </c>
    </row>
    <row r="17" spans="2:13">
      <c r="B17" t="s">
        <v>488</v>
      </c>
      <c r="C17" s="1640">
        <v>4241</v>
      </c>
      <c r="L17" t="s">
        <v>349</v>
      </c>
      <c r="M17" s="1640">
        <v>1</v>
      </c>
    </row>
    <row r="18" spans="2:13">
      <c r="B18" t="s">
        <v>68</v>
      </c>
      <c r="C18" s="1640">
        <v>26395</v>
      </c>
      <c r="L18" t="s">
        <v>351</v>
      </c>
      <c r="M18" s="1640">
        <v>1</v>
      </c>
    </row>
    <row r="19" spans="2:13">
      <c r="B19" t="s">
        <v>78</v>
      </c>
      <c r="C19" s="1640">
        <v>17135</v>
      </c>
      <c r="L19" t="s">
        <v>353</v>
      </c>
      <c r="M19" s="1640">
        <v>1</v>
      </c>
    </row>
    <row r="20" spans="2:13">
      <c r="B20" t="s">
        <v>489</v>
      </c>
      <c r="C20" s="1640">
        <v>7699</v>
      </c>
      <c r="L20" t="s">
        <v>357</v>
      </c>
      <c r="M20" s="1640">
        <v>1</v>
      </c>
    </row>
    <row r="21" spans="2:13">
      <c r="B21" t="s">
        <v>79</v>
      </c>
      <c r="C21" s="1640">
        <v>8537</v>
      </c>
      <c r="L21" t="s">
        <v>490</v>
      </c>
      <c r="M21" s="1640">
        <v>1</v>
      </c>
    </row>
    <row r="22" spans="2:13">
      <c r="B22" t="s">
        <v>70</v>
      </c>
      <c r="C22" s="1640">
        <v>6351</v>
      </c>
      <c r="L22" t="s">
        <v>363</v>
      </c>
      <c r="M22" s="1640">
        <v>1</v>
      </c>
    </row>
    <row r="23" spans="2:13">
      <c r="B23" t="s">
        <v>491</v>
      </c>
      <c r="C23" s="1640">
        <v>4650</v>
      </c>
      <c r="L23" t="s">
        <v>394</v>
      </c>
      <c r="M23" s="1640">
        <v>1</v>
      </c>
    </row>
    <row r="24" spans="2:13">
      <c r="B24" t="s">
        <v>492</v>
      </c>
      <c r="C24" s="1640">
        <v>6992</v>
      </c>
      <c r="L24" t="s">
        <v>445</v>
      </c>
      <c r="M24" s="1640">
        <v>1</v>
      </c>
    </row>
    <row r="25" spans="2:13">
      <c r="B25" t="s">
        <v>493</v>
      </c>
      <c r="C25" s="1640">
        <v>5950</v>
      </c>
      <c r="L25" t="s">
        <v>494</v>
      </c>
      <c r="M25" s="1640">
        <v>1</v>
      </c>
    </row>
    <row r="26" spans="2:13">
      <c r="B26" t="s">
        <v>495</v>
      </c>
      <c r="C26" s="1640">
        <v>6321</v>
      </c>
      <c r="K26" t="s">
        <v>496</v>
      </c>
      <c r="M26" s="1640">
        <v>19</v>
      </c>
    </row>
    <row r="27" spans="2:13">
      <c r="B27" t="s">
        <v>497</v>
      </c>
      <c r="C27" s="1640">
        <v>8787</v>
      </c>
      <c r="K27" t="s">
        <v>498</v>
      </c>
      <c r="L27" t="s">
        <v>339</v>
      </c>
      <c r="M27" s="1640">
        <v>1</v>
      </c>
    </row>
    <row r="28" spans="2:13">
      <c r="B28" t="s">
        <v>499</v>
      </c>
      <c r="C28" s="1640">
        <v>7950</v>
      </c>
      <c r="L28" t="s">
        <v>341</v>
      </c>
      <c r="M28" s="1640">
        <v>1</v>
      </c>
    </row>
    <row r="29" spans="2:13">
      <c r="B29" t="s">
        <v>500</v>
      </c>
      <c r="C29" s="1640">
        <v>5246</v>
      </c>
      <c r="L29" t="s">
        <v>343</v>
      </c>
      <c r="M29" s="1640">
        <v>1</v>
      </c>
    </row>
    <row r="30" spans="2:13">
      <c r="B30" t="s">
        <v>501</v>
      </c>
      <c r="C30" s="1640">
        <v>11385</v>
      </c>
      <c r="L30" t="s">
        <v>355</v>
      </c>
      <c r="M30" s="1640">
        <v>1</v>
      </c>
    </row>
    <row r="31" spans="2:13">
      <c r="B31" t="s">
        <v>502</v>
      </c>
      <c r="C31" s="1640">
        <v>4339</v>
      </c>
      <c r="L31" t="s">
        <v>359</v>
      </c>
      <c r="M31" s="1640">
        <v>1</v>
      </c>
    </row>
    <row r="32" spans="2:13">
      <c r="B32" t="s">
        <v>487</v>
      </c>
      <c r="C32" s="1640">
        <v>535083</v>
      </c>
      <c r="L32" t="s">
        <v>503</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504</v>
      </c>
      <c r="M37" s="1640">
        <v>1</v>
      </c>
    </row>
    <row r="38" spans="11:13">
      <c r="L38" t="s">
        <v>211</v>
      </c>
      <c r="M38" s="1640">
        <v>1</v>
      </c>
    </row>
    <row r="39" spans="11:13">
      <c r="K39" t="s">
        <v>505</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506</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1"/>
  <sheetViews>
    <sheetView tabSelected="1" topLeftCell="A6" zoomScale="90" zoomScaleNormal="90" workbookViewId="0">
      <pane xSplit="1" topLeftCell="U76" activePane="topRight" state="frozen"/>
      <selection pane="topRight" activeCell="W84" sqref="W84"/>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5">
        <v>94</v>
      </c>
      <c r="I2" s="371" t="s">
        <v>571</v>
      </c>
      <c r="J2" s="1055" t="s">
        <v>30</v>
      </c>
      <c r="K2" s="1646"/>
      <c r="L2" s="1378"/>
      <c r="M2" s="371" t="s">
        <v>128</v>
      </c>
      <c r="N2" s="989">
        <v>94021.5</v>
      </c>
      <c r="O2" s="371" t="s">
        <v>128</v>
      </c>
      <c r="P2" s="705" t="s">
        <v>35</v>
      </c>
      <c r="Q2" s="1647">
        <v>46162</v>
      </c>
      <c r="R2" s="700"/>
      <c r="S2" s="1647"/>
      <c r="T2" s="1647"/>
      <c r="U2" s="1647"/>
      <c r="V2" s="1648">
        <v>7741</v>
      </c>
      <c r="W2" s="1222"/>
      <c r="X2" s="1649">
        <f>SUM(V2-W2)</f>
        <v>7741</v>
      </c>
      <c r="Y2" s="1238">
        <f>IFERROR($W2/$V2, 0)</f>
        <v>0</v>
      </c>
      <c r="Z2" s="1647"/>
      <c r="AA2" s="1647"/>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5">
        <v>110</v>
      </c>
      <c r="I3" s="371" t="s">
        <v>571</v>
      </c>
      <c r="J3" s="1055" t="s">
        <v>30</v>
      </c>
      <c r="K3" s="1646"/>
      <c r="L3" s="1378"/>
      <c r="M3" s="371" t="s">
        <v>128</v>
      </c>
      <c r="N3" s="989">
        <v>101920.5</v>
      </c>
      <c r="O3" s="371" t="s">
        <v>128</v>
      </c>
      <c r="P3" s="705" t="s">
        <v>29</v>
      </c>
      <c r="Q3" s="1647">
        <v>46162</v>
      </c>
      <c r="R3" s="700"/>
      <c r="S3" s="1647"/>
      <c r="T3" s="1647"/>
      <c r="U3" s="1647"/>
      <c r="V3" s="1648">
        <v>8444</v>
      </c>
      <c r="W3" s="1323">
        <v>6013</v>
      </c>
      <c r="X3" s="1649">
        <f>SUM(V3-W3)</f>
        <v>2431</v>
      </c>
      <c r="Y3" s="1238">
        <f>IFERROR($W3/$V3, 0)</f>
        <v>0.71210326859308382</v>
      </c>
      <c r="Z3" s="1647">
        <v>46174</v>
      </c>
      <c r="AA3" s="1647"/>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5">
        <v>88</v>
      </c>
      <c r="I4" s="371" t="s">
        <v>571</v>
      </c>
      <c r="J4" s="1055" t="s">
        <v>30</v>
      </c>
      <c r="K4" s="1646"/>
      <c r="L4" s="1378">
        <v>46188</v>
      </c>
      <c r="M4" s="371" t="s">
        <v>128</v>
      </c>
      <c r="N4" s="989">
        <v>96607</v>
      </c>
      <c r="O4" s="371" t="s">
        <v>128</v>
      </c>
      <c r="P4" s="705" t="s">
        <v>29</v>
      </c>
      <c r="Q4" s="1647">
        <v>46176</v>
      </c>
      <c r="R4" s="700"/>
      <c r="S4" s="1647"/>
      <c r="T4" s="1647"/>
      <c r="U4" s="1647"/>
      <c r="V4" s="1648">
        <v>7623</v>
      </c>
      <c r="W4" s="1222">
        <v>7341</v>
      </c>
      <c r="X4" s="1649">
        <f>SUM(V4-W4)</f>
        <v>282</v>
      </c>
      <c r="Y4" s="1238">
        <f>IFERROR($W4/$V4, 0)</f>
        <v>0.96300669027941754</v>
      </c>
      <c r="Z4" s="1647">
        <v>46195</v>
      </c>
      <c r="AA4" s="1647"/>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5">
        <v>75</v>
      </c>
      <c r="I5" s="371" t="s">
        <v>571</v>
      </c>
      <c r="J5" s="1055" t="s">
        <v>30</v>
      </c>
      <c r="K5" s="1646"/>
      <c r="L5" s="1378"/>
      <c r="M5" s="371" t="s">
        <v>128</v>
      </c>
      <c r="N5" s="989">
        <v>95477</v>
      </c>
      <c r="O5" s="371" t="s">
        <v>128</v>
      </c>
      <c r="P5" s="705" t="s">
        <v>35</v>
      </c>
      <c r="Q5" s="1647">
        <v>46198</v>
      </c>
      <c r="R5" s="700"/>
      <c r="S5" s="1647"/>
      <c r="T5" s="1647"/>
      <c r="U5" s="1647"/>
      <c r="V5" s="1648">
        <v>7966</v>
      </c>
      <c r="W5" s="1644">
        <v>439</v>
      </c>
      <c r="X5" s="1649">
        <f>SUM(V5-W5)</f>
        <v>7527</v>
      </c>
      <c r="Y5" s="1238">
        <f>IFERROR($W5/$V5, 0)</f>
        <v>5.5109214160180768E-2</v>
      </c>
      <c r="Z5" s="1647">
        <v>46213</v>
      </c>
      <c r="AA5" s="1647"/>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5">
        <v>97</v>
      </c>
      <c r="I6" s="371" t="s">
        <v>571</v>
      </c>
      <c r="J6" s="1055" t="s">
        <v>30</v>
      </c>
      <c r="K6" s="1646"/>
      <c r="L6" s="1378"/>
      <c r="M6" s="371" t="s">
        <v>128</v>
      </c>
      <c r="N6" s="989">
        <v>94688.5</v>
      </c>
      <c r="O6" s="371" t="s">
        <v>128</v>
      </c>
      <c r="P6" s="705" t="s">
        <v>29</v>
      </c>
      <c r="Q6" s="1647">
        <v>46176</v>
      </c>
      <c r="R6" s="700"/>
      <c r="S6" s="1647"/>
      <c r="T6" s="1647"/>
      <c r="U6" s="1647"/>
      <c r="V6" s="1648">
        <v>7856</v>
      </c>
      <c r="W6" s="1222">
        <v>2314</v>
      </c>
      <c r="X6" s="1649">
        <f>SUM(V6-W6)</f>
        <v>5542</v>
      </c>
      <c r="Y6" s="1238">
        <f>IFERROR($W6/$V6, 0)</f>
        <v>0.29455193482688391</v>
      </c>
      <c r="Z6" s="1647">
        <v>46190</v>
      </c>
      <c r="AA6" s="1647"/>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5">
        <v>65</v>
      </c>
      <c r="I7" s="371" t="s">
        <v>571</v>
      </c>
      <c r="J7" s="1055" t="s">
        <v>30</v>
      </c>
      <c r="K7" s="1646"/>
      <c r="L7" s="1378"/>
      <c r="M7" s="371" t="s">
        <v>128</v>
      </c>
      <c r="N7" s="989">
        <v>97700</v>
      </c>
      <c r="O7" s="371" t="s">
        <v>128</v>
      </c>
      <c r="P7" s="705" t="s">
        <v>29</v>
      </c>
      <c r="Q7" s="1647">
        <v>46198</v>
      </c>
      <c r="R7" s="700"/>
      <c r="S7" s="1647"/>
      <c r="T7" s="1647"/>
      <c r="U7" s="1647"/>
      <c r="V7" s="1648">
        <v>8047</v>
      </c>
      <c r="W7" s="1222">
        <v>1169</v>
      </c>
      <c r="X7" s="1649">
        <f>SUM(V7-W7)</f>
        <v>6878</v>
      </c>
      <c r="Y7" s="1238">
        <f>IFERROR($W7/$V7, 0)</f>
        <v>0.14527152976264446</v>
      </c>
      <c r="Z7" s="1647">
        <v>46212</v>
      </c>
      <c r="AA7" s="1647"/>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5">
        <v>51</v>
      </c>
      <c r="I8" s="371" t="s">
        <v>571</v>
      </c>
      <c r="J8" s="1055" t="s">
        <v>30</v>
      </c>
      <c r="K8" s="1646"/>
      <c r="L8" s="1378"/>
      <c r="M8" s="371" t="s">
        <v>128</v>
      </c>
      <c r="N8" s="989">
        <v>91700</v>
      </c>
      <c r="O8" s="371" t="s">
        <v>128</v>
      </c>
      <c r="P8" s="705" t="s">
        <v>29</v>
      </c>
      <c r="Q8" s="1647">
        <v>46176</v>
      </c>
      <c r="R8" s="700"/>
      <c r="S8" s="1647"/>
      <c r="T8" s="1647"/>
      <c r="U8" s="1647"/>
      <c r="V8" s="1648">
        <v>7529</v>
      </c>
      <c r="W8" s="1222">
        <v>7126</v>
      </c>
      <c r="X8" s="1649">
        <f>SUM(V8-W8)</f>
        <v>403</v>
      </c>
      <c r="Y8" s="1238">
        <f>IFERROR($W8/$V8, 0)</f>
        <v>0.94647363527692918</v>
      </c>
      <c r="Z8" s="1647">
        <v>46191</v>
      </c>
      <c r="AA8" s="1647"/>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5">
        <v>67</v>
      </c>
      <c r="I9" s="371" t="s">
        <v>571</v>
      </c>
      <c r="J9" s="1055" t="s">
        <v>30</v>
      </c>
      <c r="K9" s="1646"/>
      <c r="L9" s="1378"/>
      <c r="M9" s="371" t="s">
        <v>128</v>
      </c>
      <c r="N9" s="989">
        <v>100866</v>
      </c>
      <c r="O9" s="371" t="s">
        <v>128</v>
      </c>
      <c r="P9" s="705" t="s">
        <v>29</v>
      </c>
      <c r="Q9" s="1647">
        <v>46175</v>
      </c>
      <c r="R9" s="700"/>
      <c r="S9" s="1647"/>
      <c r="T9" s="1647"/>
      <c r="U9" s="1647"/>
      <c r="V9" s="1648">
        <v>9021</v>
      </c>
      <c r="W9" s="1222">
        <v>1708</v>
      </c>
      <c r="X9" s="1649">
        <f>SUM(V9-W9)</f>
        <v>7313</v>
      </c>
      <c r="Y9" s="1238">
        <f>IFERROR($W9/$V9, 0)</f>
        <v>0.18933599379226249</v>
      </c>
      <c r="Z9" s="1647">
        <v>46195</v>
      </c>
      <c r="AA9" s="1647"/>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5">
        <v>93</v>
      </c>
      <c r="I10" s="371" t="s">
        <v>571</v>
      </c>
      <c r="J10" s="1055" t="s">
        <v>30</v>
      </c>
      <c r="K10" s="1646"/>
      <c r="L10" s="1378"/>
      <c r="M10" s="371" t="s">
        <v>128</v>
      </c>
      <c r="N10" s="989">
        <v>104934</v>
      </c>
      <c r="O10" s="371" t="s">
        <v>128</v>
      </c>
      <c r="P10" s="705" t="s">
        <v>29</v>
      </c>
      <c r="Q10" s="1647">
        <v>46176</v>
      </c>
      <c r="R10" s="700"/>
      <c r="S10" s="1647"/>
      <c r="T10" s="1647"/>
      <c r="U10" s="1647"/>
      <c r="V10" s="1648">
        <v>8701</v>
      </c>
      <c r="W10" s="1644">
        <v>5487</v>
      </c>
      <c r="X10" s="1649">
        <f>SUM(V10-W10)</f>
        <v>3214</v>
      </c>
      <c r="Y10" s="1238">
        <f>IFERROR($W10/$V10, 0)</f>
        <v>0.63061717044017929</v>
      </c>
      <c r="Z10" s="1647">
        <v>46191</v>
      </c>
      <c r="AA10" s="1647"/>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5">
        <v>70</v>
      </c>
      <c r="I11" s="371" t="s">
        <v>571</v>
      </c>
      <c r="J11" s="1055" t="s">
        <v>30</v>
      </c>
      <c r="K11" s="1646"/>
      <c r="L11" s="1378"/>
      <c r="M11" s="371" t="s">
        <v>128</v>
      </c>
      <c r="N11" s="989">
        <v>99590</v>
      </c>
      <c r="O11" s="371" t="s">
        <v>128</v>
      </c>
      <c r="P11" s="705" t="s">
        <v>29</v>
      </c>
      <c r="Q11" s="1647">
        <v>46177</v>
      </c>
      <c r="R11" s="700"/>
      <c r="S11" s="1647"/>
      <c r="T11" s="1647"/>
      <c r="U11" s="1647"/>
      <c r="V11" s="1648">
        <v>8201</v>
      </c>
      <c r="W11" s="1222">
        <v>7374</v>
      </c>
      <c r="X11" s="1649">
        <f>SUM(V11-W11)</f>
        <v>827</v>
      </c>
      <c r="Y11" s="1238">
        <f>IFERROR($W11/$V11, 0)</f>
        <v>0.89915863919034267</v>
      </c>
      <c r="Z11" s="1647">
        <v>46195</v>
      </c>
      <c r="AA11" s="1647"/>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5">
        <v>91</v>
      </c>
      <c r="I12" s="371" t="s">
        <v>571</v>
      </c>
      <c r="J12" s="1055" t="s">
        <v>30</v>
      </c>
      <c r="K12" s="1646"/>
      <c r="L12" s="1378"/>
      <c r="M12" s="371" t="s">
        <v>128</v>
      </c>
      <c r="N12" s="989">
        <v>103644.5</v>
      </c>
      <c r="O12" s="371" t="s">
        <v>128</v>
      </c>
      <c r="P12" s="705" t="s">
        <v>35</v>
      </c>
      <c r="Q12" s="1647">
        <v>46183</v>
      </c>
      <c r="R12" s="700"/>
      <c r="S12" s="1647"/>
      <c r="T12" s="1647"/>
      <c r="U12" s="1647"/>
      <c r="V12" s="1648">
        <v>8384</v>
      </c>
      <c r="W12" s="1222"/>
      <c r="X12" s="1649">
        <f>SUM(V12-W12)</f>
        <v>8384</v>
      </c>
      <c r="Y12" s="1238">
        <f>IFERROR($W12/$V12, 0)</f>
        <v>0</v>
      </c>
      <c r="Z12" s="1647"/>
      <c r="AA12" s="1647"/>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5">
        <v>57</v>
      </c>
      <c r="I13" s="371" t="s">
        <v>571</v>
      </c>
      <c r="J13" s="1055" t="s">
        <v>30</v>
      </c>
      <c r="K13" s="1646"/>
      <c r="L13" s="1378"/>
      <c r="M13" s="371" t="s">
        <v>128</v>
      </c>
      <c r="N13" s="989">
        <v>106431.5</v>
      </c>
      <c r="O13" s="371" t="s">
        <v>128</v>
      </c>
      <c r="P13" s="705" t="s">
        <v>35</v>
      </c>
      <c r="Q13" s="1647">
        <v>46183</v>
      </c>
      <c r="R13" s="700"/>
      <c r="S13" s="1647"/>
      <c r="T13" s="1647"/>
      <c r="U13" s="1647"/>
      <c r="V13" s="1648">
        <v>8751</v>
      </c>
      <c r="W13" s="1222"/>
      <c r="X13" s="1649">
        <f>SUM(V13-W13)</f>
        <v>8751</v>
      </c>
      <c r="Y13" s="1238">
        <f>IFERROR($W13/$V13, 0)</f>
        <v>0</v>
      </c>
      <c r="Z13" s="1647"/>
      <c r="AA13" s="1647"/>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5">
        <v>86</v>
      </c>
      <c r="I14" s="371" t="s">
        <v>571</v>
      </c>
      <c r="J14" s="1055" t="s">
        <v>30</v>
      </c>
      <c r="K14" s="1646"/>
      <c r="L14" s="1378"/>
      <c r="M14" s="371" t="s">
        <v>128</v>
      </c>
      <c r="N14" s="989">
        <v>97386.5</v>
      </c>
      <c r="O14" s="371" t="s">
        <v>128</v>
      </c>
      <c r="P14" s="705" t="s">
        <v>35</v>
      </c>
      <c r="Q14" s="1647">
        <v>46188</v>
      </c>
      <c r="R14" s="700"/>
      <c r="S14" s="1647"/>
      <c r="T14" s="1647"/>
      <c r="U14" s="1647"/>
      <c r="V14" s="1648">
        <v>7996</v>
      </c>
      <c r="W14" s="1222"/>
      <c r="X14" s="1649">
        <f>SUM(V14-W14)</f>
        <v>7996</v>
      </c>
      <c r="Y14" s="1238">
        <f>IFERROR($W14/$V14, 0)</f>
        <v>0</v>
      </c>
      <c r="Z14" s="1647"/>
      <c r="AA14" s="1647"/>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5">
        <v>40</v>
      </c>
      <c r="I15" s="371" t="s">
        <v>571</v>
      </c>
      <c r="J15" s="1055" t="s">
        <v>30</v>
      </c>
      <c r="K15" s="1646"/>
      <c r="L15" s="1378">
        <v>46182</v>
      </c>
      <c r="M15" s="371" t="s">
        <v>128</v>
      </c>
      <c r="N15" s="989">
        <v>91774</v>
      </c>
      <c r="O15" s="371" t="s">
        <v>128</v>
      </c>
      <c r="P15" s="705" t="s">
        <v>35</v>
      </c>
      <c r="Q15" s="1647">
        <v>46171</v>
      </c>
      <c r="R15" s="700"/>
      <c r="S15" s="1647"/>
      <c r="T15" s="1647"/>
      <c r="U15" s="1647"/>
      <c r="V15" s="1648">
        <v>7530</v>
      </c>
      <c r="W15" s="1222"/>
      <c r="X15" s="1649">
        <f>SUM(V15-W15)</f>
        <v>7530</v>
      </c>
      <c r="Y15" s="1238">
        <f>IFERROR($W15/$V15, 0)</f>
        <v>0</v>
      </c>
      <c r="Z15" s="1647"/>
      <c r="AA15" s="1647"/>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5">
        <v>88</v>
      </c>
      <c r="I16" s="371" t="s">
        <v>571</v>
      </c>
      <c r="J16" s="1055" t="s">
        <v>30</v>
      </c>
      <c r="K16" s="1646"/>
      <c r="L16" s="1378">
        <v>46181</v>
      </c>
      <c r="M16" s="371" t="s">
        <v>128</v>
      </c>
      <c r="N16" s="989">
        <v>81059.5</v>
      </c>
      <c r="O16" s="371" t="s">
        <v>128</v>
      </c>
      <c r="P16" s="705" t="s">
        <v>29</v>
      </c>
      <c r="Q16" s="1647">
        <v>46174</v>
      </c>
      <c r="R16" s="700"/>
      <c r="S16" s="1647"/>
      <c r="T16" s="1647"/>
      <c r="U16" s="1647"/>
      <c r="V16" s="1648">
        <v>6647</v>
      </c>
      <c r="W16" s="1222">
        <v>2157</v>
      </c>
      <c r="X16" s="1649">
        <f>SUM(V16-W16)</f>
        <v>4490</v>
      </c>
      <c r="Y16" s="1238">
        <f>IFERROR($W16/$V16, 0)</f>
        <v>0.32450729652474802</v>
      </c>
      <c r="Z16" s="1647">
        <v>46188</v>
      </c>
      <c r="AA16" s="1647"/>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5">
        <v>88</v>
      </c>
      <c r="I17" s="371" t="s">
        <v>571</v>
      </c>
      <c r="J17" s="1055" t="s">
        <v>30</v>
      </c>
      <c r="K17" s="1646"/>
      <c r="L17" s="1378"/>
      <c r="M17" s="371" t="s">
        <v>128</v>
      </c>
      <c r="N17" s="989">
        <v>106600</v>
      </c>
      <c r="O17" s="371" t="s">
        <v>128</v>
      </c>
      <c r="P17" s="705" t="s">
        <v>29</v>
      </c>
      <c r="Q17" s="1647">
        <v>46180</v>
      </c>
      <c r="R17" s="700"/>
      <c r="S17" s="1647"/>
      <c r="T17" s="1647"/>
      <c r="U17" s="1647"/>
      <c r="V17" s="1648">
        <v>8787</v>
      </c>
      <c r="W17" s="1644">
        <v>4314</v>
      </c>
      <c r="X17" s="1649">
        <f>SUM(V17-W17)</f>
        <v>4473</v>
      </c>
      <c r="Y17" s="1238">
        <f>IFERROR($W17/$V17, 0)</f>
        <v>0.49095254353021511</v>
      </c>
      <c r="Z17" s="1647">
        <v>46209</v>
      </c>
      <c r="AA17" s="1647"/>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5">
        <v>0</v>
      </c>
      <c r="I18" s="371" t="s">
        <v>571</v>
      </c>
      <c r="J18" s="1055" t="s">
        <v>30</v>
      </c>
      <c r="K18" s="1646"/>
      <c r="L18" s="1378">
        <v>46154</v>
      </c>
      <c r="M18" s="371" t="s">
        <v>128</v>
      </c>
      <c r="N18" s="989">
        <v>65477.3</v>
      </c>
      <c r="O18" s="371" t="s">
        <v>128</v>
      </c>
      <c r="P18" s="705" t="s">
        <v>35</v>
      </c>
      <c r="Q18" s="1647">
        <v>46157</v>
      </c>
      <c r="R18" s="700"/>
      <c r="S18" s="1647"/>
      <c r="T18" s="1647"/>
      <c r="U18" s="1647"/>
      <c r="V18" s="1648">
        <v>5318</v>
      </c>
      <c r="W18" s="1222"/>
      <c r="X18" s="1649">
        <f>SUM(V18-W18)</f>
        <v>5318</v>
      </c>
      <c r="Y18" s="1238">
        <f>IFERROR($W18/$V18, 0)</f>
        <v>0</v>
      </c>
      <c r="Z18" s="1647"/>
      <c r="AA18" s="1647"/>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6">
        <v>35</v>
      </c>
      <c r="I23" s="1230" t="s">
        <v>571</v>
      </c>
      <c r="J23" s="1219" t="s">
        <v>30</v>
      </c>
      <c r="K23" s="1650"/>
      <c r="L23" s="1379">
        <v>46183</v>
      </c>
      <c r="M23" s="1219" t="s">
        <v>128</v>
      </c>
      <c r="N23" s="1651">
        <v>98498</v>
      </c>
      <c r="O23" s="1219" t="s">
        <v>128</v>
      </c>
      <c r="P23" s="705" t="s">
        <v>29</v>
      </c>
      <c r="Q23" s="1652">
        <v>46183</v>
      </c>
      <c r="R23" s="692"/>
      <c r="S23" s="1652"/>
      <c r="T23" s="1652"/>
      <c r="U23" s="1652"/>
      <c r="V23" s="1649">
        <v>7699</v>
      </c>
      <c r="W23" s="1540">
        <v>5569</v>
      </c>
      <c r="X23" s="1223">
        <f t="shared" ref="X23:X28" si="0">SUM(V23-W23)</f>
        <v>2130</v>
      </c>
      <c r="Y23" s="1238">
        <f t="shared" ref="Y23:Y38" si="1">IFERROR($W23/$V23, 0)</f>
        <v>0.72334069359657094</v>
      </c>
      <c r="Z23" s="1647">
        <v>46195</v>
      </c>
      <c r="AA23" s="1647"/>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6">
        <v>87</v>
      </c>
      <c r="I24" s="1230" t="s">
        <v>571</v>
      </c>
      <c r="J24" s="1219" t="s">
        <v>30</v>
      </c>
      <c r="K24" s="1650"/>
      <c r="L24" s="1379">
        <v>46178</v>
      </c>
      <c r="M24" s="1219" t="s">
        <v>128</v>
      </c>
      <c r="N24" s="1392">
        <v>77365.5</v>
      </c>
      <c r="O24" s="1219" t="s">
        <v>128</v>
      </c>
      <c r="P24" s="1409" t="s">
        <v>29</v>
      </c>
      <c r="Q24" s="1652">
        <v>46178</v>
      </c>
      <c r="R24" s="692"/>
      <c r="S24" s="1652"/>
      <c r="T24" s="1652"/>
      <c r="U24" s="1652"/>
      <c r="V24" s="1649">
        <v>6321</v>
      </c>
      <c r="W24" s="1540">
        <v>4168</v>
      </c>
      <c r="X24" s="1223">
        <f t="shared" si="0"/>
        <v>2153</v>
      </c>
      <c r="Y24" s="1273">
        <f>IFERROR($W24/$V24, 0)</f>
        <v>0.65938933713020087</v>
      </c>
      <c r="Z24" s="1652">
        <v>46191</v>
      </c>
      <c r="AA24" s="1652"/>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6">
        <v>42</v>
      </c>
      <c r="I25" s="1230" t="s">
        <v>571</v>
      </c>
      <c r="J25" s="1219" t="s">
        <v>30</v>
      </c>
      <c r="K25" s="1650"/>
      <c r="L25" s="1379">
        <v>46178</v>
      </c>
      <c r="M25" s="1219" t="s">
        <v>128</v>
      </c>
      <c r="N25" s="1392">
        <v>60970.5</v>
      </c>
      <c r="O25" s="1219" t="s">
        <v>128</v>
      </c>
      <c r="P25" s="1409" t="s">
        <v>29</v>
      </c>
      <c r="Q25" s="1652">
        <v>46181</v>
      </c>
      <c r="R25" s="692"/>
      <c r="S25" s="1652"/>
      <c r="T25" s="1652"/>
      <c r="U25" s="1652"/>
      <c r="V25" s="1649">
        <v>4650</v>
      </c>
      <c r="W25" s="1540">
        <v>3056</v>
      </c>
      <c r="X25" s="1223">
        <f t="shared" si="0"/>
        <v>1594</v>
      </c>
      <c r="Y25" s="1273">
        <f>IFERROR($W25/$V25, 0)</f>
        <v>0.65720430107526884</v>
      </c>
      <c r="Z25" s="1652">
        <v>46188</v>
      </c>
      <c r="AA25" s="1652"/>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6">
        <v>58</v>
      </c>
      <c r="I26" s="1230" t="s">
        <v>571</v>
      </c>
      <c r="J26" s="1219" t="s">
        <v>30</v>
      </c>
      <c r="K26" s="1650"/>
      <c r="L26" s="1379">
        <v>46181</v>
      </c>
      <c r="M26" s="1219" t="s">
        <v>128</v>
      </c>
      <c r="N26" s="1651">
        <v>78994.5</v>
      </c>
      <c r="O26" s="1219" t="s">
        <v>128</v>
      </c>
      <c r="P26" s="705" t="s">
        <v>29</v>
      </c>
      <c r="Q26" s="1652">
        <v>46178</v>
      </c>
      <c r="R26" s="692"/>
      <c r="S26" s="1652"/>
      <c r="T26" s="1652"/>
      <c r="U26" s="1652"/>
      <c r="V26" s="1649">
        <v>6258</v>
      </c>
      <c r="W26" s="1540">
        <v>5606</v>
      </c>
      <c r="X26" s="1223">
        <f t="shared" si="0"/>
        <v>652</v>
      </c>
      <c r="Y26" s="1238">
        <f t="shared" si="1"/>
        <v>0.8958133589006072</v>
      </c>
      <c r="Z26" s="1647">
        <v>46195</v>
      </c>
      <c r="AA26" s="1647"/>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6">
        <v>85</v>
      </c>
      <c r="I27" s="1230" t="s">
        <v>571</v>
      </c>
      <c r="J27" s="1219" t="s">
        <v>30</v>
      </c>
      <c r="K27" s="1650"/>
      <c r="L27" s="1379">
        <v>46181</v>
      </c>
      <c r="M27" s="1219" t="s">
        <v>128</v>
      </c>
      <c r="N27" s="1651">
        <v>62709</v>
      </c>
      <c r="O27" s="1219" t="s">
        <v>128</v>
      </c>
      <c r="P27" s="705" t="s">
        <v>29</v>
      </c>
      <c r="Q27" s="1652">
        <v>46178</v>
      </c>
      <c r="R27" s="692"/>
      <c r="S27" s="1652"/>
      <c r="T27" s="1652"/>
      <c r="U27" s="1652"/>
      <c r="V27" s="1649">
        <v>5055</v>
      </c>
      <c r="W27" s="1540">
        <v>4940</v>
      </c>
      <c r="X27" s="1223">
        <f t="shared" si="0"/>
        <v>115</v>
      </c>
      <c r="Y27" s="1238">
        <f t="shared" si="1"/>
        <v>0.97725024727992083</v>
      </c>
      <c r="Z27" s="1652">
        <v>46188</v>
      </c>
      <c r="AA27" s="1647"/>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6">
        <v>69</v>
      </c>
      <c r="I28" s="1230" t="s">
        <v>571</v>
      </c>
      <c r="J28" s="1219" t="s">
        <v>30</v>
      </c>
      <c r="K28" s="1650"/>
      <c r="L28" s="1379">
        <v>46198</v>
      </c>
      <c r="M28" s="1219" t="s">
        <v>128</v>
      </c>
      <c r="N28" s="1651">
        <v>99986.2</v>
      </c>
      <c r="O28" s="1219" t="s">
        <v>128</v>
      </c>
      <c r="P28" s="705" t="s">
        <v>35</v>
      </c>
      <c r="Q28" s="1652">
        <v>46198</v>
      </c>
      <c r="R28" s="692"/>
      <c r="S28" s="1652"/>
      <c r="T28" s="1652"/>
      <c r="U28" s="1652"/>
      <c r="V28" s="1649">
        <v>8137</v>
      </c>
      <c r="W28" s="1540"/>
      <c r="X28" s="1223">
        <f t="shared" si="0"/>
        <v>8137</v>
      </c>
      <c r="Y28" s="1273">
        <f t="shared" si="1"/>
        <v>0</v>
      </c>
      <c r="Z28" s="1652"/>
      <c r="AA28" s="1652"/>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6">
        <v>38</v>
      </c>
      <c r="I29" s="1230" t="s">
        <v>571</v>
      </c>
      <c r="J29" s="1219" t="s">
        <v>30</v>
      </c>
      <c r="K29" s="1650"/>
      <c r="L29" s="1379">
        <v>46210</v>
      </c>
      <c r="M29" s="371" t="s">
        <v>128</v>
      </c>
      <c r="N29" s="989">
        <v>100248.5</v>
      </c>
      <c r="O29" s="371" t="s">
        <v>128</v>
      </c>
      <c r="P29" s="705" t="s">
        <v>35</v>
      </c>
      <c r="Q29" s="1652">
        <v>46211</v>
      </c>
      <c r="R29" s="692"/>
      <c r="S29" s="1652"/>
      <c r="T29" s="1652"/>
      <c r="U29" s="1652"/>
      <c r="V29" s="1649">
        <v>7950</v>
      </c>
      <c r="W29" s="1602"/>
      <c r="X29" s="1649">
        <v>7950</v>
      </c>
      <c r="Y29" s="1273">
        <f t="shared" si="1"/>
        <v>0</v>
      </c>
      <c r="Z29" s="1647"/>
      <c r="AA29" s="1647"/>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6">
        <v>84</v>
      </c>
      <c r="I30" s="1230" t="s">
        <v>571</v>
      </c>
      <c r="J30" s="1219" t="s">
        <v>30</v>
      </c>
      <c r="K30" s="1650"/>
      <c r="L30" s="1379">
        <v>46212</v>
      </c>
      <c r="M30" s="371" t="s">
        <v>128</v>
      </c>
      <c r="N30" s="989">
        <v>53719</v>
      </c>
      <c r="O30" s="371" t="s">
        <v>128</v>
      </c>
      <c r="P30" s="705" t="s">
        <v>32</v>
      </c>
      <c r="Q30" s="1652"/>
      <c r="R30" s="692"/>
      <c r="S30" s="1652"/>
      <c r="T30" s="1652"/>
      <c r="U30" s="1652"/>
      <c r="V30" s="1649">
        <v>4241</v>
      </c>
      <c r="W30" s="1602"/>
      <c r="X30" s="1649">
        <v>4241</v>
      </c>
      <c r="Y30" s="1273">
        <f t="shared" si="1"/>
        <v>0</v>
      </c>
      <c r="Z30" s="1652"/>
      <c r="AA30" s="1652"/>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6">
        <v>86</v>
      </c>
      <c r="I31" s="1230" t="s">
        <v>571</v>
      </c>
      <c r="J31" s="1219" t="s">
        <v>30</v>
      </c>
      <c r="K31" s="1650"/>
      <c r="L31" s="1379"/>
      <c r="M31" s="371" t="s">
        <v>128</v>
      </c>
      <c r="N31" s="989">
        <v>65330.5</v>
      </c>
      <c r="O31" s="371" t="s">
        <v>128</v>
      </c>
      <c r="P31" s="705" t="s">
        <v>35</v>
      </c>
      <c r="Q31" s="1652">
        <v>46211</v>
      </c>
      <c r="R31" s="692"/>
      <c r="S31" s="1652"/>
      <c r="T31" s="1652"/>
      <c r="U31" s="1652"/>
      <c r="V31" s="1649">
        <v>5374</v>
      </c>
      <c r="W31" s="1602"/>
      <c r="X31" s="1649">
        <v>5374</v>
      </c>
      <c r="Y31" s="1273">
        <f t="shared" si="1"/>
        <v>0</v>
      </c>
      <c r="Z31" s="1652"/>
      <c r="AA31" s="1652"/>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6">
        <v>83</v>
      </c>
      <c r="I32" s="1230" t="s">
        <v>571</v>
      </c>
      <c r="J32" s="1219" t="s">
        <v>30</v>
      </c>
      <c r="K32" s="1650"/>
      <c r="L32" s="1379"/>
      <c r="M32" s="371" t="s">
        <v>128</v>
      </c>
      <c r="N32" s="989">
        <v>100848.5</v>
      </c>
      <c r="O32" s="371" t="s">
        <v>128</v>
      </c>
      <c r="P32" s="705" t="s">
        <v>32</v>
      </c>
      <c r="Q32" s="1652"/>
      <c r="R32" s="692"/>
      <c r="S32" s="1652"/>
      <c r="T32" s="1652"/>
      <c r="U32" s="1652"/>
      <c r="V32" s="1649">
        <v>8078</v>
      </c>
      <c r="W32" s="1602"/>
      <c r="X32" s="1649">
        <v>8078</v>
      </c>
      <c r="Y32" s="1273">
        <f t="shared" si="1"/>
        <v>0</v>
      </c>
      <c r="Z32" s="1652"/>
      <c r="AA32" s="1652"/>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6">
        <v>71</v>
      </c>
      <c r="I33" s="1230" t="s">
        <v>571</v>
      </c>
      <c r="J33" s="1219" t="s">
        <v>30</v>
      </c>
      <c r="K33" s="1650"/>
      <c r="L33" s="1379"/>
      <c r="M33" s="371" t="s">
        <v>128</v>
      </c>
      <c r="N33" s="989">
        <v>84416.5</v>
      </c>
      <c r="O33" s="371" t="s">
        <v>128</v>
      </c>
      <c r="P33" s="705" t="s">
        <v>32</v>
      </c>
      <c r="Q33" s="1652"/>
      <c r="R33" s="692"/>
      <c r="S33" s="1652"/>
      <c r="T33" s="1652"/>
      <c r="U33" s="1652"/>
      <c r="V33" s="1649">
        <v>7140</v>
      </c>
      <c r="W33" s="1602"/>
      <c r="X33" s="1649">
        <v>7140</v>
      </c>
      <c r="Y33" s="1273">
        <f t="shared" si="1"/>
        <v>0</v>
      </c>
      <c r="Z33" s="1652"/>
      <c r="AA33" s="1652"/>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6">
        <v>83</v>
      </c>
      <c r="I34" s="1230" t="s">
        <v>571</v>
      </c>
      <c r="J34" s="1219" t="s">
        <v>30</v>
      </c>
      <c r="K34" s="1650"/>
      <c r="L34" s="1379"/>
      <c r="M34" s="371" t="s">
        <v>128</v>
      </c>
      <c r="N34" s="989">
        <v>68525.5</v>
      </c>
      <c r="O34" s="371" t="s">
        <v>128</v>
      </c>
      <c r="P34" s="705" t="s">
        <v>32</v>
      </c>
      <c r="Q34" s="1652"/>
      <c r="R34" s="692"/>
      <c r="S34" s="1652"/>
      <c r="T34" s="1652"/>
      <c r="U34" s="1652"/>
      <c r="V34" s="1649">
        <v>5454</v>
      </c>
      <c r="W34" s="1602"/>
      <c r="X34" s="1649">
        <v>5454</v>
      </c>
      <c r="Y34" s="1273">
        <f t="shared" si="1"/>
        <v>0</v>
      </c>
      <c r="Z34" s="1652"/>
      <c r="AA34" s="1652"/>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6">
        <v>42</v>
      </c>
      <c r="I35" s="1230" t="s">
        <v>571</v>
      </c>
      <c r="J35" s="1219" t="s">
        <v>30</v>
      </c>
      <c r="K35" s="1650"/>
      <c r="L35" s="1379"/>
      <c r="M35" s="371" t="s">
        <v>128</v>
      </c>
      <c r="N35" s="989">
        <v>103090.5</v>
      </c>
      <c r="O35" s="371" t="s">
        <v>128</v>
      </c>
      <c r="P35" s="705" t="s">
        <v>32</v>
      </c>
      <c r="Q35" s="1652"/>
      <c r="R35" s="692"/>
      <c r="S35" s="1652"/>
      <c r="T35" s="1652"/>
      <c r="U35" s="1652"/>
      <c r="V35" s="1649">
        <v>8272</v>
      </c>
      <c r="W35" s="1602"/>
      <c r="X35" s="1649">
        <v>8272</v>
      </c>
      <c r="Y35" s="1273">
        <f t="shared" si="1"/>
        <v>0</v>
      </c>
      <c r="Z35" s="1652"/>
      <c r="AA35" s="1652"/>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6">
        <v>72</v>
      </c>
      <c r="I36" s="1230" t="s">
        <v>571</v>
      </c>
      <c r="J36" s="1219" t="s">
        <v>30</v>
      </c>
      <c r="K36" s="1650"/>
      <c r="L36" s="1379"/>
      <c r="M36" s="371" t="s">
        <v>128</v>
      </c>
      <c r="N36" s="989">
        <v>91471.5</v>
      </c>
      <c r="O36" s="371" t="s">
        <v>128</v>
      </c>
      <c r="P36" s="705" t="s">
        <v>32</v>
      </c>
      <c r="Q36" s="1652"/>
      <c r="R36" s="692"/>
      <c r="S36" s="1652"/>
      <c r="T36" s="1652"/>
      <c r="U36" s="1652"/>
      <c r="V36" s="1649">
        <v>7206</v>
      </c>
      <c r="W36" s="1602"/>
      <c r="X36" s="1649">
        <v>7206</v>
      </c>
      <c r="Y36" s="1273">
        <f t="shared" si="1"/>
        <v>0</v>
      </c>
      <c r="Z36" s="1652"/>
      <c r="AA36" s="1652"/>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6">
        <v>0</v>
      </c>
      <c r="I37" s="1230" t="s">
        <v>571</v>
      </c>
      <c r="J37" s="1219" t="s">
        <v>30</v>
      </c>
      <c r="K37" s="1650"/>
      <c r="L37" s="1379">
        <v>46181</v>
      </c>
      <c r="M37" s="1219" t="s">
        <v>128</v>
      </c>
      <c r="N37" s="1651">
        <v>419</v>
      </c>
      <c r="O37" s="1219" t="s">
        <v>128</v>
      </c>
      <c r="P37" s="705" t="s">
        <v>35</v>
      </c>
      <c r="Q37" s="1652">
        <v>46178</v>
      </c>
      <c r="R37" s="692"/>
      <c r="S37" s="1652"/>
      <c r="T37" s="1652"/>
      <c r="U37" s="1652"/>
      <c r="V37" s="1649">
        <v>72</v>
      </c>
      <c r="W37" s="1602"/>
      <c r="X37" s="1223">
        <f t="shared" ref="X37" si="2">SUM(V37-W37)</f>
        <v>72</v>
      </c>
      <c r="Y37" s="1273">
        <f t="shared" si="1"/>
        <v>0</v>
      </c>
      <c r="Z37" s="1647"/>
      <c r="AA37" s="1647"/>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6">
        <v>0</v>
      </c>
      <c r="I38" s="1230" t="s">
        <v>571</v>
      </c>
      <c r="J38" s="1219" t="s">
        <v>30</v>
      </c>
      <c r="K38" s="1650"/>
      <c r="L38" s="1379"/>
      <c r="M38" s="371" t="s">
        <v>128</v>
      </c>
      <c r="N38" s="989">
        <v>36848.15</v>
      </c>
      <c r="O38" s="371" t="s">
        <v>128</v>
      </c>
      <c r="P38" s="705" t="s">
        <v>32</v>
      </c>
      <c r="Q38" s="1652"/>
      <c r="R38" s="692"/>
      <c r="S38" s="1652"/>
      <c r="T38" s="1652"/>
      <c r="U38" s="1652"/>
      <c r="V38" s="1649">
        <v>2879</v>
      </c>
      <c r="W38" s="1602"/>
      <c r="X38" s="1649">
        <v>2879</v>
      </c>
      <c r="Y38" s="1273">
        <f t="shared" si="1"/>
        <v>0</v>
      </c>
      <c r="Z38" s="1652"/>
      <c r="AA38" s="1652"/>
      <c r="AB38" s="695">
        <v>0</v>
      </c>
      <c r="AC38" s="695">
        <v>0</v>
      </c>
      <c r="AD38" s="1053">
        <v>0</v>
      </c>
      <c r="AE38" s="1453" t="s">
        <v>618</v>
      </c>
      <c r="AF38" s="712"/>
    </row>
    <row r="39" spans="1:116" s="713" customFormat="1" ht="24.75" customHeight="1">
      <c r="A39" s="1376"/>
      <c r="B39" s="1450"/>
      <c r="C39" s="1379"/>
      <c r="D39" s="1379"/>
      <c r="E39" s="1379"/>
      <c r="F39" s="1448"/>
      <c r="G39" s="1271"/>
      <c r="H39" s="1646"/>
      <c r="I39" s="1230"/>
      <c r="J39" s="1646"/>
      <c r="K39" s="1650"/>
      <c r="L39" s="1379"/>
      <c r="M39" s="1646"/>
      <c r="N39" s="1651"/>
      <c r="O39" s="1646"/>
      <c r="P39" s="1653"/>
      <c r="Q39" s="1652"/>
      <c r="R39" s="692"/>
      <c r="S39" s="1652"/>
      <c r="T39" s="1652"/>
      <c r="U39" s="1652"/>
      <c r="V39" s="1649"/>
      <c r="W39" s="1451"/>
      <c r="X39" s="1649"/>
      <c r="Y39" s="1273"/>
      <c r="Z39" s="1652"/>
      <c r="AA39" s="1652"/>
      <c r="AB39" s="1654"/>
      <c r="AC39" s="1654"/>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6">
        <v>0</v>
      </c>
      <c r="I44" s="689" t="s">
        <v>571</v>
      </c>
      <c r="J44" s="689" t="s">
        <v>30</v>
      </c>
      <c r="K44" s="1646"/>
      <c r="L44" s="1379" t="s">
        <v>636</v>
      </c>
      <c r="M44" s="689" t="s">
        <v>128</v>
      </c>
      <c r="N44" s="690">
        <v>88403.8</v>
      </c>
      <c r="O44" s="699" t="s">
        <v>128</v>
      </c>
      <c r="P44" s="691" t="s">
        <v>29</v>
      </c>
      <c r="Q44" s="1652">
        <v>46169</v>
      </c>
      <c r="R44" s="716"/>
      <c r="S44" s="1655"/>
      <c r="T44" s="1656"/>
      <c r="U44" s="1652"/>
      <c r="V44" s="1323">
        <v>6992</v>
      </c>
      <c r="W44" s="1222">
        <v>6365</v>
      </c>
      <c r="X44" s="1649">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5">
        <v>61</v>
      </c>
      <c r="I50" s="371" t="s">
        <v>632</v>
      </c>
      <c r="J50" s="1055" t="s">
        <v>30</v>
      </c>
      <c r="K50" s="1646"/>
      <c r="L50" s="1378"/>
      <c r="M50" s="371" t="s">
        <v>128</v>
      </c>
      <c r="N50" s="989">
        <v>44936</v>
      </c>
      <c r="O50" s="371" t="s">
        <v>128</v>
      </c>
      <c r="P50" s="705" t="s">
        <v>35</v>
      </c>
      <c r="Q50" s="1647">
        <v>46146</v>
      </c>
      <c r="R50" s="1647"/>
      <c r="S50" s="1647"/>
      <c r="T50" s="1647"/>
      <c r="U50" s="1647"/>
      <c r="V50" s="1648">
        <v>3375</v>
      </c>
      <c r="W50" s="1649"/>
      <c r="X50" s="1649">
        <f>SUM(V50-W50)</f>
        <v>3375</v>
      </c>
      <c r="Y50" s="1238">
        <f>IFERROR($W50/$V50, 0)</f>
        <v>0</v>
      </c>
      <c r="Z50" s="1657"/>
      <c r="AA50" s="1657"/>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5">
        <v>85</v>
      </c>
      <c r="I51" s="371" t="s">
        <v>632</v>
      </c>
      <c r="J51" s="1055" t="s">
        <v>30</v>
      </c>
      <c r="K51" s="1646"/>
      <c r="L51" s="1378"/>
      <c r="M51" s="371" t="s">
        <v>128</v>
      </c>
      <c r="N51" s="989">
        <v>60062</v>
      </c>
      <c r="O51" s="371" t="s">
        <v>128</v>
      </c>
      <c r="P51" s="705" t="s">
        <v>35</v>
      </c>
      <c r="Q51" s="1647">
        <v>46174</v>
      </c>
      <c r="R51" s="1647"/>
      <c r="S51" s="1647"/>
      <c r="T51" s="1647"/>
      <c r="U51" s="1647"/>
      <c r="V51" s="1648">
        <v>4380</v>
      </c>
      <c r="W51" s="1649"/>
      <c r="X51" s="1649">
        <f>SUM(V51-W51)</f>
        <v>4380</v>
      </c>
      <c r="Y51" s="1238">
        <f>IFERROR($W51/$V51, 0)</f>
        <v>0</v>
      </c>
      <c r="Z51" s="1657"/>
      <c r="AA51" s="1657"/>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5">
        <v>86</v>
      </c>
      <c r="I52" s="371" t="s">
        <v>632</v>
      </c>
      <c r="J52" s="1055" t="s">
        <v>30</v>
      </c>
      <c r="K52" s="1646"/>
      <c r="L52" s="1378"/>
      <c r="M52" s="371" t="s">
        <v>128</v>
      </c>
      <c r="N52" s="989">
        <v>64118</v>
      </c>
      <c r="O52" s="371" t="s">
        <v>128</v>
      </c>
      <c r="P52" s="705" t="s">
        <v>35</v>
      </c>
      <c r="Q52" s="1647">
        <v>46174</v>
      </c>
      <c r="R52" s="1647"/>
      <c r="S52" s="1647"/>
      <c r="T52" s="1647"/>
      <c r="U52" s="1647"/>
      <c r="V52" s="1648">
        <v>4753</v>
      </c>
      <c r="W52" s="1649"/>
      <c r="X52" s="1649">
        <f>SUM(V52-W52)</f>
        <v>4753</v>
      </c>
      <c r="Y52" s="1238">
        <f>IFERROR($W52/$V52, 0)</f>
        <v>0</v>
      </c>
      <c r="Z52" s="1657"/>
      <c r="AA52" s="1657"/>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5">
        <v>87</v>
      </c>
      <c r="I53" s="371" t="s">
        <v>632</v>
      </c>
      <c r="J53" s="1055" t="s">
        <v>30</v>
      </c>
      <c r="K53" s="1646"/>
      <c r="L53" s="1378"/>
      <c r="M53" s="371" t="s">
        <v>128</v>
      </c>
      <c r="N53" s="989">
        <v>64040</v>
      </c>
      <c r="O53" s="371" t="s">
        <v>128</v>
      </c>
      <c r="P53" s="705" t="s">
        <v>35</v>
      </c>
      <c r="Q53" s="1647">
        <v>46174</v>
      </c>
      <c r="R53" s="1647"/>
      <c r="S53" s="1647"/>
      <c r="T53" s="1647"/>
      <c r="U53" s="1647"/>
      <c r="V53" s="1648">
        <v>4888</v>
      </c>
      <c r="W53" s="1649"/>
      <c r="X53" s="1649">
        <f>SUM(V53-W53)</f>
        <v>4888</v>
      </c>
      <c r="Y53" s="1238">
        <f>IFERROR($W53/$V53, 0)</f>
        <v>0</v>
      </c>
      <c r="Z53" s="1657"/>
      <c r="AA53" s="1657"/>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5">
        <v>82</v>
      </c>
      <c r="I54" s="371" t="s">
        <v>632</v>
      </c>
      <c r="J54" s="1055" t="s">
        <v>30</v>
      </c>
      <c r="K54" s="1646"/>
      <c r="L54" s="1378"/>
      <c r="M54" s="371" t="s">
        <v>128</v>
      </c>
      <c r="N54" s="989">
        <v>60234</v>
      </c>
      <c r="O54" s="371" t="s">
        <v>128</v>
      </c>
      <c r="P54" s="705" t="s">
        <v>35</v>
      </c>
      <c r="Q54" s="1647">
        <v>46164</v>
      </c>
      <c r="R54" s="1647"/>
      <c r="S54" s="1647"/>
      <c r="T54" s="1647"/>
      <c r="U54" s="1647"/>
      <c r="V54" s="1648">
        <v>4497</v>
      </c>
      <c r="W54" s="1649"/>
      <c r="X54" s="1649">
        <f>SUM(V54-W54)</f>
        <v>4497</v>
      </c>
      <c r="Y54" s="1238">
        <f>IFERROR($W54/$V54, 0)</f>
        <v>0</v>
      </c>
      <c r="Z54" s="1657"/>
      <c r="AA54" s="1657"/>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5">
        <v>55</v>
      </c>
      <c r="I55" s="371" t="s">
        <v>632</v>
      </c>
      <c r="J55" s="1055" t="s">
        <v>30</v>
      </c>
      <c r="K55" s="1646"/>
      <c r="L55" s="1378"/>
      <c r="M55" s="371" t="s">
        <v>128</v>
      </c>
      <c r="N55" s="989">
        <v>45757.7</v>
      </c>
      <c r="O55" s="371" t="s">
        <v>128</v>
      </c>
      <c r="P55" s="705" t="s">
        <v>35</v>
      </c>
      <c r="Q55" s="1647">
        <v>46174</v>
      </c>
      <c r="R55" s="1647"/>
      <c r="S55" s="1647"/>
      <c r="T55" s="1647"/>
      <c r="U55" s="1647"/>
      <c r="V55" s="1648">
        <v>3537</v>
      </c>
      <c r="W55" s="1649"/>
      <c r="X55" s="1649">
        <f>SUM(V55-W55)</f>
        <v>3537</v>
      </c>
      <c r="Y55" s="1238">
        <f>IFERROR($W55/$V55, 0)</f>
        <v>0</v>
      </c>
      <c r="Z55" s="1657"/>
      <c r="AA55" s="1657"/>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5">
        <v>54</v>
      </c>
      <c r="I56" s="371" t="s">
        <v>632</v>
      </c>
      <c r="J56" s="1055" t="s">
        <v>30</v>
      </c>
      <c r="K56" s="1646"/>
      <c r="L56" s="1378"/>
      <c r="M56" s="371" t="s">
        <v>128</v>
      </c>
      <c r="N56" s="989">
        <v>39903.550000000003</v>
      </c>
      <c r="O56" s="371" t="s">
        <v>128</v>
      </c>
      <c r="P56" s="705" t="s">
        <v>35</v>
      </c>
      <c r="Q56" s="1647">
        <v>46174</v>
      </c>
      <c r="R56" s="1647"/>
      <c r="S56" s="1647"/>
      <c r="T56" s="1647"/>
      <c r="U56" s="1647"/>
      <c r="V56" s="1648">
        <v>3000</v>
      </c>
      <c r="W56" s="1649"/>
      <c r="X56" s="1649">
        <f>SUM(V56-W56)</f>
        <v>3000</v>
      </c>
      <c r="Y56" s="1238">
        <f>IFERROR($W56/$V56, 0)</f>
        <v>0</v>
      </c>
      <c r="Z56" s="1657"/>
      <c r="AA56" s="1657"/>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5">
        <v>78</v>
      </c>
      <c r="I57" s="371" t="s">
        <v>632</v>
      </c>
      <c r="J57" s="1055" t="s">
        <v>30</v>
      </c>
      <c r="K57" s="1646"/>
      <c r="L57" s="1378"/>
      <c r="M57" s="371" t="s">
        <v>128</v>
      </c>
      <c r="N57" s="989">
        <v>58190</v>
      </c>
      <c r="O57" s="371" t="s">
        <v>128</v>
      </c>
      <c r="P57" s="705" t="s">
        <v>35</v>
      </c>
      <c r="Q57" s="1647">
        <v>46174</v>
      </c>
      <c r="R57" s="1647"/>
      <c r="S57" s="1647"/>
      <c r="T57" s="1647"/>
      <c r="U57" s="1647"/>
      <c r="V57" s="1648">
        <v>4283</v>
      </c>
      <c r="W57" s="1649"/>
      <c r="X57" s="1649">
        <f>SUM(V57-W57)</f>
        <v>4283</v>
      </c>
      <c r="Y57" s="1238">
        <f>IFERROR($W57/$V57, 0)</f>
        <v>0</v>
      </c>
      <c r="Z57" s="1657"/>
      <c r="AA57" s="1657"/>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5">
        <v>75</v>
      </c>
      <c r="I58" s="371" t="s">
        <v>632</v>
      </c>
      <c r="J58" s="1055" t="s">
        <v>30</v>
      </c>
      <c r="K58" s="1646"/>
      <c r="L58" s="1378"/>
      <c r="M58" s="371" t="s">
        <v>128</v>
      </c>
      <c r="N58" s="989">
        <v>61026</v>
      </c>
      <c r="O58" s="371" t="s">
        <v>128</v>
      </c>
      <c r="P58" s="705" t="s">
        <v>29</v>
      </c>
      <c r="Q58" s="1647">
        <v>46144</v>
      </c>
      <c r="R58" s="1647"/>
      <c r="S58" s="1647"/>
      <c r="T58" s="1647"/>
      <c r="U58" s="1647"/>
      <c r="V58" s="1648">
        <v>4683</v>
      </c>
      <c r="W58" s="1649">
        <v>851</v>
      </c>
      <c r="X58" s="1649">
        <f>SUM(V58-W58)</f>
        <v>3832</v>
      </c>
      <c r="Y58" s="1238">
        <f>IFERROR($W58/$V58, 0)</f>
        <v>0.18172111894084989</v>
      </c>
      <c r="Z58" s="1647">
        <v>46177</v>
      </c>
      <c r="AA58" s="1647"/>
      <c r="AB58" s="695">
        <v>0</v>
      </c>
      <c r="AC58" s="695">
        <v>0</v>
      </c>
      <c r="AD58" s="1053">
        <v>0</v>
      </c>
      <c r="AE58" s="1239" t="s">
        <v>649</v>
      </c>
      <c r="AF58" s="725"/>
    </row>
    <row r="59" spans="1:32" ht="24.75" customHeight="1">
      <c r="A59" s="1506" t="s">
        <v>659</v>
      </c>
      <c r="B59" s="1059" t="s">
        <v>34</v>
      </c>
      <c r="C59" s="1379">
        <v>46191</v>
      </c>
      <c r="D59" s="1378" t="s">
        <v>56</v>
      </c>
      <c r="E59" s="1378">
        <v>46184</v>
      </c>
      <c r="F59" s="1377" t="s">
        <v>55</v>
      </c>
      <c r="G59" s="1251"/>
      <c r="H59" s="1645">
        <v>77</v>
      </c>
      <c r="I59" s="371" t="s">
        <v>660</v>
      </c>
      <c r="J59" s="1055" t="s">
        <v>30</v>
      </c>
      <c r="K59" s="1646"/>
      <c r="L59" s="1378"/>
      <c r="M59" s="371" t="s">
        <v>128</v>
      </c>
      <c r="N59" s="989">
        <v>52948</v>
      </c>
      <c r="O59" s="371" t="s">
        <v>128</v>
      </c>
      <c r="P59" s="727" t="s">
        <v>38</v>
      </c>
      <c r="Q59" s="1647">
        <v>46185</v>
      </c>
      <c r="R59" s="1647"/>
      <c r="S59" s="1647"/>
      <c r="T59" s="1647"/>
      <c r="U59" s="1647"/>
      <c r="V59" s="1648">
        <v>3957</v>
      </c>
      <c r="W59" s="1658">
        <v>3858</v>
      </c>
      <c r="X59" s="1649">
        <f>SUM(V59-W59)</f>
        <v>99</v>
      </c>
      <c r="Y59" s="1238">
        <f>IFERROR($W59/$V59, 0)</f>
        <v>0.97498104624715698</v>
      </c>
      <c r="Z59" s="1647">
        <v>46203</v>
      </c>
      <c r="AA59" s="1657"/>
      <c r="AB59" s="695">
        <v>0</v>
      </c>
      <c r="AC59" s="695">
        <v>0</v>
      </c>
      <c r="AD59" s="1053">
        <v>0</v>
      </c>
      <c r="AE59" s="1239" t="s">
        <v>661</v>
      </c>
      <c r="AF59" s="725"/>
    </row>
    <row r="60" spans="1:32" s="706" customFormat="1" ht="24.75" customHeight="1">
      <c r="A60" s="686" t="s">
        <v>662</v>
      </c>
      <c r="B60" s="376" t="s">
        <v>34</v>
      </c>
      <c r="C60" s="1379">
        <v>46181</v>
      </c>
      <c r="D60" s="1377" t="s">
        <v>56</v>
      </c>
      <c r="E60" s="1378">
        <v>46195</v>
      </c>
      <c r="F60" s="1377" t="s">
        <v>55</v>
      </c>
      <c r="G60" s="1251"/>
      <c r="H60" s="1645">
        <v>47</v>
      </c>
      <c r="I60" s="371" t="s">
        <v>571</v>
      </c>
      <c r="J60" s="699" t="s">
        <v>30</v>
      </c>
      <c r="K60" s="1646"/>
      <c r="L60" s="1378"/>
      <c r="M60" s="699" t="s">
        <v>128</v>
      </c>
      <c r="N60" s="703">
        <v>36936</v>
      </c>
      <c r="O60" s="699" t="s">
        <v>128</v>
      </c>
      <c r="P60" s="705" t="s">
        <v>29</v>
      </c>
      <c r="Q60" s="1647">
        <v>46196</v>
      </c>
      <c r="R60" s="1647"/>
      <c r="S60" s="1647"/>
      <c r="T60" s="1647"/>
      <c r="U60" s="1647"/>
      <c r="V60" s="1648">
        <v>2724</v>
      </c>
      <c r="W60" s="1649">
        <v>1896</v>
      </c>
      <c r="X60" s="1649">
        <f>SUM(V60-W60)</f>
        <v>828</v>
      </c>
      <c r="Y60" s="1238">
        <f>IFERROR($W60/$V60, 0)</f>
        <v>0.69603524229074887</v>
      </c>
      <c r="Z60" s="1647">
        <v>46210</v>
      </c>
      <c r="AA60" s="1657"/>
      <c r="AB60" s="695">
        <v>0</v>
      </c>
      <c r="AC60" s="695">
        <v>0</v>
      </c>
      <c r="AD60" s="1053">
        <v>0</v>
      </c>
      <c r="AE60" s="1239" t="s">
        <v>663</v>
      </c>
      <c r="AF60" s="1375"/>
    </row>
    <row r="61" spans="1:32" ht="24.75" customHeight="1">
      <c r="A61" s="714" t="s">
        <v>664</v>
      </c>
      <c r="B61" s="376" t="s">
        <v>34</v>
      </c>
      <c r="C61" s="697">
        <v>46040</v>
      </c>
      <c r="D61" s="698" t="s">
        <v>56</v>
      </c>
      <c r="E61" s="697">
        <v>46125</v>
      </c>
      <c r="F61" s="698" t="s">
        <v>55</v>
      </c>
      <c r="G61" s="698" t="s">
        <v>665</v>
      </c>
      <c r="H61" s="699">
        <v>0</v>
      </c>
      <c r="I61" s="371" t="s">
        <v>571</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3">
        <v>0</v>
      </c>
      <c r="AC61" s="1373">
        <v>0</v>
      </c>
      <c r="AD61" s="701">
        <v>0</v>
      </c>
      <c r="AE61" s="1374" t="s">
        <v>666</v>
      </c>
      <c r="AF61" s="725"/>
    </row>
    <row r="62" spans="1:32" ht="24.75" customHeight="1">
      <c r="A62" s="1376" t="s">
        <v>667</v>
      </c>
      <c r="B62" s="376" t="s">
        <v>34</v>
      </c>
      <c r="C62" s="1379">
        <v>46172</v>
      </c>
      <c r="D62" s="1377" t="s">
        <v>56</v>
      </c>
      <c r="E62" s="1378">
        <v>46195</v>
      </c>
      <c r="F62" s="1377" t="s">
        <v>55</v>
      </c>
      <c r="G62" s="1237"/>
      <c r="H62" s="988">
        <v>0</v>
      </c>
      <c r="I62" s="371" t="s">
        <v>571</v>
      </c>
      <c r="J62" s="699" t="s">
        <v>30</v>
      </c>
      <c r="K62" s="1646"/>
      <c r="L62" s="1378"/>
      <c r="M62" s="699" t="s">
        <v>128</v>
      </c>
      <c r="N62" s="703">
        <v>3443</v>
      </c>
      <c r="O62" s="699" t="s">
        <v>128</v>
      </c>
      <c r="P62" s="691" t="s">
        <v>35</v>
      </c>
      <c r="Q62" s="1647">
        <v>46147</v>
      </c>
      <c r="R62" s="1647"/>
      <c r="S62" s="1647"/>
      <c r="T62" s="1647"/>
      <c r="U62" s="1647"/>
      <c r="V62" s="1649">
        <v>224</v>
      </c>
      <c r="W62" s="1649"/>
      <c r="X62" s="1649">
        <f>SUM(V62-W62)</f>
        <v>224</v>
      </c>
      <c r="Y62" s="1238">
        <f>IFERROR($W62/$V62, 0)</f>
        <v>0</v>
      </c>
      <c r="Z62" s="1647"/>
      <c r="AA62" s="1647"/>
      <c r="AB62" s="695">
        <v>0</v>
      </c>
      <c r="AC62" s="695">
        <v>0</v>
      </c>
      <c r="AD62" s="701">
        <v>0</v>
      </c>
      <c r="AE62" s="1239" t="s">
        <v>668</v>
      </c>
      <c r="AF62" s="725"/>
    </row>
    <row r="63" spans="1:32" ht="24.75" customHeight="1">
      <c r="A63" s="1057" t="s">
        <v>669</v>
      </c>
      <c r="B63" s="376" t="s">
        <v>34</v>
      </c>
      <c r="C63" s="359">
        <v>46160</v>
      </c>
      <c r="D63" s="365" t="s">
        <v>74</v>
      </c>
      <c r="E63" s="366"/>
      <c r="F63" s="365"/>
      <c r="G63" s="698"/>
      <c r="H63" s="988">
        <v>107</v>
      </c>
      <c r="I63" s="371" t="s">
        <v>571</v>
      </c>
      <c r="J63" s="740" t="s">
        <v>33</v>
      </c>
      <c r="K63" s="984" t="s">
        <v>670</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6" t="s">
        <v>672</v>
      </c>
      <c r="B64" s="1406" t="s">
        <v>34</v>
      </c>
      <c r="C64" s="1379">
        <v>46233</v>
      </c>
      <c r="D64" s="1377" t="s">
        <v>74</v>
      </c>
      <c r="E64" s="1378">
        <v>46212</v>
      </c>
      <c r="F64" s="1377" t="s">
        <v>55</v>
      </c>
      <c r="G64" s="1237" t="s">
        <v>673</v>
      </c>
      <c r="H64" s="1177">
        <v>88</v>
      </c>
      <c r="I64" s="1258" t="s">
        <v>571</v>
      </c>
      <c r="J64" s="1177" t="s">
        <v>36</v>
      </c>
      <c r="K64" s="1219"/>
      <c r="L64" s="1378"/>
      <c r="M64" s="1177" t="s">
        <v>128</v>
      </c>
      <c r="N64" s="1408">
        <v>101036.5</v>
      </c>
      <c r="O64" s="1178" t="s">
        <v>128</v>
      </c>
      <c r="P64" s="1334" t="s">
        <v>32</v>
      </c>
      <c r="Q64" s="1220"/>
      <c r="R64" s="1220"/>
      <c r="S64" s="1220"/>
      <c r="T64" s="1220"/>
      <c r="U64" s="1220"/>
      <c r="V64" s="1223">
        <v>12305</v>
      </c>
      <c r="W64" s="1222"/>
      <c r="X64" s="1222">
        <f>SUM(V64-W64)</f>
        <v>12305</v>
      </c>
      <c r="Y64" s="1238">
        <f>IFERROR($W64/$V64, 0)</f>
        <v>0</v>
      </c>
      <c r="Z64" s="1220"/>
      <c r="AA64" s="1361"/>
      <c r="AB64" s="1189">
        <v>0</v>
      </c>
      <c r="AC64" s="1188">
        <v>0</v>
      </c>
      <c r="AD64" s="1413">
        <v>0</v>
      </c>
      <c r="AE64" s="1239" t="s">
        <v>674</v>
      </c>
      <c r="AF64" s="725"/>
    </row>
    <row r="65" spans="1:32" ht="24.75" customHeight="1">
      <c r="A65" s="1054" t="s">
        <v>675</v>
      </c>
      <c r="B65" s="376" t="s">
        <v>37</v>
      </c>
      <c r="C65" s="1379">
        <v>46172</v>
      </c>
      <c r="D65" s="698" t="s">
        <v>66</v>
      </c>
      <c r="E65" s="1236">
        <v>46196</v>
      </c>
      <c r="F65" s="1235" t="s">
        <v>53</v>
      </c>
      <c r="G65" s="1237"/>
      <c r="H65" s="988">
        <v>0</v>
      </c>
      <c r="I65" s="371" t="s">
        <v>571</v>
      </c>
      <c r="J65" s="699" t="s">
        <v>30</v>
      </c>
      <c r="K65" s="1358"/>
      <c r="L65" s="1236"/>
      <c r="M65" s="699" t="s">
        <v>128</v>
      </c>
      <c r="N65" s="1359">
        <v>43061.3</v>
      </c>
      <c r="O65" s="744" t="s">
        <v>128</v>
      </c>
      <c r="P65" s="1360" t="s">
        <v>29</v>
      </c>
      <c r="Q65" s="990">
        <v>46126</v>
      </c>
      <c r="R65" s="990"/>
      <c r="S65" s="1361"/>
      <c r="T65" s="1361"/>
      <c r="U65" s="1361"/>
      <c r="V65" s="1362">
        <v>11789</v>
      </c>
      <c r="W65" s="1222">
        <v>998</v>
      </c>
      <c r="X65" s="1363">
        <f t="shared" si="6"/>
        <v>10791</v>
      </c>
      <c r="Y65" s="1238">
        <f t="shared" si="7"/>
        <v>8.4655187038764956E-2</v>
      </c>
      <c r="Z65" s="1361">
        <v>46210</v>
      </c>
      <c r="AA65" s="1361"/>
      <c r="AB65" s="695">
        <v>0</v>
      </c>
      <c r="AC65" s="695">
        <v>0</v>
      </c>
      <c r="AD65" s="701">
        <v>0</v>
      </c>
      <c r="AE65" s="1239"/>
      <c r="AF65" s="725"/>
    </row>
    <row r="66" spans="1:32" ht="24.75" customHeight="1">
      <c r="A66" s="686" t="s">
        <v>676</v>
      </c>
      <c r="B66" s="376" t="s">
        <v>37</v>
      </c>
      <c r="C66" s="687">
        <v>46081</v>
      </c>
      <c r="D66" s="698" t="s">
        <v>54</v>
      </c>
      <c r="E66" s="697">
        <v>46038</v>
      </c>
      <c r="F66" s="698" t="s">
        <v>53</v>
      </c>
      <c r="G66" s="698" t="s">
        <v>677</v>
      </c>
      <c r="H66" s="699">
        <v>88</v>
      </c>
      <c r="I66" s="371" t="s">
        <v>571</v>
      </c>
      <c r="J66" s="744" t="s">
        <v>33</v>
      </c>
      <c r="K66" s="689" t="s">
        <v>551</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571</v>
      </c>
      <c r="J67" s="744" t="s">
        <v>33</v>
      </c>
      <c r="K67" s="689" t="s">
        <v>551</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5">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571</v>
      </c>
      <c r="J68" s="744" t="s">
        <v>33</v>
      </c>
      <c r="K68" s="689" t="s">
        <v>551</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2"/>
      <c r="AB68" s="1485">
        <v>0</v>
      </c>
      <c r="AC68" s="733">
        <v>0</v>
      </c>
      <c r="AD68" s="732">
        <v>0</v>
      </c>
      <c r="AE68" s="734" t="s">
        <v>684</v>
      </c>
      <c r="AF68" s="725"/>
    </row>
    <row r="69" spans="1:32" ht="24.75" customHeight="1">
      <c r="A69" s="1376" t="s">
        <v>685</v>
      </c>
      <c r="B69" s="757" t="s">
        <v>37</v>
      </c>
      <c r="C69" s="1379">
        <v>46242</v>
      </c>
      <c r="D69" s="1377"/>
      <c r="E69" s="1378"/>
      <c r="F69" s="1377"/>
      <c r="G69" s="1237"/>
      <c r="H69" s="1645">
        <v>77</v>
      </c>
      <c r="I69" s="1258" t="s">
        <v>571</v>
      </c>
      <c r="J69" s="1259" t="s">
        <v>30</v>
      </c>
      <c r="K69" s="1646"/>
      <c r="L69" s="1378"/>
      <c r="M69" s="1177" t="s">
        <v>128</v>
      </c>
      <c r="N69" s="1659">
        <v>70699.5</v>
      </c>
      <c r="O69" s="1178" t="s">
        <v>128</v>
      </c>
      <c r="P69" s="1334" t="s">
        <v>32</v>
      </c>
      <c r="Q69" s="1647"/>
      <c r="R69" s="1647"/>
      <c r="S69" s="1647"/>
      <c r="T69" s="1647"/>
      <c r="U69" s="1647"/>
      <c r="V69" s="1648">
        <v>5471</v>
      </c>
      <c r="W69" s="1649"/>
      <c r="X69" s="1649">
        <f>SUM(V69-W69)</f>
        <v>5471</v>
      </c>
      <c r="Y69" s="1238">
        <f>IFERROR($W69/$V69, 0)</f>
        <v>0</v>
      </c>
      <c r="Z69" s="1647"/>
      <c r="AA69" s="1361"/>
      <c r="AB69" s="813">
        <v>0</v>
      </c>
      <c r="AC69" s="816">
        <v>0</v>
      </c>
      <c r="AD69" s="732">
        <v>0</v>
      </c>
      <c r="AE69" s="1239" t="s">
        <v>686</v>
      </c>
      <c r="AF69" s="725"/>
    </row>
    <row r="70" spans="1:32" ht="24.75" customHeight="1">
      <c r="A70" s="1376" t="s">
        <v>687</v>
      </c>
      <c r="B70" s="1179" t="s">
        <v>37</v>
      </c>
      <c r="C70" s="1379">
        <v>46208</v>
      </c>
      <c r="D70" s="1377"/>
      <c r="E70" s="1378"/>
      <c r="F70" s="1377"/>
      <c r="G70" s="1237"/>
      <c r="H70" s="1645">
        <v>56</v>
      </c>
      <c r="I70" s="1258" t="s">
        <v>571</v>
      </c>
      <c r="J70" s="1259" t="s">
        <v>30</v>
      </c>
      <c r="K70" s="1646"/>
      <c r="L70" s="1378"/>
      <c r="M70" s="1177" t="s">
        <v>128</v>
      </c>
      <c r="N70" s="1659">
        <v>38720</v>
      </c>
      <c r="O70" s="1178" t="s">
        <v>128</v>
      </c>
      <c r="P70" s="1334" t="s">
        <v>32</v>
      </c>
      <c r="Q70" s="1647"/>
      <c r="R70" s="1647"/>
      <c r="S70" s="1647"/>
      <c r="T70" s="1647"/>
      <c r="U70" s="1647"/>
      <c r="V70" s="1648">
        <v>3134</v>
      </c>
      <c r="W70" s="1649"/>
      <c r="X70" s="1649">
        <f>SUM(V70-W70)</f>
        <v>3134</v>
      </c>
      <c r="Y70" s="1238">
        <f>IFERROR($W70/$V70, 0)</f>
        <v>0</v>
      </c>
      <c r="Z70" s="1660"/>
      <c r="AA70" s="1661"/>
      <c r="AB70" s="813">
        <v>0</v>
      </c>
      <c r="AC70" s="816">
        <v>0</v>
      </c>
      <c r="AD70" s="732">
        <v>0</v>
      </c>
      <c r="AE70" s="1239" t="s">
        <v>688</v>
      </c>
      <c r="AF70" s="725"/>
    </row>
    <row r="71" spans="1:32" ht="24.75" customHeight="1">
      <c r="A71" s="1376" t="s">
        <v>689</v>
      </c>
      <c r="B71" s="1179" t="s">
        <v>37</v>
      </c>
      <c r="C71" s="1379">
        <v>46229</v>
      </c>
      <c r="D71" s="1377"/>
      <c r="E71" s="1378"/>
      <c r="F71" s="1377"/>
      <c r="G71" s="1237"/>
      <c r="H71" s="1645">
        <v>80</v>
      </c>
      <c r="I71" s="1258" t="s">
        <v>571</v>
      </c>
      <c r="J71" s="1259" t="s">
        <v>30</v>
      </c>
      <c r="K71" s="1646"/>
      <c r="L71" s="1378"/>
      <c r="M71" s="1177" t="s">
        <v>128</v>
      </c>
      <c r="N71" s="1408">
        <v>77657.7</v>
      </c>
      <c r="O71" s="1178" t="s">
        <v>128</v>
      </c>
      <c r="P71" s="1334" t="s">
        <v>32</v>
      </c>
      <c r="Q71" s="1647"/>
      <c r="R71" s="1647"/>
      <c r="S71" s="1647"/>
      <c r="T71" s="1647"/>
      <c r="U71" s="1647"/>
      <c r="V71" s="1648">
        <v>6243</v>
      </c>
      <c r="W71" s="1649"/>
      <c r="X71" s="1649">
        <f>SUM(V71-W71)</f>
        <v>6243</v>
      </c>
      <c r="Y71" s="1238">
        <f>IFERROR($W71/$V71, 0)</f>
        <v>0</v>
      </c>
      <c r="Z71" s="1647"/>
      <c r="AA71" s="1361"/>
      <c r="AB71" s="1332">
        <v>0</v>
      </c>
      <c r="AC71" s="1505">
        <v>0</v>
      </c>
      <c r="AD71" s="1413">
        <v>0</v>
      </c>
      <c r="AE71" s="1239" t="s">
        <v>674</v>
      </c>
      <c r="AF71" s="725"/>
    </row>
    <row r="72" spans="1:32" ht="24.75" customHeight="1">
      <c r="A72" s="1376" t="s">
        <v>690</v>
      </c>
      <c r="B72" s="1179" t="s">
        <v>37</v>
      </c>
      <c r="C72" s="1379">
        <v>46229</v>
      </c>
      <c r="D72" s="1377"/>
      <c r="E72" s="1378"/>
      <c r="F72" s="1377"/>
      <c r="G72" s="1237"/>
      <c r="H72" s="1645">
        <v>82</v>
      </c>
      <c r="I72" s="1258" t="s">
        <v>571</v>
      </c>
      <c r="J72" s="1259" t="s">
        <v>30</v>
      </c>
      <c r="K72" s="1646"/>
      <c r="L72" s="1378"/>
      <c r="M72" s="1177" t="s">
        <v>128</v>
      </c>
      <c r="N72" s="1408">
        <v>85513</v>
      </c>
      <c r="O72" s="1178" t="s">
        <v>128</v>
      </c>
      <c r="P72" s="1334" t="s">
        <v>32</v>
      </c>
      <c r="Q72" s="1647"/>
      <c r="R72" s="1647"/>
      <c r="S72" s="1647"/>
      <c r="T72" s="1647"/>
      <c r="U72" s="1647"/>
      <c r="V72" s="1648">
        <v>6678</v>
      </c>
      <c r="W72" s="1649"/>
      <c r="X72" s="1649">
        <f>SUM(V72-W72)</f>
        <v>6678</v>
      </c>
      <c r="Y72" s="1212">
        <f>IFERROR($W72/$V72, 0)</f>
        <v>0</v>
      </c>
      <c r="Z72" s="1661"/>
      <c r="AA72" s="1552"/>
      <c r="AB72" s="1332">
        <v>0</v>
      </c>
      <c r="AC72" s="1505">
        <v>0</v>
      </c>
      <c r="AD72" s="1413">
        <v>0</v>
      </c>
      <c r="AE72" s="1239" t="s">
        <v>674</v>
      </c>
      <c r="AF72" s="725"/>
    </row>
    <row r="73" spans="1:32" ht="24.75" customHeight="1">
      <c r="A73" s="1376" t="s">
        <v>691</v>
      </c>
      <c r="B73" s="1179" t="s">
        <v>37</v>
      </c>
      <c r="C73" s="1379">
        <v>46227</v>
      </c>
      <c r="D73" s="1377" t="s">
        <v>502</v>
      </c>
      <c r="E73" s="1378">
        <v>46213</v>
      </c>
      <c r="F73" s="1377" t="s">
        <v>53</v>
      </c>
      <c r="G73" s="1237"/>
      <c r="H73" s="1645">
        <v>0</v>
      </c>
      <c r="I73" s="1258" t="s">
        <v>571</v>
      </c>
      <c r="J73" s="1259" t="s">
        <v>30</v>
      </c>
      <c r="K73" s="1646"/>
      <c r="L73" s="1378"/>
      <c r="M73" s="1177" t="s">
        <v>128</v>
      </c>
      <c r="N73" s="1659">
        <v>25174.45</v>
      </c>
      <c r="O73" s="1178" t="s">
        <v>128</v>
      </c>
      <c r="P73" s="1334" t="s">
        <v>32</v>
      </c>
      <c r="Q73" s="1647"/>
      <c r="R73" s="1647"/>
      <c r="S73" s="1647"/>
      <c r="T73" s="1647"/>
      <c r="U73" s="1647"/>
      <c r="V73" s="1648">
        <v>2721</v>
      </c>
      <c r="W73" s="1649"/>
      <c r="X73" s="1649">
        <f>SUM(V73-W73)</f>
        <v>2721</v>
      </c>
      <c r="Y73" s="1212">
        <f>IFERROR($W73/$V73, 0)</f>
        <v>0</v>
      </c>
      <c r="Z73" s="1661"/>
      <c r="AA73" s="1616"/>
      <c r="AB73" s="813">
        <v>0</v>
      </c>
      <c r="AC73" s="816">
        <v>0</v>
      </c>
      <c r="AD73" s="732">
        <v>0</v>
      </c>
      <c r="AE73" s="1239" t="s">
        <v>692</v>
      </c>
      <c r="AF73" s="725"/>
    </row>
    <row r="74" spans="1:32" ht="24.75" customHeight="1">
      <c r="A74" s="1398" t="s">
        <v>693</v>
      </c>
      <c r="B74" s="1382" t="s">
        <v>37</v>
      </c>
      <c r="C74" s="697">
        <v>46203</v>
      </c>
      <c r="D74" s="1377" t="s">
        <v>66</v>
      </c>
      <c r="E74" s="1378">
        <v>46171</v>
      </c>
      <c r="F74" s="1377" t="s">
        <v>53</v>
      </c>
      <c r="G74" s="1237"/>
      <c r="H74" s="1645">
        <v>53</v>
      </c>
      <c r="I74" s="1258" t="s">
        <v>571</v>
      </c>
      <c r="J74" s="1259" t="s">
        <v>30</v>
      </c>
      <c r="K74" s="1358"/>
      <c r="L74" s="1236"/>
      <c r="M74" s="1177" t="s">
        <v>128</v>
      </c>
      <c r="N74" s="1359">
        <v>56455</v>
      </c>
      <c r="O74" s="1178" t="s">
        <v>128</v>
      </c>
      <c r="P74" s="1554" t="s">
        <v>29</v>
      </c>
      <c r="Q74" s="1647">
        <v>46174</v>
      </c>
      <c r="R74" s="1647"/>
      <c r="S74" s="1647"/>
      <c r="T74" s="1647"/>
      <c r="U74" s="1647"/>
      <c r="V74" s="1648">
        <v>4814</v>
      </c>
      <c r="W74" s="1649">
        <v>4660</v>
      </c>
      <c r="X74" s="1649">
        <f>SUM(V74-W74)</f>
        <v>154</v>
      </c>
      <c r="Y74" s="1617">
        <f>IFERROR($W74/$V74, 0)</f>
        <v>0.96800997091815533</v>
      </c>
      <c r="Z74" s="1662">
        <v>46184</v>
      </c>
      <c r="AA74" s="1662"/>
      <c r="AB74" s="926">
        <v>0</v>
      </c>
      <c r="AC74" s="733">
        <v>0</v>
      </c>
      <c r="AD74" s="732">
        <v>0</v>
      </c>
      <c r="AE74" s="1239" t="s">
        <v>694</v>
      </c>
      <c r="AF74" s="725"/>
    </row>
    <row r="75" spans="1:32" ht="24.75" customHeight="1">
      <c r="A75" s="1381" t="s">
        <v>695</v>
      </c>
      <c r="B75" s="1382" t="s">
        <v>37</v>
      </c>
      <c r="C75" s="697">
        <v>46203</v>
      </c>
      <c r="D75" s="1377" t="s">
        <v>66</v>
      </c>
      <c r="E75" s="1378">
        <v>46141</v>
      </c>
      <c r="F75" s="1377" t="s">
        <v>53</v>
      </c>
      <c r="G75" s="1237"/>
      <c r="H75" s="1645">
        <v>74</v>
      </c>
      <c r="I75" s="1258" t="s">
        <v>571</v>
      </c>
      <c r="J75" s="1259" t="s">
        <v>30</v>
      </c>
      <c r="K75" s="1646"/>
      <c r="L75" s="1378"/>
      <c r="M75" s="1177" t="s">
        <v>128</v>
      </c>
      <c r="N75" s="1359">
        <v>92274</v>
      </c>
      <c r="O75" s="1178" t="s">
        <v>128</v>
      </c>
      <c r="P75" s="1334" t="s">
        <v>29</v>
      </c>
      <c r="Q75" s="1647">
        <v>46142</v>
      </c>
      <c r="R75" s="1647"/>
      <c r="S75" s="1647"/>
      <c r="T75" s="1647"/>
      <c r="U75" s="1647"/>
      <c r="V75" s="1648">
        <v>8145</v>
      </c>
      <c r="W75" s="1649">
        <v>7162</v>
      </c>
      <c r="X75" s="1649">
        <f>SUM(V75-W75)</f>
        <v>983</v>
      </c>
      <c r="Y75" s="1238">
        <f>IFERROR($W75/$V75, 0)</f>
        <v>0.87931246163290366</v>
      </c>
      <c r="Z75" s="1647">
        <v>46149</v>
      </c>
      <c r="AA75" s="1647"/>
      <c r="AB75" s="695">
        <v>0</v>
      </c>
      <c r="AC75" s="695">
        <v>0</v>
      </c>
      <c r="AD75" s="701">
        <v>0</v>
      </c>
      <c r="AE75" s="1239" t="s">
        <v>696</v>
      </c>
      <c r="AF75" s="725"/>
    </row>
    <row r="76" spans="1:32" ht="24.75" customHeight="1">
      <c r="A76" s="1376" t="s">
        <v>697</v>
      </c>
      <c r="B76" s="1382" t="s">
        <v>37</v>
      </c>
      <c r="C76" s="1379">
        <v>46254</v>
      </c>
      <c r="D76" s="1377"/>
      <c r="E76" s="1378"/>
      <c r="F76" s="1377"/>
      <c r="G76" s="1237"/>
      <c r="H76" s="1645">
        <v>56</v>
      </c>
      <c r="I76" s="1258" t="s">
        <v>571</v>
      </c>
      <c r="J76" s="1259" t="s">
        <v>30</v>
      </c>
      <c r="K76" s="1646"/>
      <c r="L76" s="1378"/>
      <c r="M76" s="1645" t="s">
        <v>128</v>
      </c>
      <c r="N76" s="1659">
        <v>55008</v>
      </c>
      <c r="O76" s="1178" t="s">
        <v>128</v>
      </c>
      <c r="P76" s="1334" t="s">
        <v>32</v>
      </c>
      <c r="Q76" s="1647"/>
      <c r="R76" s="1647"/>
      <c r="S76" s="1647"/>
      <c r="T76" s="1647"/>
      <c r="U76" s="1647"/>
      <c r="V76" s="1648">
        <v>4625</v>
      </c>
      <c r="W76" s="1649"/>
      <c r="X76" s="1649">
        <f>SUM(V76-W76)</f>
        <v>4625</v>
      </c>
      <c r="Y76" s="1238">
        <f>IFERROR($W76/$V76, 0)</f>
        <v>0</v>
      </c>
      <c r="Z76" s="1647"/>
      <c r="AA76" s="1361"/>
      <c r="AB76" s="1189">
        <v>0</v>
      </c>
      <c r="AC76" s="1189">
        <v>0</v>
      </c>
      <c r="AD76" s="1223">
        <v>0</v>
      </c>
      <c r="AE76" s="1611" t="s">
        <v>698</v>
      </c>
      <c r="AF76" s="725"/>
    </row>
    <row r="77" spans="1:32" ht="24.75" customHeight="1">
      <c r="A77" s="1376" t="s">
        <v>699</v>
      </c>
      <c r="B77" s="1382" t="s">
        <v>37</v>
      </c>
      <c r="C77" s="1379">
        <v>46215</v>
      </c>
      <c r="D77" s="1377"/>
      <c r="E77" s="1378"/>
      <c r="F77" s="1377"/>
      <c r="G77" s="1237"/>
      <c r="H77" s="1645">
        <v>48</v>
      </c>
      <c r="I77" s="1258" t="s">
        <v>571</v>
      </c>
      <c r="J77" s="1259" t="s">
        <v>30</v>
      </c>
      <c r="K77" s="1646"/>
      <c r="L77" s="1378"/>
      <c r="M77" s="1177" t="s">
        <v>128</v>
      </c>
      <c r="N77" s="1359">
        <v>50669</v>
      </c>
      <c r="O77" s="1178" t="s">
        <v>128</v>
      </c>
      <c r="P77" s="1334" t="s">
        <v>32</v>
      </c>
      <c r="Q77" s="1647"/>
      <c r="R77" s="1647"/>
      <c r="S77" s="1647"/>
      <c r="T77" s="1647"/>
      <c r="U77" s="1647"/>
      <c r="V77" s="1648">
        <v>3600</v>
      </c>
      <c r="W77" s="1649"/>
      <c r="X77" s="1649">
        <f>SUM(V77-W77)</f>
        <v>3600</v>
      </c>
      <c r="Y77" s="1238">
        <f>IFERROR($W77/$V77, 0)</f>
        <v>0</v>
      </c>
      <c r="Z77" s="1647"/>
      <c r="AA77" s="1647"/>
      <c r="AB77" s="695">
        <v>0</v>
      </c>
      <c r="AC77" s="695">
        <v>0</v>
      </c>
      <c r="AD77" s="701">
        <v>0</v>
      </c>
      <c r="AE77" s="1239" t="s">
        <v>700</v>
      </c>
      <c r="AF77" s="725"/>
    </row>
    <row r="78" spans="1:32" ht="24.75" customHeight="1">
      <c r="A78" s="1376" t="s">
        <v>701</v>
      </c>
      <c r="B78" s="1382" t="s">
        <v>37</v>
      </c>
      <c r="C78" s="697">
        <v>46203</v>
      </c>
      <c r="D78" s="1377" t="s">
        <v>66</v>
      </c>
      <c r="E78" s="1378">
        <v>46156</v>
      </c>
      <c r="F78" s="1377" t="s">
        <v>53</v>
      </c>
      <c r="G78" s="1237"/>
      <c r="H78" s="1645">
        <v>69</v>
      </c>
      <c r="I78" s="1258" t="s">
        <v>571</v>
      </c>
      <c r="J78" s="1259" t="s">
        <v>30</v>
      </c>
      <c r="K78" s="1646"/>
      <c r="L78" s="1378"/>
      <c r="M78" s="1177" t="s">
        <v>128</v>
      </c>
      <c r="N78" s="415">
        <v>72896</v>
      </c>
      <c r="O78" s="1178" t="s">
        <v>128</v>
      </c>
      <c r="P78" s="1334" t="s">
        <v>29</v>
      </c>
      <c r="Q78" s="1647">
        <v>46157</v>
      </c>
      <c r="R78" s="1647"/>
      <c r="S78" s="1647"/>
      <c r="T78" s="1647"/>
      <c r="U78" s="1647"/>
      <c r="V78" s="1648">
        <v>6189</v>
      </c>
      <c r="W78" s="1649">
        <v>6050</v>
      </c>
      <c r="X78" s="1649">
        <f>SUM(V78-W78)</f>
        <v>139</v>
      </c>
      <c r="Y78" s="1238">
        <f>IFERROR($W78/$V78, 0)</f>
        <v>0.97754079819033768</v>
      </c>
      <c r="Z78" s="1647">
        <v>46169</v>
      </c>
      <c r="AA78" s="1647"/>
      <c r="AB78" s="1189">
        <v>0</v>
      </c>
      <c r="AC78" s="1189">
        <v>0</v>
      </c>
      <c r="AD78" s="1223">
        <v>0</v>
      </c>
      <c r="AE78" s="1239" t="s">
        <v>702</v>
      </c>
      <c r="AF78" s="725"/>
    </row>
    <row r="79" spans="1:32" ht="24.75" customHeight="1">
      <c r="A79" s="1407" t="s">
        <v>703</v>
      </c>
      <c r="B79" s="1382" t="s">
        <v>37</v>
      </c>
      <c r="C79" s="697">
        <v>46203</v>
      </c>
      <c r="D79" s="1377" t="s">
        <v>66</v>
      </c>
      <c r="E79" s="1378">
        <v>46169</v>
      </c>
      <c r="F79" s="1377" t="s">
        <v>53</v>
      </c>
      <c r="G79" s="1237"/>
      <c r="H79" s="1645">
        <v>60</v>
      </c>
      <c r="I79" s="1258" t="s">
        <v>571</v>
      </c>
      <c r="J79" s="1259" t="s">
        <v>30</v>
      </c>
      <c r="K79" s="1646"/>
      <c r="L79" s="1378"/>
      <c r="M79" s="1177" t="s">
        <v>128</v>
      </c>
      <c r="N79" s="415">
        <v>70151.5</v>
      </c>
      <c r="O79" s="1178" t="s">
        <v>128</v>
      </c>
      <c r="P79" s="1334" t="s">
        <v>35</v>
      </c>
      <c r="Q79" s="1647">
        <v>46170</v>
      </c>
      <c r="R79" s="1647"/>
      <c r="S79" s="1647"/>
      <c r="T79" s="1647"/>
      <c r="U79" s="1647"/>
      <c r="V79" s="1648">
        <v>5673</v>
      </c>
      <c r="W79" s="1649">
        <v>5183</v>
      </c>
      <c r="X79" s="1649">
        <f>SUM(V79-W79)</f>
        <v>490</v>
      </c>
      <c r="Y79" s="1238">
        <f>IFERROR($W79/$V79, 0)</f>
        <v>0.91362594747047421</v>
      </c>
      <c r="Z79" s="1647">
        <v>46197</v>
      </c>
      <c r="AA79" s="1647"/>
      <c r="AB79" s="1189">
        <v>0</v>
      </c>
      <c r="AC79" s="1189">
        <v>0</v>
      </c>
      <c r="AD79" s="1223">
        <v>0</v>
      </c>
      <c r="AE79" s="1239" t="s">
        <v>702</v>
      </c>
      <c r="AF79" s="725"/>
    </row>
    <row r="80" spans="1:32" ht="24.75" customHeight="1">
      <c r="A80" s="1407" t="s">
        <v>704</v>
      </c>
      <c r="B80" s="1382" t="s">
        <v>37</v>
      </c>
      <c r="C80" s="697">
        <v>46203</v>
      </c>
      <c r="D80" s="1377" t="s">
        <v>66</v>
      </c>
      <c r="E80" s="1378">
        <v>46169</v>
      </c>
      <c r="F80" s="1377" t="s">
        <v>53</v>
      </c>
      <c r="G80" s="1237"/>
      <c r="H80" s="1645">
        <v>70</v>
      </c>
      <c r="I80" s="1258" t="s">
        <v>571</v>
      </c>
      <c r="J80" s="1259" t="s">
        <v>30</v>
      </c>
      <c r="K80" s="1646"/>
      <c r="L80" s="1378"/>
      <c r="M80" s="1177" t="s">
        <v>128</v>
      </c>
      <c r="N80" s="415">
        <v>65362</v>
      </c>
      <c r="O80" s="1178" t="s">
        <v>128</v>
      </c>
      <c r="P80" s="1334" t="s">
        <v>29</v>
      </c>
      <c r="Q80" s="1647">
        <v>46170</v>
      </c>
      <c r="R80" s="1647"/>
      <c r="S80" s="1647"/>
      <c r="T80" s="1647"/>
      <c r="U80" s="1647"/>
      <c r="V80" s="1648">
        <v>5460</v>
      </c>
      <c r="W80" s="1649">
        <v>4013</v>
      </c>
      <c r="X80" s="1649">
        <f>SUM(V80-W80)</f>
        <v>1447</v>
      </c>
      <c r="Y80" s="1238">
        <f>IFERROR($W80/$V80, 0)</f>
        <v>0.73498168498168504</v>
      </c>
      <c r="Z80" s="1647">
        <v>46189</v>
      </c>
      <c r="AA80" s="1647"/>
      <c r="AB80" s="1189">
        <v>0</v>
      </c>
      <c r="AC80" s="1189">
        <v>0</v>
      </c>
      <c r="AD80" s="1223">
        <v>0</v>
      </c>
      <c r="AE80" s="1239" t="s">
        <v>702</v>
      </c>
      <c r="AF80" s="725"/>
    </row>
    <row r="81" spans="1:32" ht="24.75" customHeight="1">
      <c r="A81" s="1380" t="s">
        <v>705</v>
      </c>
      <c r="B81" s="1382" t="s">
        <v>37</v>
      </c>
      <c r="C81" s="697">
        <v>46203</v>
      </c>
      <c r="D81" s="1235"/>
      <c r="E81" s="1236"/>
      <c r="F81" s="1235"/>
      <c r="G81" s="1237"/>
      <c r="H81" s="1364">
        <v>79</v>
      </c>
      <c r="I81" s="1258" t="s">
        <v>571</v>
      </c>
      <c r="J81" s="1259" t="s">
        <v>30</v>
      </c>
      <c r="K81" s="1358"/>
      <c r="L81" s="1236"/>
      <c r="M81" s="1177" t="s">
        <v>128</v>
      </c>
      <c r="N81" s="1359">
        <v>89293.95</v>
      </c>
      <c r="O81" s="1178" t="s">
        <v>128</v>
      </c>
      <c r="P81" s="1334" t="s">
        <v>32</v>
      </c>
      <c r="Q81" s="1361"/>
      <c r="R81" s="1361"/>
      <c r="S81" s="1361"/>
      <c r="T81" s="1361"/>
      <c r="U81" s="1361"/>
      <c r="V81" s="1362">
        <v>7494</v>
      </c>
      <c r="W81" s="1363"/>
      <c r="X81" s="1363">
        <f t="shared" ref="X81:X83" si="10">SUM(V81-W81)</f>
        <v>7494</v>
      </c>
      <c r="Y81" s="1238">
        <f t="shared" ref="Y81:Y83" si="11">IFERROR($W81/$V81, 0)</f>
        <v>0</v>
      </c>
      <c r="Z81" s="1361"/>
      <c r="AA81" s="1361"/>
      <c r="AB81" s="695">
        <v>0</v>
      </c>
      <c r="AC81" s="733">
        <v>0</v>
      </c>
      <c r="AD81" s="732">
        <v>0</v>
      </c>
      <c r="AE81" s="1239" t="s">
        <v>706</v>
      </c>
      <c r="AF81" s="725"/>
    </row>
    <row r="82" spans="1:32" ht="24.75" customHeight="1">
      <c r="A82" s="1376" t="s">
        <v>707</v>
      </c>
      <c r="B82" s="1382" t="s">
        <v>37</v>
      </c>
      <c r="C82" s="1379">
        <v>46215</v>
      </c>
      <c r="D82" s="1377"/>
      <c r="E82" s="1378"/>
      <c r="F82" s="1377"/>
      <c r="G82" s="1237"/>
      <c r="H82" s="1645">
        <v>90</v>
      </c>
      <c r="I82" s="1258" t="s">
        <v>571</v>
      </c>
      <c r="J82" s="1259" t="s">
        <v>30</v>
      </c>
      <c r="K82" s="1646"/>
      <c r="L82" s="1378"/>
      <c r="M82" s="1177" t="s">
        <v>128</v>
      </c>
      <c r="N82" s="1359">
        <v>90888</v>
      </c>
      <c r="O82" s="1178" t="s">
        <v>128</v>
      </c>
      <c r="P82" s="1334" t="s">
        <v>32</v>
      </c>
      <c r="Q82" s="1647"/>
      <c r="R82" s="1647"/>
      <c r="S82" s="1647"/>
      <c r="T82" s="1647"/>
      <c r="U82" s="1647"/>
      <c r="V82" s="1648">
        <v>7881</v>
      </c>
      <c r="W82" s="1649"/>
      <c r="X82" s="1649">
        <f>SUM(V82-W82)</f>
        <v>7881</v>
      </c>
      <c r="Y82" s="1238">
        <f>IFERROR($W82/$V82, 0)</f>
        <v>0</v>
      </c>
      <c r="Z82" s="1647"/>
      <c r="AA82" s="1647"/>
      <c r="AB82" s="695">
        <v>0</v>
      </c>
      <c r="AC82" s="695">
        <v>0</v>
      </c>
      <c r="AD82" s="701">
        <v>0</v>
      </c>
      <c r="AE82" s="1239" t="s">
        <v>700</v>
      </c>
      <c r="AF82" s="725"/>
    </row>
    <row r="83" spans="1:32" ht="24.75" customHeight="1">
      <c r="A83" s="1380" t="s">
        <v>708</v>
      </c>
      <c r="B83" s="1382" t="s">
        <v>37</v>
      </c>
      <c r="C83" s="697">
        <v>46203</v>
      </c>
      <c r="D83" s="1235" t="s">
        <v>66</v>
      </c>
      <c r="E83" s="1236">
        <v>46156</v>
      </c>
      <c r="F83" s="1235" t="s">
        <v>53</v>
      </c>
      <c r="G83" s="1237"/>
      <c r="H83" s="1364">
        <v>71</v>
      </c>
      <c r="I83" s="1258" t="s">
        <v>571</v>
      </c>
      <c r="J83" s="1259" t="s">
        <v>30</v>
      </c>
      <c r="K83" s="1358"/>
      <c r="L83" s="1236"/>
      <c r="M83" s="1177" t="s">
        <v>128</v>
      </c>
      <c r="N83" s="1359">
        <v>91537.75</v>
      </c>
      <c r="O83" s="1178" t="s">
        <v>128</v>
      </c>
      <c r="P83" s="1334" t="s">
        <v>29</v>
      </c>
      <c r="Q83" s="1220">
        <v>46157</v>
      </c>
      <c r="R83" s="1361"/>
      <c r="S83" s="1361"/>
      <c r="T83" s="1361"/>
      <c r="U83" s="1361"/>
      <c r="V83" s="1362">
        <v>7255</v>
      </c>
      <c r="W83" s="1363">
        <v>6960</v>
      </c>
      <c r="X83" s="1363">
        <f t="shared" si="10"/>
        <v>295</v>
      </c>
      <c r="Y83" s="1238">
        <f t="shared" si="11"/>
        <v>0.95933838731909027</v>
      </c>
      <c r="Z83" s="1361">
        <v>46174</v>
      </c>
      <c r="AA83" s="1361"/>
      <c r="AB83" s="695">
        <v>0</v>
      </c>
      <c r="AC83" s="733">
        <v>0</v>
      </c>
      <c r="AD83" s="732">
        <v>0</v>
      </c>
      <c r="AE83" s="1239" t="s">
        <v>706</v>
      </c>
      <c r="AF83" s="725"/>
    </row>
    <row r="84" spans="1:32" ht="24.75" customHeight="1">
      <c r="A84" s="1054" t="s">
        <v>709</v>
      </c>
      <c r="B84" s="1179" t="s">
        <v>37</v>
      </c>
      <c r="C84" s="697">
        <v>46203</v>
      </c>
      <c r="D84" s="1377" t="s">
        <v>66</v>
      </c>
      <c r="E84" s="1378">
        <v>46171</v>
      </c>
      <c r="F84" s="1377" t="s">
        <v>53</v>
      </c>
      <c r="G84" s="1237"/>
      <c r="H84" s="1645">
        <v>74</v>
      </c>
      <c r="I84" s="1258" t="s">
        <v>571</v>
      </c>
      <c r="J84" s="1259" t="s">
        <v>30</v>
      </c>
      <c r="K84" s="1646"/>
      <c r="L84" s="1378"/>
      <c r="M84" s="1177" t="s">
        <v>128</v>
      </c>
      <c r="N84" s="415">
        <v>70534.5</v>
      </c>
      <c r="O84" s="1178" t="s">
        <v>128</v>
      </c>
      <c r="P84" s="1334" t="s">
        <v>29</v>
      </c>
      <c r="Q84" s="1647">
        <v>46174</v>
      </c>
      <c r="R84" s="1647"/>
      <c r="S84" s="1647"/>
      <c r="T84" s="1647"/>
      <c r="U84" s="1647"/>
      <c r="V84" s="1648">
        <v>5756</v>
      </c>
      <c r="W84" s="1663">
        <v>4994</v>
      </c>
      <c r="X84" s="1649">
        <f>SUM(V84-W84)</f>
        <v>762</v>
      </c>
      <c r="Y84" s="1238">
        <f>IFERROR($W84/$V84, 0)</f>
        <v>0.86761640027797082</v>
      </c>
      <c r="Z84" s="1647">
        <v>46191</v>
      </c>
      <c r="AA84" s="1647"/>
      <c r="AB84" s="1189">
        <v>0</v>
      </c>
      <c r="AC84" s="1189">
        <v>0</v>
      </c>
      <c r="AD84" s="1223">
        <v>0</v>
      </c>
      <c r="AE84" s="1239" t="s">
        <v>702</v>
      </c>
      <c r="AF84" s="725"/>
    </row>
    <row r="85" spans="1:32" ht="24.75" customHeight="1">
      <c r="A85" s="1376" t="s">
        <v>710</v>
      </c>
      <c r="B85" s="1382" t="s">
        <v>37</v>
      </c>
      <c r="C85" s="697">
        <v>46203</v>
      </c>
      <c r="D85" s="1377"/>
      <c r="E85" s="1378"/>
      <c r="F85" s="1377"/>
      <c r="G85" s="1237"/>
      <c r="H85" s="1645">
        <v>56</v>
      </c>
      <c r="I85" s="1258" t="s">
        <v>571</v>
      </c>
      <c r="J85" s="744" t="s">
        <v>30</v>
      </c>
      <c r="K85" s="1358"/>
      <c r="L85" s="1236"/>
      <c r="M85" s="1177" t="s">
        <v>128</v>
      </c>
      <c r="N85" s="1359">
        <v>50042</v>
      </c>
      <c r="O85" s="1178" t="s">
        <v>128</v>
      </c>
      <c r="P85" s="1334" t="s">
        <v>32</v>
      </c>
      <c r="Q85" s="1647"/>
      <c r="R85" s="1647"/>
      <c r="S85" s="1647"/>
      <c r="T85" s="1647"/>
      <c r="U85" s="1647"/>
      <c r="V85" s="1648">
        <v>4159</v>
      </c>
      <c r="W85" s="1649"/>
      <c r="X85" s="1649">
        <f>SUM(V85-W85)</f>
        <v>4159</v>
      </c>
      <c r="Y85" s="1238">
        <f>IFERROR($W85/$V85, 0)</f>
        <v>0</v>
      </c>
      <c r="Z85" s="1647"/>
      <c r="AA85" s="1647"/>
      <c r="AB85" s="695">
        <v>0</v>
      </c>
      <c r="AC85" s="733">
        <v>0</v>
      </c>
      <c r="AD85" s="732">
        <v>0</v>
      </c>
      <c r="AE85" s="1239" t="s">
        <v>711</v>
      </c>
      <c r="AF85" s="725"/>
    </row>
    <row r="86" spans="1:32" ht="24.75" customHeight="1">
      <c r="A86" s="1376" t="s">
        <v>712</v>
      </c>
      <c r="B86" s="1382" t="s">
        <v>37</v>
      </c>
      <c r="C86" s="697">
        <v>46203</v>
      </c>
      <c r="D86" s="1377" t="s">
        <v>70</v>
      </c>
      <c r="E86" s="1378">
        <v>46184</v>
      </c>
      <c r="F86" s="1377" t="s">
        <v>53</v>
      </c>
      <c r="G86" s="1237"/>
      <c r="H86" s="1645">
        <v>62</v>
      </c>
      <c r="I86" s="1258" t="s">
        <v>571</v>
      </c>
      <c r="J86" s="744" t="s">
        <v>30</v>
      </c>
      <c r="K86" s="1358"/>
      <c r="L86" s="1236"/>
      <c r="M86" s="1177" t="s">
        <v>128</v>
      </c>
      <c r="N86" s="1359">
        <v>48766</v>
      </c>
      <c r="O86" s="1178" t="s">
        <v>128</v>
      </c>
      <c r="P86" s="1334" t="s">
        <v>35</v>
      </c>
      <c r="Q86" s="1647">
        <v>46185</v>
      </c>
      <c r="R86" s="1647"/>
      <c r="S86" s="1647"/>
      <c r="T86" s="1647"/>
      <c r="U86" s="1647"/>
      <c r="V86" s="1648">
        <v>4009</v>
      </c>
      <c r="W86" s="1649"/>
      <c r="X86" s="1649">
        <f>SUM(V86-W86)</f>
        <v>4009</v>
      </c>
      <c r="Y86" s="1238">
        <f>IFERROR($W86/$V86, 0)</f>
        <v>0</v>
      </c>
      <c r="Z86" s="1647"/>
      <c r="AA86" s="1647"/>
      <c r="AB86" s="695">
        <v>0</v>
      </c>
      <c r="AC86" s="733">
        <v>0</v>
      </c>
      <c r="AD86" s="732">
        <v>0</v>
      </c>
      <c r="AE86" s="1239" t="s">
        <v>711</v>
      </c>
      <c r="AF86" s="725"/>
    </row>
    <row r="87" spans="1:32" ht="24.75" customHeight="1">
      <c r="A87" s="1376" t="s">
        <v>713</v>
      </c>
      <c r="B87" s="1382" t="s">
        <v>37</v>
      </c>
      <c r="C87" s="1379">
        <v>46209</v>
      </c>
      <c r="D87" s="1377" t="s">
        <v>79</v>
      </c>
      <c r="E87" s="1378">
        <v>46183</v>
      </c>
      <c r="F87" s="1377" t="s">
        <v>53</v>
      </c>
      <c r="G87" s="1237"/>
      <c r="H87" s="1645">
        <v>0</v>
      </c>
      <c r="I87" s="1258" t="s">
        <v>571</v>
      </c>
      <c r="J87" s="1259" t="s">
        <v>30</v>
      </c>
      <c r="K87" s="1646"/>
      <c r="L87" s="1378"/>
      <c r="M87" s="1177" t="s">
        <v>128</v>
      </c>
      <c r="N87" s="1359">
        <v>35456.550000000003</v>
      </c>
      <c r="O87" s="1178" t="s">
        <v>128</v>
      </c>
      <c r="P87" s="1334" t="s">
        <v>35</v>
      </c>
      <c r="Q87" s="1647">
        <v>46185</v>
      </c>
      <c r="R87" s="1647"/>
      <c r="S87" s="1647"/>
      <c r="T87" s="1647"/>
      <c r="U87" s="1647"/>
      <c r="V87" s="1648">
        <v>2635</v>
      </c>
      <c r="W87" s="1649">
        <v>1983</v>
      </c>
      <c r="X87" s="1649">
        <f>SUM(V87-W87)</f>
        <v>652</v>
      </c>
      <c r="Y87" s="1238">
        <f>IFERROR($W87/$V87, 0)</f>
        <v>0.75256166982922201</v>
      </c>
      <c r="Z87" s="1647"/>
      <c r="AA87" s="1647"/>
      <c r="AB87" s="695">
        <v>0</v>
      </c>
      <c r="AC87" s="733">
        <v>0</v>
      </c>
      <c r="AD87" s="732">
        <v>0</v>
      </c>
      <c r="AE87" s="1239" t="s">
        <v>714</v>
      </c>
      <c r="AF87" s="725"/>
    </row>
    <row r="88" spans="1:32" ht="24.75" customHeight="1">
      <c r="A88" s="1376" t="s">
        <v>715</v>
      </c>
      <c r="B88" s="1179" t="s">
        <v>37</v>
      </c>
      <c r="C88" s="1379">
        <v>46233</v>
      </c>
      <c r="D88" s="1377" t="s">
        <v>66</v>
      </c>
      <c r="E88" s="1378">
        <v>46213</v>
      </c>
      <c r="F88" s="1377" t="s">
        <v>53</v>
      </c>
      <c r="G88" s="1237"/>
      <c r="H88" s="1645">
        <v>0</v>
      </c>
      <c r="I88" s="1258" t="s">
        <v>571</v>
      </c>
      <c r="J88" s="1259" t="s">
        <v>30</v>
      </c>
      <c r="K88" s="1646"/>
      <c r="L88" s="1378"/>
      <c r="M88" s="1177" t="s">
        <v>128</v>
      </c>
      <c r="N88" s="1359">
        <v>72557.350000000006</v>
      </c>
      <c r="O88" s="1178" t="s">
        <v>128</v>
      </c>
      <c r="P88" s="1334" t="s">
        <v>32</v>
      </c>
      <c r="Q88" s="1647"/>
      <c r="R88" s="1647"/>
      <c r="S88" s="1647"/>
      <c r="T88" s="1647"/>
      <c r="U88" s="1647"/>
      <c r="V88" s="1648">
        <v>5666</v>
      </c>
      <c r="W88" s="1649"/>
      <c r="X88" s="1649">
        <f>SUM(V88-W88)</f>
        <v>5666</v>
      </c>
      <c r="Y88" s="1238">
        <f>IFERROR($W88/$V88, 0)</f>
        <v>0</v>
      </c>
      <c r="Z88" s="1647"/>
      <c r="AA88" s="1361"/>
      <c r="AB88" s="1189">
        <v>0</v>
      </c>
      <c r="AC88" s="1189">
        <v>0</v>
      </c>
      <c r="AD88" s="1223">
        <v>0</v>
      </c>
      <c r="AE88" s="1239" t="s">
        <v>716</v>
      </c>
      <c r="AF88" s="725"/>
    </row>
    <row r="89" spans="1:32" ht="24.75" customHeight="1">
      <c r="A89" s="1376" t="s">
        <v>717</v>
      </c>
      <c r="B89" s="1179" t="s">
        <v>37</v>
      </c>
      <c r="C89" s="697">
        <v>46203</v>
      </c>
      <c r="D89" s="1377" t="s">
        <v>79</v>
      </c>
      <c r="E89" s="1378">
        <v>46184</v>
      </c>
      <c r="F89" s="1377" t="s">
        <v>53</v>
      </c>
      <c r="G89" s="1237"/>
      <c r="H89" s="1645">
        <v>0</v>
      </c>
      <c r="I89" s="1258" t="s">
        <v>571</v>
      </c>
      <c r="J89" s="1259" t="s">
        <v>30</v>
      </c>
      <c r="K89" s="1646"/>
      <c r="L89" s="1378"/>
      <c r="M89" s="1177" t="s">
        <v>128</v>
      </c>
      <c r="N89" s="415">
        <v>75219.199999999997</v>
      </c>
      <c r="O89" s="1178" t="s">
        <v>128</v>
      </c>
      <c r="P89" s="1334" t="s">
        <v>29</v>
      </c>
      <c r="Q89" s="1647">
        <v>46189</v>
      </c>
      <c r="R89" s="1647"/>
      <c r="S89" s="1647"/>
      <c r="T89" s="1647"/>
      <c r="U89" s="1647"/>
      <c r="V89" s="1648">
        <v>5902</v>
      </c>
      <c r="W89" s="1649">
        <v>352</v>
      </c>
      <c r="X89" s="1649">
        <f>SUM(V89-W89)</f>
        <v>5550</v>
      </c>
      <c r="Y89" s="1238">
        <f>IFERROR($W89/$V89, 0)</f>
        <v>5.9640799728905458E-2</v>
      </c>
      <c r="Z89" s="1647">
        <v>46210</v>
      </c>
      <c r="AA89" s="1647"/>
      <c r="AB89" s="1189">
        <v>0</v>
      </c>
      <c r="AC89" s="1189">
        <v>0</v>
      </c>
      <c r="AD89" s="1223">
        <v>0</v>
      </c>
      <c r="AE89" s="1239" t="s">
        <v>702</v>
      </c>
      <c r="AF89" s="725"/>
    </row>
    <row r="90" spans="1:32" ht="24.75" customHeight="1">
      <c r="A90" s="1376" t="s">
        <v>718</v>
      </c>
      <c r="B90" s="1179" t="s">
        <v>37</v>
      </c>
      <c r="C90" s="1379">
        <v>46229</v>
      </c>
      <c r="D90" s="1377" t="s">
        <v>70</v>
      </c>
      <c r="E90" s="1378">
        <v>46184</v>
      </c>
      <c r="F90" s="1377" t="s">
        <v>53</v>
      </c>
      <c r="G90" s="1237"/>
      <c r="H90" s="1177">
        <v>0</v>
      </c>
      <c r="I90" s="1258" t="s">
        <v>571</v>
      </c>
      <c r="J90" s="1259" t="s">
        <v>30</v>
      </c>
      <c r="K90" s="1646"/>
      <c r="L90" s="1378"/>
      <c r="M90" s="1177" t="s">
        <v>128</v>
      </c>
      <c r="N90" s="415">
        <v>31327.7</v>
      </c>
      <c r="O90" s="1178" t="s">
        <v>128</v>
      </c>
      <c r="P90" s="1334" t="s">
        <v>29</v>
      </c>
      <c r="Q90" s="1647">
        <v>46189</v>
      </c>
      <c r="R90" s="1647"/>
      <c r="S90" s="1647"/>
      <c r="T90" s="1647"/>
      <c r="U90" s="1647"/>
      <c r="V90" s="1648">
        <v>2342</v>
      </c>
      <c r="W90" s="1663">
        <v>1060</v>
      </c>
      <c r="X90" s="1649">
        <f>SUM(V90-W90)</f>
        <v>1282</v>
      </c>
      <c r="Y90" s="1238">
        <f>IFERROR($W90/$V90, 0)</f>
        <v>0.45260461144321096</v>
      </c>
      <c r="Z90" s="1647">
        <v>46212</v>
      </c>
      <c r="AA90" s="1361"/>
      <c r="AB90" s="1189">
        <v>0</v>
      </c>
      <c r="AC90" s="1189">
        <v>0</v>
      </c>
      <c r="AD90" s="1223">
        <v>0</v>
      </c>
      <c r="AE90" s="1239" t="s">
        <v>674</v>
      </c>
      <c r="AF90" s="725"/>
    </row>
    <row r="91" spans="1:32" ht="24.75" customHeight="1">
      <c r="A91" s="1376" t="s">
        <v>719</v>
      </c>
      <c r="B91" s="1179" t="s">
        <v>37</v>
      </c>
      <c r="C91" s="1379">
        <v>46234</v>
      </c>
      <c r="D91" s="1377" t="s">
        <v>502</v>
      </c>
      <c r="E91" s="1378">
        <v>46212</v>
      </c>
      <c r="F91" s="1377" t="s">
        <v>53</v>
      </c>
      <c r="G91" s="1237" t="s">
        <v>720</v>
      </c>
      <c r="H91" s="1177">
        <v>0</v>
      </c>
      <c r="I91" s="1258" t="s">
        <v>571</v>
      </c>
      <c r="J91" s="1259" t="s">
        <v>30</v>
      </c>
      <c r="K91" s="1646"/>
      <c r="L91" s="1378"/>
      <c r="M91" s="1177" t="s">
        <v>128</v>
      </c>
      <c r="N91" s="415">
        <v>21849.3</v>
      </c>
      <c r="O91" s="1178" t="s">
        <v>128</v>
      </c>
      <c r="P91" s="1334" t="s">
        <v>32</v>
      </c>
      <c r="Q91" s="1647"/>
      <c r="R91" s="1647"/>
      <c r="S91" s="1647"/>
      <c r="T91" s="1647"/>
      <c r="U91" s="1647"/>
      <c r="V91" s="1648">
        <v>1618</v>
      </c>
      <c r="W91" s="1649"/>
      <c r="X91" s="1649">
        <f>SUM(V91-W91)</f>
        <v>1618</v>
      </c>
      <c r="Y91" s="1238">
        <f>IFERROR($W91/$V91, 0)</f>
        <v>0</v>
      </c>
      <c r="Z91" s="1647"/>
      <c r="AA91" s="1361"/>
      <c r="AB91" s="1189">
        <v>0</v>
      </c>
      <c r="AC91" s="1188">
        <v>0</v>
      </c>
      <c r="AD91" s="1413">
        <v>0</v>
      </c>
      <c r="AE91" s="1239" t="s">
        <v>721</v>
      </c>
      <c r="AF91" s="725"/>
    </row>
    <row r="92" spans="1:32" ht="24.75" customHeight="1">
      <c r="A92" s="1376" t="s">
        <v>722</v>
      </c>
      <c r="B92" s="1179" t="s">
        <v>37</v>
      </c>
      <c r="C92" s="1379">
        <v>46221</v>
      </c>
      <c r="D92" s="1377" t="s">
        <v>493</v>
      </c>
      <c r="E92" s="1378">
        <v>46196</v>
      </c>
      <c r="F92" s="1377" t="s">
        <v>53</v>
      </c>
      <c r="G92" s="1237" t="s">
        <v>723</v>
      </c>
      <c r="H92" s="1177">
        <v>72</v>
      </c>
      <c r="I92" s="1258" t="s">
        <v>571</v>
      </c>
      <c r="J92" s="1645" t="s">
        <v>36</v>
      </c>
      <c r="K92" s="1646"/>
      <c r="L92" s="1378"/>
      <c r="M92" s="1645" t="s">
        <v>256</v>
      </c>
      <c r="N92" s="1659">
        <v>60744.4</v>
      </c>
      <c r="O92" s="1178" t="s">
        <v>128</v>
      </c>
      <c r="P92" s="1334" t="s">
        <v>35</v>
      </c>
      <c r="Q92" s="1647">
        <v>46197</v>
      </c>
      <c r="R92" s="1647"/>
      <c r="S92" s="1647"/>
      <c r="T92" s="1647"/>
      <c r="U92" s="1647"/>
      <c r="V92" s="1648">
        <v>5950</v>
      </c>
      <c r="W92" s="1649"/>
      <c r="X92" s="1649">
        <f>SUM(V92-W92)</f>
        <v>5950</v>
      </c>
      <c r="Y92" s="1238">
        <f>IFERROR($W92/$V92, 0)</f>
        <v>0</v>
      </c>
      <c r="Z92" s="1647"/>
      <c r="AA92" s="1361"/>
      <c r="AB92" s="1189">
        <v>0</v>
      </c>
      <c r="AC92" s="1188">
        <v>0</v>
      </c>
      <c r="AD92" s="1413">
        <v>0</v>
      </c>
      <c r="AE92" s="1239" t="s">
        <v>724</v>
      </c>
      <c r="AF92" s="725"/>
    </row>
    <row r="93" spans="1:32" ht="24.75" customHeight="1">
      <c r="A93" s="1054" t="s">
        <v>725</v>
      </c>
      <c r="B93" s="1058" t="s">
        <v>37</v>
      </c>
      <c r="C93" s="359">
        <v>46172</v>
      </c>
      <c r="D93" s="365" t="s">
        <v>485</v>
      </c>
      <c r="E93" s="366"/>
      <c r="F93" s="365"/>
      <c r="G93" s="698"/>
      <c r="H93" s="988">
        <v>402</v>
      </c>
      <c r="I93" s="303" t="s">
        <v>571</v>
      </c>
      <c r="J93" s="1645" t="s">
        <v>36</v>
      </c>
      <c r="K93" s="994"/>
      <c r="L93" s="366">
        <v>46092</v>
      </c>
      <c r="M93" s="1177" t="s">
        <v>128</v>
      </c>
      <c r="N93" s="703">
        <v>438978.5</v>
      </c>
      <c r="O93" s="1178" t="s">
        <v>128</v>
      </c>
      <c r="P93" s="735" t="s">
        <v>35</v>
      </c>
      <c r="Q93" s="990">
        <v>46091</v>
      </c>
      <c r="R93" s="990"/>
      <c r="S93" s="990"/>
      <c r="T93" s="990"/>
      <c r="U93" s="990"/>
      <c r="V93" s="991">
        <v>30807</v>
      </c>
      <c r="W93" s="987"/>
      <c r="X93" s="987">
        <f t="shared" ref="X93:X101" si="12">SUM(V93-W93)</f>
        <v>30807</v>
      </c>
      <c r="Y93" s="364">
        <f t="shared" ref="Y93:Y101" si="13">IFERROR($W93/$V93, 0)</f>
        <v>0</v>
      </c>
      <c r="Z93" s="990"/>
      <c r="AA93" s="990"/>
      <c r="AB93" s="813">
        <v>0</v>
      </c>
      <c r="AC93" s="816">
        <v>0</v>
      </c>
      <c r="AD93" s="732">
        <v>0</v>
      </c>
      <c r="AE93" s="1224" t="s">
        <v>726</v>
      </c>
      <c r="AF93" s="725"/>
    </row>
    <row r="94" spans="1:32" ht="24.75" customHeight="1">
      <c r="A94" s="1376" t="s">
        <v>727</v>
      </c>
      <c r="B94" s="1059" t="s">
        <v>40</v>
      </c>
      <c r="C94" s="1379">
        <v>46234</v>
      </c>
      <c r="D94" s="1377" t="s">
        <v>500</v>
      </c>
      <c r="E94" s="1378">
        <v>46210</v>
      </c>
      <c r="F94" s="1377"/>
      <c r="G94" s="1237"/>
      <c r="H94" s="1177">
        <v>68</v>
      </c>
      <c r="I94" s="1258" t="s">
        <v>571</v>
      </c>
      <c r="J94" s="744" t="s">
        <v>30</v>
      </c>
      <c r="K94" s="689"/>
      <c r="L94" s="1378"/>
      <c r="M94" s="1177" t="s">
        <v>128</v>
      </c>
      <c r="N94" s="1659">
        <v>62074</v>
      </c>
      <c r="O94" s="744" t="s">
        <v>128</v>
      </c>
      <c r="P94" s="735" t="s">
        <v>32</v>
      </c>
      <c r="Q94" s="1647"/>
      <c r="R94" s="1647"/>
      <c r="S94" s="1647"/>
      <c r="T94" s="1647"/>
      <c r="U94" s="1647"/>
      <c r="V94" s="1648">
        <v>5246</v>
      </c>
      <c r="W94" s="1649"/>
      <c r="X94" s="1649">
        <f>SUM(V94-W94)</f>
        <v>5246</v>
      </c>
      <c r="Y94" s="1238">
        <f>IFERROR($W94/$V94, 0)</f>
        <v>0</v>
      </c>
      <c r="Z94" s="1647"/>
      <c r="AA94" s="1361"/>
      <c r="AB94" s="695">
        <v>0</v>
      </c>
      <c r="AC94" s="733">
        <v>0</v>
      </c>
      <c r="AD94" s="732">
        <v>0</v>
      </c>
      <c r="AE94" s="1299" t="s">
        <v>728</v>
      </c>
      <c r="AF94" s="725"/>
    </row>
    <row r="95" spans="1:32" ht="24.75" customHeight="1">
      <c r="A95" s="1300" t="s">
        <v>729</v>
      </c>
      <c r="B95" s="1059" t="s">
        <v>40</v>
      </c>
      <c r="C95" s="1379">
        <v>46172</v>
      </c>
      <c r="D95" s="698" t="s">
        <v>66</v>
      </c>
      <c r="E95" s="1236">
        <v>46210</v>
      </c>
      <c r="F95" s="1235" t="s">
        <v>53</v>
      </c>
      <c r="G95" s="1237"/>
      <c r="H95" s="993">
        <v>89</v>
      </c>
      <c r="I95" s="303" t="s">
        <v>571</v>
      </c>
      <c r="J95" s="744" t="s">
        <v>30</v>
      </c>
      <c r="K95" s="1358"/>
      <c r="L95" s="1236"/>
      <c r="M95" s="1177" t="s">
        <v>128</v>
      </c>
      <c r="N95" s="1359">
        <v>81150</v>
      </c>
      <c r="O95" s="1178" t="s">
        <v>128</v>
      </c>
      <c r="P95" s="1334" t="s">
        <v>35</v>
      </c>
      <c r="Q95" s="1361">
        <v>46148</v>
      </c>
      <c r="R95" s="1361"/>
      <c r="S95" s="1361"/>
      <c r="T95" s="1361"/>
      <c r="U95" s="1361"/>
      <c r="V95" s="1362">
        <v>6825</v>
      </c>
      <c r="W95" s="1363"/>
      <c r="X95" s="1363">
        <f t="shared" ref="X95:X99" si="14">SUM(V95-W95)</f>
        <v>6825</v>
      </c>
      <c r="Y95" s="1238">
        <f t="shared" ref="Y95:Y99" si="15">IFERROR($W95/$V95, 0)</f>
        <v>0</v>
      </c>
      <c r="Z95" s="1361"/>
      <c r="AA95" s="1361"/>
      <c r="AB95" s="695">
        <v>0</v>
      </c>
      <c r="AC95" s="733">
        <v>0</v>
      </c>
      <c r="AD95" s="732">
        <v>0</v>
      </c>
      <c r="AE95" s="1239" t="s">
        <v>730</v>
      </c>
      <c r="AF95" s="725"/>
    </row>
    <row r="96" spans="1:32" ht="24.75" customHeight="1">
      <c r="A96" s="1489" t="s">
        <v>731</v>
      </c>
      <c r="B96" s="1059" t="s">
        <v>40</v>
      </c>
      <c r="C96" s="1379"/>
      <c r="D96" s="1377"/>
      <c r="E96" s="1378"/>
      <c r="F96" s="1377"/>
      <c r="G96" s="1237"/>
      <c r="H96" s="1645">
        <v>79</v>
      </c>
      <c r="I96" s="1258" t="s">
        <v>571</v>
      </c>
      <c r="J96" s="744" t="s">
        <v>33</v>
      </c>
      <c r="K96" s="689" t="s">
        <v>551</v>
      </c>
      <c r="L96" s="1378"/>
      <c r="M96" s="1177" t="s">
        <v>128</v>
      </c>
      <c r="N96" s="1659"/>
      <c r="O96" s="744" t="s">
        <v>256</v>
      </c>
      <c r="P96" s="735" t="s">
        <v>32</v>
      </c>
      <c r="Q96" s="1647"/>
      <c r="R96" s="1647"/>
      <c r="S96" s="1647"/>
      <c r="T96" s="1647"/>
      <c r="U96" s="1647"/>
      <c r="V96" s="1648">
        <v>5953</v>
      </c>
      <c r="W96" s="1649"/>
      <c r="X96" s="1649">
        <f>SUM(V96-W96)</f>
        <v>5953</v>
      </c>
      <c r="Y96" s="1238">
        <f>IFERROR($W96/$V96, 0)</f>
        <v>0</v>
      </c>
      <c r="Z96" s="1647"/>
      <c r="AA96" s="1361"/>
      <c r="AB96" s="695">
        <v>0</v>
      </c>
      <c r="AC96" s="733">
        <v>0</v>
      </c>
      <c r="AD96" s="732">
        <v>0</v>
      </c>
      <c r="AE96" s="1299" t="s">
        <v>732</v>
      </c>
      <c r="AF96" s="725"/>
    </row>
    <row r="97" spans="1:32" ht="24.75" customHeight="1">
      <c r="A97" s="1489" t="s">
        <v>733</v>
      </c>
      <c r="B97" s="1059" t="s">
        <v>40</v>
      </c>
      <c r="C97" s="1379"/>
      <c r="D97" s="1377"/>
      <c r="E97" s="1378"/>
      <c r="F97" s="1377"/>
      <c r="G97" s="1237"/>
      <c r="H97" s="1645">
        <v>78</v>
      </c>
      <c r="I97" s="1258" t="s">
        <v>571</v>
      </c>
      <c r="J97" s="744" t="s">
        <v>33</v>
      </c>
      <c r="K97" s="689" t="s">
        <v>551</v>
      </c>
      <c r="L97" s="1378"/>
      <c r="M97" s="1177" t="s">
        <v>128</v>
      </c>
      <c r="N97" s="1659"/>
      <c r="O97" s="744" t="s">
        <v>256</v>
      </c>
      <c r="P97" s="735" t="s">
        <v>32</v>
      </c>
      <c r="Q97" s="1647"/>
      <c r="R97" s="1647"/>
      <c r="S97" s="1647"/>
      <c r="T97" s="1647"/>
      <c r="U97" s="1647"/>
      <c r="V97" s="1648">
        <v>5890</v>
      </c>
      <c r="W97" s="1649"/>
      <c r="X97" s="1649">
        <f>SUM(V97-W97)</f>
        <v>5890</v>
      </c>
      <c r="Y97" s="1238">
        <f>IFERROR($W97/$V97, 0)</f>
        <v>0</v>
      </c>
      <c r="Z97" s="1647"/>
      <c r="AA97" s="1361"/>
      <c r="AB97" s="695">
        <v>0</v>
      </c>
      <c r="AC97" s="733">
        <v>0</v>
      </c>
      <c r="AD97" s="732">
        <v>0</v>
      </c>
      <c r="AE97" s="1299" t="s">
        <v>732</v>
      </c>
      <c r="AF97" s="725"/>
    </row>
    <row r="98" spans="1:32" ht="24.75" customHeight="1">
      <c r="A98" s="1489" t="s">
        <v>734</v>
      </c>
      <c r="B98" s="1059" t="s">
        <v>40</v>
      </c>
      <c r="C98" s="1379"/>
      <c r="D98" s="1377"/>
      <c r="E98" s="1378"/>
      <c r="F98" s="1377"/>
      <c r="G98" s="1237"/>
      <c r="H98" s="1645">
        <v>49</v>
      </c>
      <c r="I98" s="1258" t="s">
        <v>571</v>
      </c>
      <c r="J98" s="744" t="s">
        <v>33</v>
      </c>
      <c r="K98" s="689" t="s">
        <v>551</v>
      </c>
      <c r="L98" s="1378"/>
      <c r="M98" s="1177" t="s">
        <v>128</v>
      </c>
      <c r="N98" s="1659"/>
      <c r="O98" s="744" t="s">
        <v>256</v>
      </c>
      <c r="P98" s="735" t="s">
        <v>32</v>
      </c>
      <c r="Q98" s="1647"/>
      <c r="R98" s="1647"/>
      <c r="S98" s="1647"/>
      <c r="T98" s="1647"/>
      <c r="U98" s="1647"/>
      <c r="V98" s="1648">
        <v>4709</v>
      </c>
      <c r="W98" s="1649"/>
      <c r="X98" s="1649">
        <f>SUM(V98-W98)</f>
        <v>4709</v>
      </c>
      <c r="Y98" s="1238">
        <f>IFERROR($W98/$V98, 0)</f>
        <v>0</v>
      </c>
      <c r="Z98" s="1647"/>
      <c r="AA98" s="1361"/>
      <c r="AB98" s="695">
        <v>0</v>
      </c>
      <c r="AC98" s="733">
        <v>0</v>
      </c>
      <c r="AD98" s="732">
        <v>0</v>
      </c>
      <c r="AE98" s="1299" t="s">
        <v>732</v>
      </c>
      <c r="AF98" s="725"/>
    </row>
    <row r="99" spans="1:32" ht="24.75" customHeight="1">
      <c r="A99" s="1300" t="s">
        <v>735</v>
      </c>
      <c r="B99" s="1059" t="s">
        <v>40</v>
      </c>
      <c r="C99" s="1379">
        <v>46172</v>
      </c>
      <c r="D99" s="1235" t="s">
        <v>52</v>
      </c>
      <c r="E99" s="1236">
        <v>46140</v>
      </c>
      <c r="F99" s="1235" t="s">
        <v>53</v>
      </c>
      <c r="G99" s="1237"/>
      <c r="H99" s="993">
        <v>0</v>
      </c>
      <c r="I99" s="303" t="s">
        <v>571</v>
      </c>
      <c r="J99" s="744" t="s">
        <v>30</v>
      </c>
      <c r="K99" s="1358"/>
      <c r="L99" s="1236"/>
      <c r="M99" s="1177" t="s">
        <v>128</v>
      </c>
      <c r="N99" s="1359">
        <v>33518.699999999997</v>
      </c>
      <c r="O99" s="1178" t="s">
        <v>128</v>
      </c>
      <c r="P99" s="1334" t="s">
        <v>29</v>
      </c>
      <c r="Q99" s="1361">
        <v>46140</v>
      </c>
      <c r="R99" s="1361"/>
      <c r="S99" s="1361"/>
      <c r="T99" s="1361"/>
      <c r="U99" s="1361"/>
      <c r="V99" s="1362">
        <v>3693</v>
      </c>
      <c r="W99" s="1363">
        <v>2153</v>
      </c>
      <c r="X99" s="1363">
        <f t="shared" si="14"/>
        <v>1540</v>
      </c>
      <c r="Y99" s="1238">
        <f t="shared" si="15"/>
        <v>0.58299485513132954</v>
      </c>
      <c r="Z99" s="1361">
        <v>46146</v>
      </c>
      <c r="AA99" s="1361"/>
      <c r="AB99" s="695">
        <v>0</v>
      </c>
      <c r="AC99" s="733">
        <v>0</v>
      </c>
      <c r="AD99" s="732">
        <v>0</v>
      </c>
      <c r="AE99" s="1239" t="s">
        <v>730</v>
      </c>
      <c r="AF99" s="725"/>
    </row>
    <row r="100" spans="1:32" ht="24.75" customHeight="1">
      <c r="A100" s="1057" t="s">
        <v>736</v>
      </c>
      <c r="B100" s="1059" t="s">
        <v>40</v>
      </c>
      <c r="C100" s="359">
        <v>46111</v>
      </c>
      <c r="D100" s="365"/>
      <c r="E100" s="366"/>
      <c r="F100" s="698"/>
      <c r="G100" s="698"/>
      <c r="H100" s="993">
        <v>0</v>
      </c>
      <c r="I100" s="303" t="s">
        <v>571</v>
      </c>
      <c r="J100" s="744" t="s">
        <v>33</v>
      </c>
      <c r="K100" s="994" t="s">
        <v>737</v>
      </c>
      <c r="L100" s="366"/>
      <c r="M100" s="744" t="s">
        <v>256</v>
      </c>
      <c r="N100" s="815"/>
      <c r="O100" s="744" t="s">
        <v>256</v>
      </c>
      <c r="P100" s="735" t="s">
        <v>32</v>
      </c>
      <c r="Q100" s="990"/>
      <c r="R100" s="990"/>
      <c r="S100" s="990"/>
      <c r="T100" s="990"/>
      <c r="U100" s="990"/>
      <c r="V100" s="995"/>
      <c r="W100" s="996"/>
      <c r="X100" s="996">
        <f t="shared" si="12"/>
        <v>0</v>
      </c>
      <c r="Y100" s="255">
        <f t="shared" si="13"/>
        <v>0</v>
      </c>
      <c r="Z100" s="1276"/>
      <c r="AA100" s="1276"/>
      <c r="AB100" s="813">
        <v>0</v>
      </c>
      <c r="AC100" s="813">
        <v>0</v>
      </c>
      <c r="AD100" s="763">
        <v>0</v>
      </c>
      <c r="AE100" s="1278" t="s">
        <v>738</v>
      </c>
      <c r="AF100" s="725"/>
    </row>
    <row r="101" spans="1:32" ht="24.75" customHeight="1">
      <c r="A101" s="1057" t="s">
        <v>739</v>
      </c>
      <c r="B101" s="1059" t="s">
        <v>40</v>
      </c>
      <c r="C101" s="359">
        <v>46111</v>
      </c>
      <c r="D101" s="365"/>
      <c r="E101" s="366"/>
      <c r="F101" s="698"/>
      <c r="G101" s="698"/>
      <c r="H101" s="993">
        <v>0</v>
      </c>
      <c r="I101" s="303" t="s">
        <v>571</v>
      </c>
      <c r="J101" s="744" t="s">
        <v>33</v>
      </c>
      <c r="K101" s="994" t="s">
        <v>737</v>
      </c>
      <c r="L101" s="366"/>
      <c r="M101" s="744" t="s">
        <v>256</v>
      </c>
      <c r="N101" s="815"/>
      <c r="O101" s="744" t="s">
        <v>256</v>
      </c>
      <c r="P101" s="735" t="s">
        <v>32</v>
      </c>
      <c r="Q101" s="990"/>
      <c r="R101" s="990"/>
      <c r="S101" s="990"/>
      <c r="T101" s="990"/>
      <c r="U101" s="990"/>
      <c r="V101" s="995"/>
      <c r="W101" s="996"/>
      <c r="X101" s="996">
        <f t="shared" si="12"/>
        <v>0</v>
      </c>
      <c r="Y101" s="3">
        <f t="shared" si="13"/>
        <v>0</v>
      </c>
      <c r="Z101" s="1277"/>
      <c r="AA101" s="1277"/>
      <c r="AB101" s="813">
        <v>0</v>
      </c>
      <c r="AC101" s="813">
        <v>0</v>
      </c>
      <c r="AD101" s="763">
        <v>0</v>
      </c>
      <c r="AE101" s="1278" t="s">
        <v>738</v>
      </c>
      <c r="AF101" s="725"/>
    </row>
    <row r="102" spans="1:32" ht="24.75" customHeight="1">
      <c r="A102" s="739"/>
      <c r="B102" s="310"/>
      <c r="C102" s="738"/>
      <c r="D102" s="814"/>
      <c r="E102" s="742"/>
      <c r="F102" s="814"/>
      <c r="G102" s="814"/>
      <c r="H102" s="744"/>
      <c r="I102" s="303"/>
      <c r="J102" s="744"/>
      <c r="K102" s="740"/>
      <c r="L102" s="742"/>
      <c r="M102" s="930"/>
      <c r="N102" s="931"/>
      <c r="O102" s="930"/>
      <c r="P102" s="735"/>
      <c r="Q102" s="700"/>
      <c r="R102" s="700"/>
      <c r="S102" s="700"/>
      <c r="T102" s="700"/>
      <c r="U102" s="700"/>
      <c r="V102" s="780"/>
      <c r="W102" s="764"/>
      <c r="X102" s="736"/>
      <c r="Y102" s="1060"/>
      <c r="Z102" s="817"/>
      <c r="AA102" s="926"/>
      <c r="AB102" s="926"/>
      <c r="AC102" s="701"/>
      <c r="AD102" s="696"/>
      <c r="AE102" s="722"/>
    </row>
    <row r="103" spans="1:32" ht="24.75" customHeight="1">
      <c r="A103" s="739"/>
      <c r="B103" s="354"/>
      <c r="C103" s="738"/>
      <c r="D103" s="454"/>
      <c r="E103" s="738"/>
      <c r="F103" s="739"/>
      <c r="G103" s="739"/>
      <c r="H103" s="739"/>
      <c r="I103" s="300"/>
      <c r="J103" s="740"/>
      <c r="K103" s="741"/>
      <c r="L103" s="742"/>
      <c r="M103" s="739"/>
      <c r="N103" s="743"/>
      <c r="O103" s="744"/>
      <c r="P103" s="725"/>
      <c r="Q103" s="745"/>
      <c r="R103" s="746"/>
      <c r="S103" s="746"/>
      <c r="T103" s="746"/>
      <c r="U103" s="746"/>
      <c r="V103" s="747"/>
      <c r="W103" s="747"/>
      <c r="X103" s="748"/>
      <c r="Y103" s="1061"/>
      <c r="Z103" s="685"/>
      <c r="AA103" s="749"/>
      <c r="AB103" s="749"/>
      <c r="AC103" s="747"/>
      <c r="AD103" s="718"/>
      <c r="AE103" s="722"/>
    </row>
    <row r="104" spans="1:32" ht="24.75" customHeight="1">
      <c r="A104" s="1062" t="s">
        <v>740</v>
      </c>
      <c r="B104" s="1062" t="s">
        <v>108</v>
      </c>
      <c r="C104" s="1062" t="s">
        <v>109</v>
      </c>
      <c r="D104" s="1062" t="s">
        <v>462</v>
      </c>
      <c r="E104" s="1062" t="s">
        <v>553</v>
      </c>
      <c r="F104" s="1062" t="s">
        <v>554</v>
      </c>
      <c r="G104" s="1062" t="s">
        <v>110</v>
      </c>
      <c r="H104" s="1062" t="s">
        <v>86</v>
      </c>
      <c r="I104" s="1062" t="s">
        <v>111</v>
      </c>
      <c r="J104" s="1062" t="s">
        <v>26</v>
      </c>
      <c r="K104" s="1062" t="s">
        <v>555</v>
      </c>
      <c r="L104" s="1062" t="s">
        <v>114</v>
      </c>
      <c r="M104" s="1062" t="s">
        <v>113</v>
      </c>
      <c r="N104" s="1063" t="s">
        <v>556</v>
      </c>
      <c r="O104" s="1062" t="s">
        <v>112</v>
      </c>
      <c r="P104" s="1064" t="s">
        <v>115</v>
      </c>
      <c r="Q104" s="1049" t="s">
        <v>116</v>
      </c>
      <c r="R104" s="1049" t="s">
        <v>557</v>
      </c>
      <c r="S104" s="1049" t="s">
        <v>558</v>
      </c>
      <c r="T104" s="1049" t="s">
        <v>559</v>
      </c>
      <c r="U104" s="1049" t="s">
        <v>560</v>
      </c>
      <c r="V104" s="1049" t="s">
        <v>87</v>
      </c>
      <c r="W104" s="1049" t="s">
        <v>561</v>
      </c>
      <c r="X104" s="1065" t="s">
        <v>562</v>
      </c>
      <c r="Y104" s="1065" t="s">
        <v>521</v>
      </c>
      <c r="Z104" s="1064" t="s">
        <v>563</v>
      </c>
      <c r="AA104" s="1064" t="s">
        <v>564</v>
      </c>
      <c r="AB104" s="1050" t="s">
        <v>565</v>
      </c>
      <c r="AC104" s="1049" t="s">
        <v>523</v>
      </c>
      <c r="AD104" s="1049" t="s">
        <v>566</v>
      </c>
      <c r="AE104" s="1051" t="s">
        <v>567</v>
      </c>
      <c r="AF104" s="722"/>
    </row>
    <row r="105" spans="1:32" ht="24.75" customHeight="1">
      <c r="A105" s="739"/>
      <c r="B105" s="354"/>
      <c r="C105" s="298"/>
      <c r="D105" s="698"/>
      <c r="E105" s="738"/>
      <c r="F105" s="739"/>
      <c r="G105" s="739"/>
      <c r="H105" s="740"/>
      <c r="I105" s="300"/>
      <c r="J105" s="740"/>
      <c r="K105" s="740"/>
      <c r="L105" s="742"/>
      <c r="M105" s="699"/>
      <c r="N105" s="815"/>
      <c r="O105" s="699"/>
      <c r="P105" s="691"/>
      <c r="Q105" s="716"/>
      <c r="R105" s="716"/>
      <c r="S105" s="746"/>
      <c r="T105" s="746"/>
      <c r="U105" s="746"/>
      <c r="V105" s="721"/>
      <c r="W105" s="721"/>
      <c r="X105" s="721"/>
      <c r="Y105" s="29"/>
      <c r="Z105" s="716"/>
      <c r="AA105" s="716"/>
      <c r="AB105" s="813"/>
      <c r="AC105" s="813"/>
      <c r="AD105" s="763"/>
      <c r="AE105" s="718"/>
      <c r="AF105" s="722"/>
    </row>
    <row r="106" spans="1:32" ht="24.75" customHeight="1">
      <c r="A106" s="739"/>
      <c r="B106" s="354"/>
      <c r="C106" s="298"/>
      <c r="D106" s="454"/>
      <c r="E106" s="738"/>
      <c r="F106" s="739"/>
      <c r="G106" s="739"/>
      <c r="H106" s="740"/>
      <c r="I106" s="303"/>
      <c r="J106" s="744"/>
      <c r="K106" s="741"/>
      <c r="L106" s="742"/>
      <c r="M106" s="744"/>
      <c r="N106" s="770"/>
      <c r="O106" s="744"/>
      <c r="P106" s="725"/>
      <c r="Q106" s="752"/>
      <c r="R106" s="746"/>
      <c r="S106" s="746"/>
      <c r="T106" s="746"/>
      <c r="U106" s="746"/>
      <c r="V106" s="721"/>
      <c r="W106" s="721"/>
      <c r="X106" s="721"/>
      <c r="Y106" s="29"/>
      <c r="Z106" s="716"/>
      <c r="AA106" s="813"/>
      <c r="AB106" s="813"/>
      <c r="AC106" s="763"/>
      <c r="AD106" s="718"/>
      <c r="AE106" s="722"/>
    </row>
    <row r="107" spans="1:32" ht="24.75" customHeight="1">
      <c r="A107" s="739"/>
      <c r="B107" s="741"/>
      <c r="C107" s="741"/>
      <c r="D107" s="741"/>
      <c r="E107" s="741"/>
      <c r="F107" s="739"/>
      <c r="G107" s="739"/>
      <c r="H107" s="741"/>
      <c r="I107" s="741"/>
      <c r="J107" s="741"/>
      <c r="K107" s="741"/>
      <c r="L107" s="739"/>
      <c r="M107" s="741"/>
      <c r="N107" s="771"/>
      <c r="O107" s="741"/>
      <c r="P107" s="722"/>
      <c r="AE107" s="722"/>
    </row>
    <row r="108" spans="1:32" ht="24.75" customHeight="1">
      <c r="A108" s="1062" t="s">
        <v>741</v>
      </c>
      <c r="B108" s="1062" t="s">
        <v>108</v>
      </c>
      <c r="C108" s="1062" t="s">
        <v>109</v>
      </c>
      <c r="D108" s="1062" t="s">
        <v>462</v>
      </c>
      <c r="E108" s="1062" t="s">
        <v>553</v>
      </c>
      <c r="F108" s="1062" t="s">
        <v>554</v>
      </c>
      <c r="G108" s="1062" t="s">
        <v>110</v>
      </c>
      <c r="H108" s="1062" t="s">
        <v>86</v>
      </c>
      <c r="I108" s="1062" t="s">
        <v>111</v>
      </c>
      <c r="J108" s="1062" t="s">
        <v>26</v>
      </c>
      <c r="K108" s="1062" t="s">
        <v>555</v>
      </c>
      <c r="L108" s="1062" t="s">
        <v>114</v>
      </c>
      <c r="M108" s="1062" t="s">
        <v>113</v>
      </c>
      <c r="N108" s="1063" t="s">
        <v>556</v>
      </c>
      <c r="O108" s="1062" t="s">
        <v>112</v>
      </c>
      <c r="P108" s="1066" t="s">
        <v>115</v>
      </c>
      <c r="Q108" s="1067" t="s">
        <v>116</v>
      </c>
      <c r="R108" s="1067" t="s">
        <v>557</v>
      </c>
      <c r="S108" s="1049" t="s">
        <v>558</v>
      </c>
      <c r="T108" s="1049" t="s">
        <v>559</v>
      </c>
      <c r="U108" s="1049" t="s">
        <v>560</v>
      </c>
      <c r="V108" s="1067" t="s">
        <v>87</v>
      </c>
      <c r="W108" s="1067" t="s">
        <v>561</v>
      </c>
      <c r="X108" s="1068" t="s">
        <v>562</v>
      </c>
      <c r="Y108" s="1068" t="s">
        <v>521</v>
      </c>
      <c r="Z108" s="1069" t="s">
        <v>563</v>
      </c>
      <c r="AA108" s="1069" t="s">
        <v>564</v>
      </c>
      <c r="AB108" s="1070" t="s">
        <v>565</v>
      </c>
      <c r="AC108" s="1071" t="s">
        <v>523</v>
      </c>
      <c r="AD108" s="1071" t="s">
        <v>566</v>
      </c>
      <c r="AE108" s="1072" t="s">
        <v>567</v>
      </c>
      <c r="AF108" s="722"/>
    </row>
    <row r="109" spans="1:32" ht="24.75" customHeight="1">
      <c r="A109" s="1245" t="s">
        <v>742</v>
      </c>
      <c r="B109" s="354" t="s">
        <v>42</v>
      </c>
      <c r="C109" s="298">
        <v>46320</v>
      </c>
      <c r="D109" s="454"/>
      <c r="E109" s="298"/>
      <c r="F109" s="297"/>
      <c r="G109" s="739"/>
      <c r="H109" s="750">
        <v>0</v>
      </c>
      <c r="I109" s="300" t="s">
        <v>571</v>
      </c>
      <c r="J109" s="740" t="s">
        <v>30</v>
      </c>
      <c r="K109" s="740"/>
      <c r="L109" s="298"/>
      <c r="M109" s="744" t="s">
        <v>128</v>
      </c>
      <c r="N109" s="815">
        <v>68022.75</v>
      </c>
      <c r="O109" s="744" t="s">
        <v>128</v>
      </c>
      <c r="P109" s="735" t="s">
        <v>32</v>
      </c>
      <c r="Q109" s="998"/>
      <c r="R109" s="998"/>
      <c r="S109" s="1073"/>
      <c r="T109" s="1073"/>
      <c r="U109" s="1073"/>
      <c r="V109" s="751">
        <v>4564</v>
      </c>
      <c r="W109" s="721"/>
      <c r="X109" s="751">
        <v>4564</v>
      </c>
      <c r="Y109" s="1061"/>
      <c r="Z109" s="999"/>
      <c r="AA109" s="1479"/>
      <c r="AB109" s="733">
        <v>0</v>
      </c>
      <c r="AC109" s="733">
        <v>0</v>
      </c>
      <c r="AD109" s="732">
        <v>0</v>
      </c>
      <c r="AE109" s="718" t="s">
        <v>743</v>
      </c>
      <c r="AF109" s="722"/>
    </row>
    <row r="110" spans="1:32" ht="24.75" customHeight="1">
      <c r="A110" s="297" t="s">
        <v>744</v>
      </c>
      <c r="B110" s="354" t="s">
        <v>42</v>
      </c>
      <c r="C110" s="298">
        <v>46318</v>
      </c>
      <c r="D110" s="454"/>
      <c r="E110" s="298"/>
      <c r="F110" s="297"/>
      <c r="G110" s="739"/>
      <c r="H110" s="750">
        <v>0</v>
      </c>
      <c r="I110" s="300" t="s">
        <v>571</v>
      </c>
      <c r="J110" s="740" t="s">
        <v>33</v>
      </c>
      <c r="K110" s="740" t="s">
        <v>551</v>
      </c>
      <c r="L110" s="298"/>
      <c r="M110" s="744" t="s">
        <v>128</v>
      </c>
      <c r="N110" s="815">
        <v>75444.55</v>
      </c>
      <c r="O110" s="744" t="s">
        <v>128</v>
      </c>
      <c r="P110" s="735" t="s">
        <v>32</v>
      </c>
      <c r="Q110" s="998"/>
      <c r="R110" s="998"/>
      <c r="S110" s="1073"/>
      <c r="T110" s="1073"/>
      <c r="U110" s="1073"/>
      <c r="V110" s="751">
        <v>5936</v>
      </c>
      <c r="W110" s="721"/>
      <c r="X110" s="751">
        <v>5936</v>
      </c>
      <c r="Y110" s="1061"/>
      <c r="Z110" s="999"/>
      <c r="AA110" s="1479"/>
      <c r="AB110" s="733">
        <v>0</v>
      </c>
      <c r="AC110" s="733">
        <v>0</v>
      </c>
      <c r="AD110" s="732">
        <v>0</v>
      </c>
      <c r="AE110" s="718" t="s">
        <v>745</v>
      </c>
      <c r="AF110" s="722"/>
    </row>
    <row r="111" spans="1:32" ht="24.75" customHeight="1">
      <c r="A111" s="297" t="s">
        <v>746</v>
      </c>
      <c r="B111" s="354" t="s">
        <v>42</v>
      </c>
      <c r="C111" s="298">
        <v>46318</v>
      </c>
      <c r="D111" s="454"/>
      <c r="E111" s="298"/>
      <c r="F111" s="297"/>
      <c r="G111" s="739"/>
      <c r="H111" s="750">
        <v>60</v>
      </c>
      <c r="I111" s="300" t="s">
        <v>571</v>
      </c>
      <c r="J111" s="740" t="s">
        <v>33</v>
      </c>
      <c r="K111" s="740" t="s">
        <v>551</v>
      </c>
      <c r="L111" s="298"/>
      <c r="M111" s="744" t="s">
        <v>128</v>
      </c>
      <c r="N111" s="815">
        <v>82732</v>
      </c>
      <c r="O111" s="744" t="s">
        <v>128</v>
      </c>
      <c r="P111" s="735" t="s">
        <v>32</v>
      </c>
      <c r="Q111" s="998"/>
      <c r="R111" s="998"/>
      <c r="S111" s="1073"/>
      <c r="T111" s="1073"/>
      <c r="U111" s="1073"/>
      <c r="V111" s="751">
        <v>7117</v>
      </c>
      <c r="W111" s="721"/>
      <c r="X111" s="751">
        <v>7117</v>
      </c>
      <c r="Y111" s="1061"/>
      <c r="Z111" s="999"/>
      <c r="AA111" s="1479"/>
      <c r="AB111" s="733">
        <v>0</v>
      </c>
      <c r="AC111" s="733">
        <v>0</v>
      </c>
      <c r="AD111" s="732">
        <v>0</v>
      </c>
      <c r="AE111" s="718" t="s">
        <v>745</v>
      </c>
      <c r="AF111" s="722"/>
    </row>
    <row r="112" spans="1:32" ht="24.75" customHeight="1">
      <c r="A112" s="297" t="s">
        <v>747</v>
      </c>
      <c r="B112" s="354" t="s">
        <v>42</v>
      </c>
      <c r="C112" s="298">
        <v>46318</v>
      </c>
      <c r="D112" s="454"/>
      <c r="E112" s="298"/>
      <c r="F112" s="297"/>
      <c r="G112" s="739"/>
      <c r="H112" s="750">
        <v>83</v>
      </c>
      <c r="I112" s="300" t="s">
        <v>571</v>
      </c>
      <c r="J112" s="740" t="s">
        <v>33</v>
      </c>
      <c r="K112" s="740" t="s">
        <v>551</v>
      </c>
      <c r="L112" s="298"/>
      <c r="M112" s="744" t="s">
        <v>128</v>
      </c>
      <c r="N112" s="815">
        <v>110980</v>
      </c>
      <c r="O112" s="744" t="s">
        <v>128</v>
      </c>
      <c r="P112" s="735" t="s">
        <v>32</v>
      </c>
      <c r="Q112" s="998"/>
      <c r="R112" s="998"/>
      <c r="S112" s="1073"/>
      <c r="T112" s="1073"/>
      <c r="U112" s="1073"/>
      <c r="V112" s="751">
        <v>9590</v>
      </c>
      <c r="W112" s="721"/>
      <c r="X112" s="751">
        <v>9590</v>
      </c>
      <c r="Y112" s="1061"/>
      <c r="Z112" s="999"/>
      <c r="AA112" s="1479"/>
      <c r="AB112" s="733">
        <v>0</v>
      </c>
      <c r="AC112" s="733">
        <v>0</v>
      </c>
      <c r="AD112" s="732">
        <v>0</v>
      </c>
      <c r="AE112" s="718" t="s">
        <v>745</v>
      </c>
      <c r="AF112" s="722"/>
    </row>
    <row r="113" spans="1:32" ht="24.75" customHeight="1">
      <c r="A113" s="1245" t="s">
        <v>748</v>
      </c>
      <c r="B113" s="354" t="s">
        <v>42</v>
      </c>
      <c r="C113" s="298">
        <v>46318</v>
      </c>
      <c r="D113" s="454"/>
      <c r="E113" s="298"/>
      <c r="F113" s="297"/>
      <c r="G113" s="739"/>
      <c r="H113" s="750">
        <v>84</v>
      </c>
      <c r="I113" s="300" t="s">
        <v>571</v>
      </c>
      <c r="J113" s="740" t="s">
        <v>30</v>
      </c>
      <c r="K113" s="740"/>
      <c r="L113" s="298"/>
      <c r="M113" s="744" t="s">
        <v>128</v>
      </c>
      <c r="N113" s="815">
        <v>108948</v>
      </c>
      <c r="O113" s="744" t="s">
        <v>128</v>
      </c>
      <c r="P113" s="735" t="s">
        <v>32</v>
      </c>
      <c r="Q113" s="998"/>
      <c r="R113" s="998"/>
      <c r="S113" s="1073"/>
      <c r="T113" s="1073"/>
      <c r="U113" s="1073"/>
      <c r="V113" s="751">
        <v>9329</v>
      </c>
      <c r="W113" s="721"/>
      <c r="X113" s="751">
        <v>9329</v>
      </c>
      <c r="Y113" s="1061"/>
      <c r="Z113" s="999"/>
      <c r="AA113" s="1479"/>
      <c r="AB113" s="733">
        <v>0</v>
      </c>
      <c r="AC113" s="733">
        <v>0</v>
      </c>
      <c r="AD113" s="732">
        <v>0</v>
      </c>
      <c r="AE113" s="718" t="s">
        <v>749</v>
      </c>
      <c r="AF113" s="722"/>
    </row>
    <row r="114" spans="1:32" ht="24.75" customHeight="1">
      <c r="A114" s="1245" t="s">
        <v>750</v>
      </c>
      <c r="B114" s="354" t="s">
        <v>42</v>
      </c>
      <c r="C114" s="298">
        <v>46318</v>
      </c>
      <c r="D114" s="454"/>
      <c r="E114" s="298"/>
      <c r="F114" s="297"/>
      <c r="G114" s="739"/>
      <c r="H114" s="750">
        <v>89</v>
      </c>
      <c r="I114" s="300" t="s">
        <v>571</v>
      </c>
      <c r="J114" s="740" t="s">
        <v>30</v>
      </c>
      <c r="K114" s="740"/>
      <c r="L114" s="298"/>
      <c r="M114" s="744" t="s">
        <v>128</v>
      </c>
      <c r="N114" s="815">
        <v>116114</v>
      </c>
      <c r="O114" s="744" t="s">
        <v>128</v>
      </c>
      <c r="P114" s="735" t="s">
        <v>32</v>
      </c>
      <c r="Q114" s="998"/>
      <c r="R114" s="998"/>
      <c r="S114" s="1073"/>
      <c r="T114" s="1073"/>
      <c r="U114" s="1073"/>
      <c r="V114" s="751">
        <v>9709</v>
      </c>
      <c r="W114" s="721"/>
      <c r="X114" s="751">
        <v>9709</v>
      </c>
      <c r="Y114" s="1061"/>
      <c r="Z114" s="999"/>
      <c r="AA114" s="1479"/>
      <c r="AB114" s="733">
        <v>0</v>
      </c>
      <c r="AC114" s="733">
        <v>0</v>
      </c>
      <c r="AD114" s="732">
        <v>0</v>
      </c>
      <c r="AE114" s="718" t="s">
        <v>749</v>
      </c>
      <c r="AF114" s="722"/>
    </row>
    <row r="115" spans="1:32" ht="24.75" customHeight="1">
      <c r="A115" s="297" t="s">
        <v>751</v>
      </c>
      <c r="B115" s="354" t="s">
        <v>42</v>
      </c>
      <c r="C115" s="298">
        <v>46318</v>
      </c>
      <c r="D115" s="454"/>
      <c r="E115" s="298"/>
      <c r="F115" s="297"/>
      <c r="G115" s="739"/>
      <c r="H115" s="750">
        <v>79</v>
      </c>
      <c r="I115" s="300" t="s">
        <v>571</v>
      </c>
      <c r="J115" s="740" t="s">
        <v>33</v>
      </c>
      <c r="K115" s="740" t="s">
        <v>551</v>
      </c>
      <c r="L115" s="298"/>
      <c r="M115" s="744" t="s">
        <v>128</v>
      </c>
      <c r="N115" s="815">
        <v>108665</v>
      </c>
      <c r="O115" s="744" t="s">
        <v>128</v>
      </c>
      <c r="P115" s="735" t="s">
        <v>32</v>
      </c>
      <c r="Q115" s="998"/>
      <c r="R115" s="998"/>
      <c r="S115" s="1073"/>
      <c r="T115" s="1073"/>
      <c r="U115" s="1073"/>
      <c r="V115" s="751">
        <v>9263</v>
      </c>
      <c r="W115" s="721"/>
      <c r="X115" s="751">
        <v>9263</v>
      </c>
      <c r="Y115" s="1061"/>
      <c r="Z115" s="999"/>
      <c r="AA115" s="1479"/>
      <c r="AB115" s="733">
        <v>0</v>
      </c>
      <c r="AC115" s="733">
        <v>0</v>
      </c>
      <c r="AD115" s="732">
        <v>0</v>
      </c>
      <c r="AE115" s="718" t="s">
        <v>745</v>
      </c>
      <c r="AF115" s="722"/>
    </row>
    <row r="116" spans="1:32" ht="24.75" customHeight="1">
      <c r="A116" s="297" t="s">
        <v>752</v>
      </c>
      <c r="B116" s="354" t="s">
        <v>42</v>
      </c>
      <c r="C116" s="298">
        <v>46318</v>
      </c>
      <c r="D116" s="454"/>
      <c r="E116" s="298"/>
      <c r="F116" s="297"/>
      <c r="G116" s="739"/>
      <c r="H116" s="750">
        <v>87</v>
      </c>
      <c r="I116" s="300" t="s">
        <v>571</v>
      </c>
      <c r="J116" s="740" t="s">
        <v>33</v>
      </c>
      <c r="K116" s="740" t="s">
        <v>551</v>
      </c>
      <c r="L116" s="298"/>
      <c r="M116" s="744" t="s">
        <v>128</v>
      </c>
      <c r="N116" s="815">
        <v>120731</v>
      </c>
      <c r="O116" s="744" t="s">
        <v>128</v>
      </c>
      <c r="P116" s="735" t="s">
        <v>32</v>
      </c>
      <c r="Q116" s="998"/>
      <c r="R116" s="998"/>
      <c r="S116" s="1073"/>
      <c r="T116" s="1073"/>
      <c r="U116" s="1073"/>
      <c r="V116" s="751">
        <v>10385</v>
      </c>
      <c r="W116" s="721"/>
      <c r="X116" s="751">
        <v>10385</v>
      </c>
      <c r="Y116" s="1061"/>
      <c r="Z116" s="999"/>
      <c r="AA116" s="1479"/>
      <c r="AB116" s="733">
        <v>0</v>
      </c>
      <c r="AC116" s="733">
        <v>0</v>
      </c>
      <c r="AD116" s="732">
        <v>0</v>
      </c>
      <c r="AE116" s="718" t="s">
        <v>753</v>
      </c>
      <c r="AF116" s="722"/>
    </row>
    <row r="117" spans="1:32" ht="24.75" customHeight="1">
      <c r="A117" s="297" t="s">
        <v>754</v>
      </c>
      <c r="B117" s="354" t="s">
        <v>42</v>
      </c>
      <c r="C117" s="298">
        <v>46341</v>
      </c>
      <c r="D117" s="454"/>
      <c r="E117" s="298"/>
      <c r="F117" s="297"/>
      <c r="G117" s="739"/>
      <c r="H117" s="750">
        <v>86</v>
      </c>
      <c r="I117" s="300" t="s">
        <v>571</v>
      </c>
      <c r="J117" s="740" t="s">
        <v>33</v>
      </c>
      <c r="K117" s="740" t="s">
        <v>551</v>
      </c>
      <c r="L117" s="298"/>
      <c r="M117" s="744" t="s">
        <v>128</v>
      </c>
      <c r="N117" s="815">
        <v>111864</v>
      </c>
      <c r="O117" s="744" t="s">
        <v>128</v>
      </c>
      <c r="P117" s="735" t="s">
        <v>32</v>
      </c>
      <c r="Q117" s="998"/>
      <c r="R117" s="998"/>
      <c r="S117" s="1073"/>
      <c r="T117" s="1073"/>
      <c r="U117" s="1073"/>
      <c r="V117" s="751">
        <v>9398</v>
      </c>
      <c r="W117" s="721"/>
      <c r="X117" s="751">
        <v>9398</v>
      </c>
      <c r="Y117" s="1061"/>
      <c r="Z117" s="999"/>
      <c r="AA117" s="1479"/>
      <c r="AB117" s="733">
        <v>0</v>
      </c>
      <c r="AC117" s="733">
        <v>0</v>
      </c>
      <c r="AD117" s="732">
        <v>0</v>
      </c>
      <c r="AE117" s="718" t="s">
        <v>745</v>
      </c>
      <c r="AF117" s="722"/>
    </row>
    <row r="118" spans="1:32" ht="24.75" customHeight="1">
      <c r="A118" s="297" t="s">
        <v>755</v>
      </c>
      <c r="B118" s="354" t="s">
        <v>42</v>
      </c>
      <c r="C118" s="298">
        <v>46341</v>
      </c>
      <c r="D118" s="454"/>
      <c r="E118" s="298"/>
      <c r="F118" s="297"/>
      <c r="G118" s="739"/>
      <c r="H118" s="750">
        <v>63</v>
      </c>
      <c r="I118" s="300" t="s">
        <v>571</v>
      </c>
      <c r="J118" s="740" t="s">
        <v>33</v>
      </c>
      <c r="K118" s="740" t="s">
        <v>551</v>
      </c>
      <c r="L118" s="298"/>
      <c r="M118" s="744" t="s">
        <v>128</v>
      </c>
      <c r="N118" s="815">
        <v>88533.5</v>
      </c>
      <c r="O118" s="744" t="s">
        <v>128</v>
      </c>
      <c r="P118" s="735" t="s">
        <v>32</v>
      </c>
      <c r="Q118" s="998"/>
      <c r="R118" s="998"/>
      <c r="S118" s="1073"/>
      <c r="T118" s="1073"/>
      <c r="U118" s="1073"/>
      <c r="V118" s="751">
        <v>7517</v>
      </c>
      <c r="W118" s="721"/>
      <c r="X118" s="751">
        <v>7517</v>
      </c>
      <c r="Y118" s="1061"/>
      <c r="Z118" s="999"/>
      <c r="AA118" s="1479"/>
      <c r="AB118" s="733">
        <v>0</v>
      </c>
      <c r="AC118" s="733">
        <v>0</v>
      </c>
      <c r="AD118" s="732">
        <v>0</v>
      </c>
      <c r="AE118" s="718" t="s">
        <v>745</v>
      </c>
      <c r="AF118" s="722"/>
    </row>
    <row r="119" spans="1:32" ht="24.75" customHeight="1">
      <c r="A119" s="297" t="s">
        <v>756</v>
      </c>
      <c r="B119" s="354" t="s">
        <v>42</v>
      </c>
      <c r="C119" s="298">
        <v>46379</v>
      </c>
      <c r="D119" s="454"/>
      <c r="E119" s="298"/>
      <c r="F119" s="297"/>
      <c r="G119" s="739"/>
      <c r="H119" s="750">
        <v>78</v>
      </c>
      <c r="I119" s="300" t="s">
        <v>571</v>
      </c>
      <c r="J119" s="740" t="s">
        <v>30</v>
      </c>
      <c r="K119" s="740"/>
      <c r="L119" s="298"/>
      <c r="M119" s="744" t="s">
        <v>128</v>
      </c>
      <c r="N119" s="815">
        <v>75143.5</v>
      </c>
      <c r="O119" s="744" t="s">
        <v>128</v>
      </c>
      <c r="P119" s="735" t="s">
        <v>32</v>
      </c>
      <c r="Q119" s="998"/>
      <c r="R119" s="998"/>
      <c r="S119" s="1073"/>
      <c r="T119" s="1073"/>
      <c r="U119" s="1073"/>
      <c r="V119" s="751">
        <v>5920</v>
      </c>
      <c r="W119" s="721"/>
      <c r="X119" s="751">
        <v>5920</v>
      </c>
      <c r="Y119" s="1061"/>
      <c r="Z119" s="999"/>
      <c r="AA119" s="1479"/>
      <c r="AB119" s="733">
        <v>0</v>
      </c>
      <c r="AC119" s="733">
        <v>0</v>
      </c>
      <c r="AD119" s="732">
        <v>0</v>
      </c>
      <c r="AE119" s="718" t="s">
        <v>757</v>
      </c>
      <c r="AF119" s="722"/>
    </row>
    <row r="120" spans="1:32" ht="24.75" customHeight="1">
      <c r="A120" s="297" t="s">
        <v>758</v>
      </c>
      <c r="B120" s="354" t="s">
        <v>42</v>
      </c>
      <c r="C120" s="298">
        <v>46310</v>
      </c>
      <c r="D120" s="454"/>
      <c r="E120" s="298"/>
      <c r="F120" s="297"/>
      <c r="G120" s="739"/>
      <c r="H120" s="750">
        <v>60</v>
      </c>
      <c r="I120" s="300" t="s">
        <v>571</v>
      </c>
      <c r="J120" s="740" t="s">
        <v>33</v>
      </c>
      <c r="K120" s="740" t="s">
        <v>551</v>
      </c>
      <c r="L120" s="298"/>
      <c r="M120" s="744" t="s">
        <v>128</v>
      </c>
      <c r="N120" s="815">
        <v>66890</v>
      </c>
      <c r="O120" s="744" t="s">
        <v>128</v>
      </c>
      <c r="P120" s="735" t="s">
        <v>32</v>
      </c>
      <c r="Q120" s="998"/>
      <c r="R120" s="998"/>
      <c r="S120" s="1073"/>
      <c r="T120" s="1073"/>
      <c r="U120" s="1073"/>
      <c r="V120" s="751">
        <v>5589</v>
      </c>
      <c r="W120" s="721"/>
      <c r="X120" s="751">
        <v>5589</v>
      </c>
      <c r="Y120" s="1061"/>
      <c r="Z120" s="999"/>
      <c r="AA120" s="1479"/>
      <c r="AB120" s="733">
        <v>0</v>
      </c>
      <c r="AC120" s="733">
        <v>0</v>
      </c>
      <c r="AD120" s="732">
        <v>0</v>
      </c>
      <c r="AE120" s="718" t="s">
        <v>745</v>
      </c>
      <c r="AF120" s="722"/>
    </row>
    <row r="121" spans="1:32" ht="24.75" customHeight="1">
      <c r="A121" s="297" t="s">
        <v>759</v>
      </c>
      <c r="B121" s="354" t="s">
        <v>42</v>
      </c>
      <c r="C121" s="298">
        <v>46310</v>
      </c>
      <c r="D121" s="454"/>
      <c r="E121" s="298"/>
      <c r="F121" s="297"/>
      <c r="G121" s="739"/>
      <c r="H121" s="750">
        <v>60</v>
      </c>
      <c r="I121" s="300" t="s">
        <v>571</v>
      </c>
      <c r="J121" s="740" t="s">
        <v>33</v>
      </c>
      <c r="K121" s="740" t="s">
        <v>551</v>
      </c>
      <c r="L121" s="298"/>
      <c r="M121" s="744" t="s">
        <v>128</v>
      </c>
      <c r="N121" s="815">
        <v>65974</v>
      </c>
      <c r="O121" s="744" t="s">
        <v>128</v>
      </c>
      <c r="P121" s="735" t="s">
        <v>32</v>
      </c>
      <c r="Q121" s="998"/>
      <c r="R121" s="998"/>
      <c r="S121" s="1073"/>
      <c r="T121" s="1073"/>
      <c r="U121" s="1073"/>
      <c r="V121" s="751">
        <v>5515</v>
      </c>
      <c r="W121" s="721"/>
      <c r="X121" s="751">
        <v>5515</v>
      </c>
      <c r="Y121" s="1061"/>
      <c r="Z121" s="999"/>
      <c r="AA121" s="1479"/>
      <c r="AB121" s="733">
        <v>0</v>
      </c>
      <c r="AC121" s="733">
        <v>0</v>
      </c>
      <c r="AD121" s="732">
        <v>0</v>
      </c>
      <c r="AE121" s="718" t="s">
        <v>745</v>
      </c>
      <c r="AF121" s="722"/>
    </row>
    <row r="122" spans="1:32" ht="24.75" customHeight="1">
      <c r="A122" s="297" t="s">
        <v>760</v>
      </c>
      <c r="B122" s="354" t="s">
        <v>42</v>
      </c>
      <c r="C122" s="298">
        <v>46188</v>
      </c>
      <c r="D122" s="454"/>
      <c r="E122" s="298"/>
      <c r="F122" s="297"/>
      <c r="G122" s="739"/>
      <c r="H122" s="750">
        <v>62</v>
      </c>
      <c r="I122" s="300" t="s">
        <v>571</v>
      </c>
      <c r="J122" s="740" t="s">
        <v>33</v>
      </c>
      <c r="K122" s="740" t="s">
        <v>551</v>
      </c>
      <c r="L122" s="298"/>
      <c r="M122" s="744" t="s">
        <v>128</v>
      </c>
      <c r="N122" s="815">
        <v>63989.5</v>
      </c>
      <c r="O122" s="744" t="s">
        <v>128</v>
      </c>
      <c r="P122" s="735" t="s">
        <v>32</v>
      </c>
      <c r="Q122" s="998"/>
      <c r="R122" s="998"/>
      <c r="S122" s="1073"/>
      <c r="T122" s="1073"/>
      <c r="U122" s="1073"/>
      <c r="V122" s="751">
        <v>5191</v>
      </c>
      <c r="W122" s="721"/>
      <c r="X122" s="751">
        <v>5191</v>
      </c>
      <c r="Y122" s="1061"/>
      <c r="Z122" s="999"/>
      <c r="AA122" s="1479"/>
      <c r="AB122" s="733">
        <v>0</v>
      </c>
      <c r="AC122" s="733">
        <v>0</v>
      </c>
      <c r="AD122" s="732">
        <v>0</v>
      </c>
      <c r="AE122" s="718" t="s">
        <v>745</v>
      </c>
      <c r="AF122" s="722"/>
    </row>
    <row r="123" spans="1:32" ht="24.75" customHeight="1">
      <c r="A123" s="297" t="s">
        <v>761</v>
      </c>
      <c r="B123" s="354" t="s">
        <v>42</v>
      </c>
      <c r="C123" s="298">
        <v>46188</v>
      </c>
      <c r="D123" s="454"/>
      <c r="E123" s="298"/>
      <c r="F123" s="297"/>
      <c r="G123" s="739"/>
      <c r="H123" s="750">
        <v>60</v>
      </c>
      <c r="I123" s="300" t="s">
        <v>571</v>
      </c>
      <c r="J123" s="740" t="s">
        <v>33</v>
      </c>
      <c r="K123" s="740" t="s">
        <v>551</v>
      </c>
      <c r="L123" s="298"/>
      <c r="M123" s="744" t="s">
        <v>128</v>
      </c>
      <c r="N123" s="815">
        <v>67355.5</v>
      </c>
      <c r="O123" s="744" t="s">
        <v>128</v>
      </c>
      <c r="P123" s="735" t="s">
        <v>32</v>
      </c>
      <c r="Q123" s="998"/>
      <c r="R123" s="998"/>
      <c r="S123" s="1073"/>
      <c r="T123" s="1073"/>
      <c r="U123" s="1073"/>
      <c r="V123" s="751">
        <v>5620</v>
      </c>
      <c r="W123" s="721"/>
      <c r="X123" s="751">
        <v>5620</v>
      </c>
      <c r="Y123" s="1061"/>
      <c r="Z123" s="999"/>
      <c r="AA123" s="1479"/>
      <c r="AB123" s="733">
        <v>0</v>
      </c>
      <c r="AC123" s="733">
        <v>0</v>
      </c>
      <c r="AD123" s="732">
        <v>0</v>
      </c>
      <c r="AE123" s="718" t="s">
        <v>745</v>
      </c>
      <c r="AF123" s="722"/>
    </row>
    <row r="124" spans="1:32" ht="24.75" customHeight="1">
      <c r="A124" s="297" t="s">
        <v>762</v>
      </c>
      <c r="B124" s="354" t="s">
        <v>42</v>
      </c>
      <c r="C124" s="298">
        <v>46379</v>
      </c>
      <c r="D124" s="454"/>
      <c r="E124" s="298"/>
      <c r="F124" s="297"/>
      <c r="G124" s="739"/>
      <c r="H124" s="750">
        <v>86</v>
      </c>
      <c r="I124" s="300" t="s">
        <v>571</v>
      </c>
      <c r="J124" s="740" t="s">
        <v>33</v>
      </c>
      <c r="K124" s="740" t="s">
        <v>551</v>
      </c>
      <c r="L124" s="298"/>
      <c r="M124" s="744" t="s">
        <v>128</v>
      </c>
      <c r="N124" s="815">
        <v>86438.5</v>
      </c>
      <c r="O124" s="744" t="s">
        <v>128</v>
      </c>
      <c r="P124" s="735" t="s">
        <v>32</v>
      </c>
      <c r="Q124" s="998"/>
      <c r="R124" s="998"/>
      <c r="S124" s="1073"/>
      <c r="T124" s="1073"/>
      <c r="U124" s="1073"/>
      <c r="V124" s="751">
        <v>6864</v>
      </c>
      <c r="W124" s="721"/>
      <c r="X124" s="751">
        <v>6864</v>
      </c>
      <c r="Y124" s="1061"/>
      <c r="Z124" s="999"/>
      <c r="AA124" s="1479"/>
      <c r="AB124" s="733">
        <v>0</v>
      </c>
      <c r="AC124" s="733">
        <v>0</v>
      </c>
      <c r="AD124" s="732">
        <v>0</v>
      </c>
      <c r="AE124" s="718" t="s">
        <v>745</v>
      </c>
      <c r="AF124" s="722"/>
    </row>
    <row r="125" spans="1:32" ht="24.75" customHeight="1">
      <c r="A125" s="297" t="s">
        <v>763</v>
      </c>
      <c r="B125" s="354" t="s">
        <v>42</v>
      </c>
      <c r="C125" s="298">
        <v>46188</v>
      </c>
      <c r="D125" s="454"/>
      <c r="E125" s="298"/>
      <c r="F125" s="297"/>
      <c r="G125" s="739"/>
      <c r="H125" s="750">
        <v>89</v>
      </c>
      <c r="I125" s="300" t="s">
        <v>571</v>
      </c>
      <c r="J125" s="740" t="s">
        <v>33</v>
      </c>
      <c r="K125" s="740" t="s">
        <v>551</v>
      </c>
      <c r="L125" s="298"/>
      <c r="M125" s="744" t="s">
        <v>128</v>
      </c>
      <c r="N125" s="815">
        <v>88748.5</v>
      </c>
      <c r="O125" s="744" t="s">
        <v>128</v>
      </c>
      <c r="P125" s="735" t="s">
        <v>32</v>
      </c>
      <c r="Q125" s="998"/>
      <c r="R125" s="998"/>
      <c r="S125" s="1073"/>
      <c r="T125" s="1073"/>
      <c r="U125" s="1073"/>
      <c r="V125" s="751">
        <v>6461</v>
      </c>
      <c r="W125" s="721"/>
      <c r="X125" s="751">
        <v>6461</v>
      </c>
      <c r="Y125" s="1061"/>
      <c r="Z125" s="999"/>
      <c r="AA125" s="1479"/>
      <c r="AB125" s="733">
        <v>0</v>
      </c>
      <c r="AC125" s="733">
        <v>0</v>
      </c>
      <c r="AD125" s="732">
        <v>0</v>
      </c>
      <c r="AE125" s="718" t="s">
        <v>745</v>
      </c>
      <c r="AF125" s="722"/>
    </row>
    <row r="126" spans="1:32" ht="24.75" customHeight="1">
      <c r="A126" s="297" t="s">
        <v>764</v>
      </c>
      <c r="B126" s="354" t="s">
        <v>42</v>
      </c>
      <c r="C126" s="298">
        <v>46341</v>
      </c>
      <c r="D126" s="454"/>
      <c r="E126" s="298"/>
      <c r="F126" s="297"/>
      <c r="G126" s="739"/>
      <c r="H126" s="750">
        <v>25</v>
      </c>
      <c r="I126" s="300" t="s">
        <v>571</v>
      </c>
      <c r="J126" s="740" t="s">
        <v>33</v>
      </c>
      <c r="K126" s="740" t="s">
        <v>551</v>
      </c>
      <c r="L126" s="298"/>
      <c r="M126" s="744" t="s">
        <v>128</v>
      </c>
      <c r="N126" s="815">
        <v>33288</v>
      </c>
      <c r="O126" s="744" t="s">
        <v>128</v>
      </c>
      <c r="P126" s="735" t="s">
        <v>32</v>
      </c>
      <c r="Q126" s="998"/>
      <c r="R126" s="998"/>
      <c r="S126" s="1073"/>
      <c r="T126" s="1073"/>
      <c r="U126" s="1073"/>
      <c r="V126" s="751">
        <v>2790</v>
      </c>
      <c r="W126" s="721"/>
      <c r="X126" s="751">
        <v>2790</v>
      </c>
      <c r="Y126" s="1061"/>
      <c r="Z126" s="999"/>
      <c r="AA126" s="1479"/>
      <c r="AB126" s="733">
        <v>0</v>
      </c>
      <c r="AC126" s="733">
        <v>0</v>
      </c>
      <c r="AD126" s="732">
        <v>0</v>
      </c>
      <c r="AE126" s="718" t="s">
        <v>745</v>
      </c>
      <c r="AF126" s="722"/>
    </row>
    <row r="127" spans="1:32" ht="24.75" customHeight="1">
      <c r="A127" s="297" t="s">
        <v>765</v>
      </c>
      <c r="B127" s="354" t="s">
        <v>42</v>
      </c>
      <c r="C127" s="298">
        <v>46341</v>
      </c>
      <c r="D127" s="454"/>
      <c r="E127" s="298"/>
      <c r="F127" s="297"/>
      <c r="G127" s="739"/>
      <c r="H127" s="750">
        <v>79</v>
      </c>
      <c r="I127" s="300" t="s">
        <v>571</v>
      </c>
      <c r="J127" s="740" t="s">
        <v>33</v>
      </c>
      <c r="K127" s="740" t="s">
        <v>551</v>
      </c>
      <c r="L127" s="298"/>
      <c r="M127" s="744" t="s">
        <v>128</v>
      </c>
      <c r="N127" s="815">
        <v>89875.5</v>
      </c>
      <c r="O127" s="744" t="s">
        <v>128</v>
      </c>
      <c r="P127" s="735" t="s">
        <v>32</v>
      </c>
      <c r="Q127" s="998"/>
      <c r="R127" s="998"/>
      <c r="S127" s="1073"/>
      <c r="T127" s="1073"/>
      <c r="U127" s="1073"/>
      <c r="V127" s="751">
        <v>7368</v>
      </c>
      <c r="W127" s="721"/>
      <c r="X127" s="751">
        <v>7368</v>
      </c>
      <c r="Y127" s="1061"/>
      <c r="Z127" s="999"/>
      <c r="AA127" s="1479"/>
      <c r="AB127" s="733">
        <v>0</v>
      </c>
      <c r="AC127" s="733">
        <v>0</v>
      </c>
      <c r="AD127" s="732">
        <v>0</v>
      </c>
      <c r="AE127" s="718" t="s">
        <v>745</v>
      </c>
      <c r="AF127" s="722"/>
    </row>
    <row r="128" spans="1:32" ht="24.75" customHeight="1">
      <c r="A128" s="297" t="s">
        <v>766</v>
      </c>
      <c r="B128" s="354" t="s">
        <v>42</v>
      </c>
      <c r="C128" s="298">
        <v>46318</v>
      </c>
      <c r="D128" s="454"/>
      <c r="E128" s="298"/>
      <c r="F128" s="297"/>
      <c r="G128" s="739"/>
      <c r="H128" s="750">
        <v>84</v>
      </c>
      <c r="I128" s="300" t="s">
        <v>571</v>
      </c>
      <c r="J128" s="740" t="s">
        <v>33</v>
      </c>
      <c r="K128" s="740" t="s">
        <v>551</v>
      </c>
      <c r="L128" s="298"/>
      <c r="M128" s="744" t="s">
        <v>128</v>
      </c>
      <c r="N128" s="815">
        <v>95052.5</v>
      </c>
      <c r="O128" s="744" t="s">
        <v>128</v>
      </c>
      <c r="P128" s="735" t="s">
        <v>32</v>
      </c>
      <c r="Q128" s="998"/>
      <c r="R128" s="998"/>
      <c r="S128" s="1073"/>
      <c r="T128" s="1073"/>
      <c r="U128" s="1073"/>
      <c r="V128" s="751">
        <v>7844</v>
      </c>
      <c r="W128" s="721"/>
      <c r="X128" s="751">
        <v>7844</v>
      </c>
      <c r="Y128" s="1061"/>
      <c r="Z128" s="999"/>
      <c r="AA128" s="1479"/>
      <c r="AB128" s="733">
        <v>0</v>
      </c>
      <c r="AC128" s="733">
        <v>0</v>
      </c>
      <c r="AD128" s="732">
        <v>0</v>
      </c>
      <c r="AE128" s="718" t="s">
        <v>745</v>
      </c>
      <c r="AF128" s="722"/>
    </row>
    <row r="129" spans="1:32" ht="24.75" customHeight="1">
      <c r="A129" s="297" t="s">
        <v>767</v>
      </c>
      <c r="B129" s="354" t="s">
        <v>42</v>
      </c>
      <c r="C129" s="298">
        <v>46318</v>
      </c>
      <c r="D129" s="454"/>
      <c r="E129" s="298"/>
      <c r="F129" s="297"/>
      <c r="G129" s="739"/>
      <c r="H129" s="750">
        <v>88</v>
      </c>
      <c r="I129" s="300" t="s">
        <v>571</v>
      </c>
      <c r="J129" s="740" t="s">
        <v>30</v>
      </c>
      <c r="K129" s="740"/>
      <c r="L129" s="298"/>
      <c r="M129" s="744" t="s">
        <v>128</v>
      </c>
      <c r="N129" s="815">
        <v>102476</v>
      </c>
      <c r="O129" s="744" t="s">
        <v>128</v>
      </c>
      <c r="P129" s="735" t="s">
        <v>32</v>
      </c>
      <c r="Q129" s="998"/>
      <c r="R129" s="998"/>
      <c r="S129" s="1073"/>
      <c r="T129" s="1073"/>
      <c r="U129" s="1073"/>
      <c r="V129" s="751">
        <v>8148</v>
      </c>
      <c r="W129" s="721"/>
      <c r="X129" s="751">
        <v>8148</v>
      </c>
      <c r="Y129" s="1061"/>
      <c r="Z129" s="999"/>
      <c r="AA129" s="1479"/>
      <c r="AB129" s="733">
        <v>0</v>
      </c>
      <c r="AC129" s="733">
        <v>0</v>
      </c>
      <c r="AD129" s="732">
        <v>0</v>
      </c>
      <c r="AE129" s="718" t="s">
        <v>757</v>
      </c>
      <c r="AF129" s="722"/>
    </row>
    <row r="130" spans="1:32" ht="24.75" customHeight="1">
      <c r="A130" s="297" t="s">
        <v>768</v>
      </c>
      <c r="B130" s="354" t="s">
        <v>42</v>
      </c>
      <c r="C130" s="298">
        <v>46318</v>
      </c>
      <c r="D130" s="454"/>
      <c r="E130" s="298"/>
      <c r="F130" s="297"/>
      <c r="G130" s="739"/>
      <c r="H130" s="750">
        <v>60</v>
      </c>
      <c r="I130" s="300" t="s">
        <v>571</v>
      </c>
      <c r="J130" s="740" t="s">
        <v>30</v>
      </c>
      <c r="K130" s="740"/>
      <c r="L130" s="298"/>
      <c r="M130" s="744" t="s">
        <v>128</v>
      </c>
      <c r="N130" s="815">
        <v>80344</v>
      </c>
      <c r="O130" s="744" t="s">
        <v>128</v>
      </c>
      <c r="P130" s="735" t="s">
        <v>32</v>
      </c>
      <c r="Q130" s="998"/>
      <c r="R130" s="998"/>
      <c r="S130" s="1073"/>
      <c r="T130" s="1073"/>
      <c r="U130" s="1073"/>
      <c r="V130" s="751">
        <v>6829</v>
      </c>
      <c r="W130" s="721"/>
      <c r="X130" s="751">
        <v>6829</v>
      </c>
      <c r="Y130" s="1061"/>
      <c r="Z130" s="999"/>
      <c r="AA130" s="1479"/>
      <c r="AB130" s="733">
        <v>0</v>
      </c>
      <c r="AC130" s="733">
        <v>0</v>
      </c>
      <c r="AD130" s="732">
        <v>0</v>
      </c>
      <c r="AE130" s="718" t="s">
        <v>757</v>
      </c>
      <c r="AF130" s="722"/>
    </row>
    <row r="131" spans="1:32" ht="24.75" customHeight="1">
      <c r="A131" s="297" t="s">
        <v>769</v>
      </c>
      <c r="B131" s="354" t="s">
        <v>42</v>
      </c>
      <c r="C131" s="298">
        <v>46318</v>
      </c>
      <c r="D131" s="454"/>
      <c r="E131" s="298"/>
      <c r="F131" s="297"/>
      <c r="G131" s="739"/>
      <c r="H131" s="750">
        <v>61</v>
      </c>
      <c r="I131" s="300" t="s">
        <v>571</v>
      </c>
      <c r="J131" s="740" t="s">
        <v>33</v>
      </c>
      <c r="K131" s="740" t="s">
        <v>551</v>
      </c>
      <c r="L131" s="298"/>
      <c r="M131" s="744" t="s">
        <v>128</v>
      </c>
      <c r="N131" s="815">
        <v>73166</v>
      </c>
      <c r="O131" s="744" t="s">
        <v>128</v>
      </c>
      <c r="P131" s="735" t="s">
        <v>32</v>
      </c>
      <c r="Q131" s="998"/>
      <c r="R131" s="998"/>
      <c r="S131" s="1073"/>
      <c r="T131" s="1073"/>
      <c r="U131" s="1073"/>
      <c r="V131" s="751">
        <v>6157</v>
      </c>
      <c r="W131" s="721"/>
      <c r="X131" s="751">
        <v>6157</v>
      </c>
      <c r="Y131" s="1061"/>
      <c r="Z131" s="999"/>
      <c r="AA131" s="1479"/>
      <c r="AB131" s="733">
        <v>0</v>
      </c>
      <c r="AC131" s="733">
        <v>0</v>
      </c>
      <c r="AD131" s="732">
        <v>0</v>
      </c>
      <c r="AE131" s="718" t="s">
        <v>745</v>
      </c>
      <c r="AF131" s="722"/>
    </row>
    <row r="132" spans="1:32" ht="24.75" customHeight="1">
      <c r="A132" s="297" t="s">
        <v>770</v>
      </c>
      <c r="B132" s="354" t="s">
        <v>42</v>
      </c>
      <c r="C132" s="298">
        <v>46318</v>
      </c>
      <c r="D132" s="454"/>
      <c r="E132" s="298"/>
      <c r="F132" s="297"/>
      <c r="G132" s="739"/>
      <c r="H132" s="750">
        <v>89</v>
      </c>
      <c r="I132" s="300" t="s">
        <v>571</v>
      </c>
      <c r="J132" s="740" t="s">
        <v>33</v>
      </c>
      <c r="K132" s="740" t="s">
        <v>551</v>
      </c>
      <c r="L132" s="298"/>
      <c r="M132" s="744" t="s">
        <v>128</v>
      </c>
      <c r="N132" s="815">
        <v>114642</v>
      </c>
      <c r="O132" s="744" t="s">
        <v>128</v>
      </c>
      <c r="P132" s="735" t="s">
        <v>32</v>
      </c>
      <c r="Q132" s="998"/>
      <c r="R132" s="998"/>
      <c r="S132" s="1073"/>
      <c r="T132" s="1073"/>
      <c r="U132" s="1073"/>
      <c r="V132" s="751">
        <v>9537</v>
      </c>
      <c r="W132" s="721"/>
      <c r="X132" s="751">
        <v>9537</v>
      </c>
      <c r="Y132" s="1061"/>
      <c r="Z132" s="999"/>
      <c r="AA132" s="1479"/>
      <c r="AB132" s="733">
        <v>0</v>
      </c>
      <c r="AC132" s="733">
        <v>0</v>
      </c>
      <c r="AD132" s="732">
        <v>0</v>
      </c>
      <c r="AE132" s="718" t="s">
        <v>745</v>
      </c>
      <c r="AF132" s="722"/>
    </row>
    <row r="133" spans="1:32" ht="24.75" customHeight="1">
      <c r="A133" s="297" t="s">
        <v>771</v>
      </c>
      <c r="B133" s="354" t="s">
        <v>42</v>
      </c>
      <c r="C133" s="298">
        <v>46415</v>
      </c>
      <c r="D133" s="454"/>
      <c r="E133" s="298"/>
      <c r="F133" s="297"/>
      <c r="G133" s="739"/>
      <c r="H133" s="750">
        <v>87</v>
      </c>
      <c r="I133" s="300" t="s">
        <v>571</v>
      </c>
      <c r="J133" s="740" t="s">
        <v>33</v>
      </c>
      <c r="K133" s="740" t="s">
        <v>551</v>
      </c>
      <c r="L133" s="298"/>
      <c r="M133" s="744" t="s">
        <v>128</v>
      </c>
      <c r="N133" s="815">
        <v>85589.5</v>
      </c>
      <c r="O133" s="744" t="s">
        <v>128</v>
      </c>
      <c r="P133" s="735" t="s">
        <v>32</v>
      </c>
      <c r="Q133" s="998"/>
      <c r="R133" s="998"/>
      <c r="S133" s="1073"/>
      <c r="T133" s="1073"/>
      <c r="U133" s="1073"/>
      <c r="V133" s="751">
        <v>6796</v>
      </c>
      <c r="W133" s="721"/>
      <c r="X133" s="751">
        <v>6796</v>
      </c>
      <c r="Y133" s="1061"/>
      <c r="Z133" s="999"/>
      <c r="AA133" s="1479"/>
      <c r="AB133" s="733">
        <v>0</v>
      </c>
      <c r="AC133" s="733">
        <v>0</v>
      </c>
      <c r="AD133" s="732">
        <v>0</v>
      </c>
      <c r="AE133" s="718" t="s">
        <v>745</v>
      </c>
      <c r="AF133" s="722"/>
    </row>
    <row r="134" spans="1:32" ht="24.75" customHeight="1">
      <c r="A134" s="297" t="s">
        <v>772</v>
      </c>
      <c r="B134" s="354" t="s">
        <v>42</v>
      </c>
      <c r="C134" s="298">
        <v>46415</v>
      </c>
      <c r="D134" s="454"/>
      <c r="E134" s="298"/>
      <c r="F134" s="297"/>
      <c r="G134" s="739"/>
      <c r="H134" s="750">
        <v>76</v>
      </c>
      <c r="I134" s="300" t="s">
        <v>571</v>
      </c>
      <c r="J134" s="740" t="s">
        <v>33</v>
      </c>
      <c r="K134" s="740" t="s">
        <v>551</v>
      </c>
      <c r="L134" s="298"/>
      <c r="M134" s="744" t="s">
        <v>128</v>
      </c>
      <c r="N134" s="815">
        <v>76640</v>
      </c>
      <c r="O134" s="744" t="s">
        <v>128</v>
      </c>
      <c r="P134" s="735" t="s">
        <v>32</v>
      </c>
      <c r="Q134" s="998"/>
      <c r="R134" s="998"/>
      <c r="S134" s="1073"/>
      <c r="T134" s="1073"/>
      <c r="U134" s="1073"/>
      <c r="V134" s="751">
        <v>6149</v>
      </c>
      <c r="W134" s="721"/>
      <c r="X134" s="751">
        <v>6149</v>
      </c>
      <c r="Y134" s="1061"/>
      <c r="Z134" s="999"/>
      <c r="AA134" s="1479"/>
      <c r="AB134" s="733">
        <v>0</v>
      </c>
      <c r="AC134" s="733">
        <v>0</v>
      </c>
      <c r="AD134" s="732">
        <v>0</v>
      </c>
      <c r="AE134" s="718" t="s">
        <v>745</v>
      </c>
      <c r="AF134" s="722"/>
    </row>
    <row r="135" spans="1:32" ht="24.75" customHeight="1">
      <c r="A135" s="297" t="s">
        <v>773</v>
      </c>
      <c r="B135" s="354" t="s">
        <v>42</v>
      </c>
      <c r="C135" s="298">
        <v>46367</v>
      </c>
      <c r="D135" s="454"/>
      <c r="E135" s="298"/>
      <c r="F135" s="297"/>
      <c r="G135" s="739"/>
      <c r="H135" s="750">
        <v>89</v>
      </c>
      <c r="I135" s="300" t="s">
        <v>571</v>
      </c>
      <c r="J135" s="740" t="s">
        <v>33</v>
      </c>
      <c r="K135" s="740" t="s">
        <v>551</v>
      </c>
      <c r="L135" s="298"/>
      <c r="M135" s="744" t="s">
        <v>128</v>
      </c>
      <c r="N135" s="815">
        <v>80780</v>
      </c>
      <c r="O135" s="744" t="s">
        <v>128</v>
      </c>
      <c r="P135" s="735" t="s">
        <v>32</v>
      </c>
      <c r="Q135" s="998"/>
      <c r="R135" s="998"/>
      <c r="S135" s="1073"/>
      <c r="T135" s="1073"/>
      <c r="U135" s="1073"/>
      <c r="V135" s="751">
        <v>6284</v>
      </c>
      <c r="W135" s="721"/>
      <c r="X135" s="751">
        <v>6284</v>
      </c>
      <c r="Y135" s="1061"/>
      <c r="Z135" s="999"/>
      <c r="AA135" s="1479"/>
      <c r="AB135" s="733">
        <v>0</v>
      </c>
      <c r="AC135" s="733">
        <v>0</v>
      </c>
      <c r="AD135" s="732">
        <v>0</v>
      </c>
      <c r="AE135" s="718" t="s">
        <v>745</v>
      </c>
      <c r="AF135" s="722"/>
    </row>
    <row r="136" spans="1:32" ht="24.75" customHeight="1">
      <c r="A136" s="297" t="s">
        <v>774</v>
      </c>
      <c r="B136" s="354" t="s">
        <v>42</v>
      </c>
      <c r="C136" s="298">
        <v>46367</v>
      </c>
      <c r="D136" s="454"/>
      <c r="E136" s="298"/>
      <c r="F136" s="297"/>
      <c r="G136" s="739"/>
      <c r="H136" s="750">
        <v>85</v>
      </c>
      <c r="I136" s="300" t="s">
        <v>571</v>
      </c>
      <c r="J136" s="740" t="s">
        <v>33</v>
      </c>
      <c r="K136" s="740" t="s">
        <v>551</v>
      </c>
      <c r="L136" s="298"/>
      <c r="M136" s="744" t="s">
        <v>128</v>
      </c>
      <c r="N136" s="815">
        <v>95244</v>
      </c>
      <c r="O136" s="744" t="s">
        <v>128</v>
      </c>
      <c r="P136" s="735" t="s">
        <v>32</v>
      </c>
      <c r="Q136" s="998"/>
      <c r="R136" s="998"/>
      <c r="S136" s="1073"/>
      <c r="T136" s="1073"/>
      <c r="U136" s="1073"/>
      <c r="V136" s="751">
        <v>7743</v>
      </c>
      <c r="W136" s="721"/>
      <c r="X136" s="751">
        <v>7743</v>
      </c>
      <c r="Y136" s="1061"/>
      <c r="Z136" s="999"/>
      <c r="AA136" s="1479"/>
      <c r="AB136" s="733">
        <v>0</v>
      </c>
      <c r="AC136" s="733">
        <v>0</v>
      </c>
      <c r="AD136" s="732">
        <v>0</v>
      </c>
      <c r="AE136" s="718" t="s">
        <v>745</v>
      </c>
      <c r="AF136" s="722"/>
    </row>
    <row r="137" spans="1:32" ht="24.75" customHeight="1">
      <c r="A137" s="297" t="s">
        <v>775</v>
      </c>
      <c r="B137" s="354" t="s">
        <v>42</v>
      </c>
      <c r="C137" s="298">
        <v>46415</v>
      </c>
      <c r="D137" s="454"/>
      <c r="E137" s="298"/>
      <c r="F137" s="297"/>
      <c r="G137" s="739"/>
      <c r="H137" s="750">
        <v>87</v>
      </c>
      <c r="I137" s="300" t="s">
        <v>571</v>
      </c>
      <c r="J137" s="740" t="s">
        <v>33</v>
      </c>
      <c r="K137" s="740" t="s">
        <v>551</v>
      </c>
      <c r="L137" s="298"/>
      <c r="M137" s="744" t="s">
        <v>128</v>
      </c>
      <c r="N137" s="815">
        <v>86888</v>
      </c>
      <c r="O137" s="744" t="s">
        <v>128</v>
      </c>
      <c r="P137" s="735" t="s">
        <v>32</v>
      </c>
      <c r="Q137" s="998"/>
      <c r="R137" s="998"/>
      <c r="S137" s="1073"/>
      <c r="T137" s="1073"/>
      <c r="U137" s="1073"/>
      <c r="V137" s="751">
        <v>6932</v>
      </c>
      <c r="W137" s="721"/>
      <c r="X137" s="751">
        <v>6932</v>
      </c>
      <c r="Y137" s="1061"/>
      <c r="Z137" s="999"/>
      <c r="AA137" s="1479"/>
      <c r="AB137" s="733">
        <v>0</v>
      </c>
      <c r="AC137" s="733">
        <v>0</v>
      </c>
      <c r="AD137" s="732">
        <v>0</v>
      </c>
      <c r="AE137" s="718" t="s">
        <v>745</v>
      </c>
      <c r="AF137" s="722"/>
    </row>
    <row r="138" spans="1:32" ht="24.75" customHeight="1">
      <c r="A138" s="297" t="s">
        <v>776</v>
      </c>
      <c r="B138" s="354" t="s">
        <v>42</v>
      </c>
      <c r="C138" s="298">
        <v>46127</v>
      </c>
      <c r="D138" s="454"/>
      <c r="E138" s="298"/>
      <c r="F138" s="297"/>
      <c r="G138" s="739"/>
      <c r="H138" s="750">
        <v>87</v>
      </c>
      <c r="I138" s="300" t="s">
        <v>571</v>
      </c>
      <c r="J138" s="740" t="s">
        <v>33</v>
      </c>
      <c r="K138" s="740" t="s">
        <v>551</v>
      </c>
      <c r="L138" s="298"/>
      <c r="M138" s="744" t="s">
        <v>128</v>
      </c>
      <c r="N138" s="815">
        <v>75700</v>
      </c>
      <c r="O138" s="744" t="s">
        <v>128</v>
      </c>
      <c r="P138" s="735" t="s">
        <v>32</v>
      </c>
      <c r="Q138" s="998"/>
      <c r="R138" s="998"/>
      <c r="S138" s="1073"/>
      <c r="T138" s="1073"/>
      <c r="U138" s="1073"/>
      <c r="V138" s="751">
        <v>6213</v>
      </c>
      <c r="W138" s="721"/>
      <c r="X138" s="751">
        <v>6213</v>
      </c>
      <c r="Y138" s="1061"/>
      <c r="Z138" s="999"/>
      <c r="AA138" s="1479"/>
      <c r="AB138" s="733">
        <v>0</v>
      </c>
      <c r="AC138" s="733">
        <v>0</v>
      </c>
      <c r="AD138" s="732">
        <v>0</v>
      </c>
      <c r="AE138" s="718" t="s">
        <v>745</v>
      </c>
      <c r="AF138" s="722"/>
    </row>
    <row r="139" spans="1:32" ht="24.75" customHeight="1">
      <c r="A139" s="297" t="s">
        <v>777</v>
      </c>
      <c r="B139" s="354" t="s">
        <v>42</v>
      </c>
      <c r="C139" s="298">
        <v>46127</v>
      </c>
      <c r="D139" s="454"/>
      <c r="E139" s="298"/>
      <c r="F139" s="297"/>
      <c r="G139" s="739"/>
      <c r="H139" s="750">
        <v>52</v>
      </c>
      <c r="I139" s="300" t="s">
        <v>571</v>
      </c>
      <c r="J139" s="740" t="s">
        <v>33</v>
      </c>
      <c r="K139" s="740" t="s">
        <v>551</v>
      </c>
      <c r="L139" s="298"/>
      <c r="M139" s="744" t="s">
        <v>128</v>
      </c>
      <c r="N139" s="815">
        <v>53698</v>
      </c>
      <c r="O139" s="744" t="s">
        <v>128</v>
      </c>
      <c r="P139" s="735" t="s">
        <v>32</v>
      </c>
      <c r="Q139" s="998"/>
      <c r="R139" s="998"/>
      <c r="S139" s="1073"/>
      <c r="T139" s="1073"/>
      <c r="U139" s="1073"/>
      <c r="V139" s="751">
        <v>4339</v>
      </c>
      <c r="W139" s="721"/>
      <c r="X139" s="751">
        <v>4339</v>
      </c>
      <c r="Y139" s="1061"/>
      <c r="Z139" s="999"/>
      <c r="AA139" s="1479"/>
      <c r="AB139" s="733">
        <v>0</v>
      </c>
      <c r="AC139" s="733">
        <v>0</v>
      </c>
      <c r="AD139" s="732">
        <v>0</v>
      </c>
      <c r="AE139" s="718" t="s">
        <v>745</v>
      </c>
      <c r="AF139" s="722"/>
    </row>
    <row r="140" spans="1:32" ht="24.75" customHeight="1">
      <c r="A140" s="297" t="s">
        <v>778</v>
      </c>
      <c r="B140" s="354" t="s">
        <v>42</v>
      </c>
      <c r="C140" s="298">
        <v>46127</v>
      </c>
      <c r="D140" s="454"/>
      <c r="E140" s="298"/>
      <c r="F140" s="297"/>
      <c r="G140" s="739"/>
      <c r="H140" s="750">
        <v>48</v>
      </c>
      <c r="I140" s="300" t="s">
        <v>571</v>
      </c>
      <c r="J140" s="740" t="s">
        <v>33</v>
      </c>
      <c r="K140" s="740" t="s">
        <v>551</v>
      </c>
      <c r="L140" s="298"/>
      <c r="M140" s="744" t="s">
        <v>128</v>
      </c>
      <c r="N140" s="815">
        <v>48883</v>
      </c>
      <c r="O140" s="744" t="s">
        <v>128</v>
      </c>
      <c r="P140" s="735" t="s">
        <v>32</v>
      </c>
      <c r="Q140" s="998"/>
      <c r="R140" s="998"/>
      <c r="S140" s="1073"/>
      <c r="T140" s="1073"/>
      <c r="U140" s="1073"/>
      <c r="V140" s="751">
        <v>3940</v>
      </c>
      <c r="W140" s="721"/>
      <c r="X140" s="751">
        <v>3940</v>
      </c>
      <c r="Y140" s="1061"/>
      <c r="Z140" s="999"/>
      <c r="AA140" s="1479"/>
      <c r="AB140" s="733">
        <v>0</v>
      </c>
      <c r="AC140" s="733">
        <v>0</v>
      </c>
      <c r="AD140" s="732">
        <v>0</v>
      </c>
      <c r="AE140" s="718" t="s">
        <v>745</v>
      </c>
      <c r="AF140" s="722"/>
    </row>
    <row r="141" spans="1:32" ht="24.75" customHeight="1">
      <c r="A141" s="297" t="s">
        <v>779</v>
      </c>
      <c r="B141" s="354" t="s">
        <v>42</v>
      </c>
      <c r="C141" s="298">
        <v>46379</v>
      </c>
      <c r="D141" s="454"/>
      <c r="E141" s="298"/>
      <c r="F141" s="297"/>
      <c r="G141" s="739"/>
      <c r="H141" s="750">
        <v>88</v>
      </c>
      <c r="I141" s="300" t="s">
        <v>571</v>
      </c>
      <c r="J141" s="740" t="s">
        <v>33</v>
      </c>
      <c r="K141" s="740" t="s">
        <v>551</v>
      </c>
      <c r="L141" s="298"/>
      <c r="M141" s="744" t="s">
        <v>128</v>
      </c>
      <c r="N141" s="815">
        <v>83382</v>
      </c>
      <c r="O141" s="744" t="s">
        <v>128</v>
      </c>
      <c r="P141" s="735" t="s">
        <v>32</v>
      </c>
      <c r="Q141" s="998"/>
      <c r="R141" s="998"/>
      <c r="S141" s="1073"/>
      <c r="T141" s="1073"/>
      <c r="U141" s="1073"/>
      <c r="V141" s="751">
        <v>6855</v>
      </c>
      <c r="W141" s="721"/>
      <c r="X141" s="751">
        <v>6855</v>
      </c>
      <c r="Y141" s="1061"/>
      <c r="Z141" s="999"/>
      <c r="AA141" s="1479"/>
      <c r="AB141" s="733">
        <v>0</v>
      </c>
      <c r="AC141" s="733">
        <v>0</v>
      </c>
      <c r="AD141" s="732">
        <v>0</v>
      </c>
      <c r="AE141" s="718" t="s">
        <v>745</v>
      </c>
      <c r="AF141" s="722"/>
    </row>
    <row r="142" spans="1:32" ht="24.75" customHeight="1">
      <c r="A142" s="297" t="s">
        <v>780</v>
      </c>
      <c r="B142" s="354" t="s">
        <v>42</v>
      </c>
      <c r="C142" s="298">
        <v>46415</v>
      </c>
      <c r="D142" s="454"/>
      <c r="E142" s="298"/>
      <c r="F142" s="297"/>
      <c r="G142" s="739"/>
      <c r="H142" s="750">
        <v>90</v>
      </c>
      <c r="I142" s="300" t="s">
        <v>571</v>
      </c>
      <c r="J142" s="740" t="s">
        <v>33</v>
      </c>
      <c r="K142" s="740" t="s">
        <v>551</v>
      </c>
      <c r="L142" s="298"/>
      <c r="M142" s="744" t="s">
        <v>128</v>
      </c>
      <c r="N142" s="815">
        <v>88834</v>
      </c>
      <c r="O142" s="744" t="s">
        <v>128</v>
      </c>
      <c r="P142" s="735" t="s">
        <v>32</v>
      </c>
      <c r="Q142" s="998"/>
      <c r="R142" s="998"/>
      <c r="S142" s="1073"/>
      <c r="T142" s="1073"/>
      <c r="U142" s="1073"/>
      <c r="V142" s="751">
        <v>7147</v>
      </c>
      <c r="W142" s="721"/>
      <c r="X142" s="751">
        <v>7147</v>
      </c>
      <c r="Y142" s="1061"/>
      <c r="Z142" s="999"/>
      <c r="AA142" s="1479"/>
      <c r="AB142" s="733">
        <v>0</v>
      </c>
      <c r="AC142" s="733">
        <v>0</v>
      </c>
      <c r="AD142" s="732">
        <v>0</v>
      </c>
      <c r="AE142" s="718" t="s">
        <v>745</v>
      </c>
      <c r="AF142" s="722"/>
    </row>
    <row r="143" spans="1:32" ht="24.75" customHeight="1">
      <c r="A143" s="297" t="s">
        <v>781</v>
      </c>
      <c r="B143" s="354" t="s">
        <v>42</v>
      </c>
      <c r="C143" s="298">
        <v>46127</v>
      </c>
      <c r="D143" s="454"/>
      <c r="E143" s="298"/>
      <c r="F143" s="297"/>
      <c r="G143" s="739"/>
      <c r="H143" s="750">
        <v>83</v>
      </c>
      <c r="I143" s="300" t="s">
        <v>571</v>
      </c>
      <c r="J143" s="740" t="s">
        <v>33</v>
      </c>
      <c r="K143" s="740" t="s">
        <v>551</v>
      </c>
      <c r="L143" s="298"/>
      <c r="M143" s="744" t="s">
        <v>128</v>
      </c>
      <c r="N143" s="815">
        <v>81027.5</v>
      </c>
      <c r="O143" s="744" t="s">
        <v>128</v>
      </c>
      <c r="P143" s="735" t="s">
        <v>32</v>
      </c>
      <c r="Q143" s="998"/>
      <c r="R143" s="998"/>
      <c r="S143" s="1073"/>
      <c r="T143" s="1073"/>
      <c r="U143" s="1073"/>
      <c r="V143" s="751">
        <v>6376</v>
      </c>
      <c r="W143" s="721"/>
      <c r="X143" s="751">
        <v>6376</v>
      </c>
      <c r="Y143" s="1061"/>
      <c r="Z143" s="999"/>
      <c r="AA143" s="1479"/>
      <c r="AB143" s="733">
        <v>0</v>
      </c>
      <c r="AC143" s="733">
        <v>0</v>
      </c>
      <c r="AD143" s="732">
        <v>0</v>
      </c>
      <c r="AE143" s="718" t="s">
        <v>745</v>
      </c>
      <c r="AF143" s="722"/>
    </row>
    <row r="144" spans="1:32" ht="24.75" customHeight="1">
      <c r="A144" s="297" t="s">
        <v>782</v>
      </c>
      <c r="B144" s="354" t="s">
        <v>42</v>
      </c>
      <c r="C144" s="298">
        <v>46415</v>
      </c>
      <c r="D144" s="454"/>
      <c r="E144" s="298"/>
      <c r="F144" s="297"/>
      <c r="G144" s="739"/>
      <c r="H144" s="750">
        <v>63</v>
      </c>
      <c r="I144" s="300" t="s">
        <v>571</v>
      </c>
      <c r="J144" s="740" t="s">
        <v>33</v>
      </c>
      <c r="K144" s="740" t="s">
        <v>551</v>
      </c>
      <c r="L144" s="298"/>
      <c r="M144" s="744" t="s">
        <v>128</v>
      </c>
      <c r="N144" s="815">
        <v>60264</v>
      </c>
      <c r="O144" s="744" t="s">
        <v>128</v>
      </c>
      <c r="P144" s="735" t="s">
        <v>32</v>
      </c>
      <c r="Q144" s="998"/>
      <c r="R144" s="998"/>
      <c r="S144" s="1073"/>
      <c r="T144" s="1073"/>
      <c r="U144" s="1073"/>
      <c r="V144" s="751">
        <v>4784</v>
      </c>
      <c r="W144" s="721"/>
      <c r="X144" s="751">
        <v>4784</v>
      </c>
      <c r="Y144" s="1061"/>
      <c r="Z144" s="999"/>
      <c r="AA144" s="1479"/>
      <c r="AB144" s="733">
        <v>0</v>
      </c>
      <c r="AC144" s="733">
        <v>0</v>
      </c>
      <c r="AD144" s="732">
        <v>0</v>
      </c>
      <c r="AE144" s="718" t="s">
        <v>745</v>
      </c>
      <c r="AF144" s="722"/>
    </row>
    <row r="145" spans="1:32" ht="24.75" customHeight="1">
      <c r="A145" s="297" t="s">
        <v>783</v>
      </c>
      <c r="B145" s="354" t="s">
        <v>42</v>
      </c>
      <c r="C145" s="298">
        <v>46367</v>
      </c>
      <c r="D145" s="454"/>
      <c r="E145" s="298"/>
      <c r="F145" s="297"/>
      <c r="G145" s="739"/>
      <c r="H145" s="750">
        <v>86</v>
      </c>
      <c r="I145" s="300" t="s">
        <v>571</v>
      </c>
      <c r="J145" s="740" t="s">
        <v>33</v>
      </c>
      <c r="K145" s="740" t="s">
        <v>551</v>
      </c>
      <c r="L145" s="298"/>
      <c r="M145" s="744" t="s">
        <v>128</v>
      </c>
      <c r="N145" s="815">
        <v>81096</v>
      </c>
      <c r="O145" s="744" t="s">
        <v>128</v>
      </c>
      <c r="P145" s="735" t="s">
        <v>32</v>
      </c>
      <c r="Q145" s="998"/>
      <c r="R145" s="998"/>
      <c r="S145" s="1073"/>
      <c r="T145" s="1073"/>
      <c r="U145" s="1073"/>
      <c r="V145" s="751">
        <v>6387</v>
      </c>
      <c r="W145" s="721"/>
      <c r="X145" s="751">
        <v>6387</v>
      </c>
      <c r="Y145" s="1061"/>
      <c r="Z145" s="999"/>
      <c r="AA145" s="1479"/>
      <c r="AB145" s="733">
        <v>0</v>
      </c>
      <c r="AC145" s="733">
        <v>0</v>
      </c>
      <c r="AD145" s="732">
        <v>0</v>
      </c>
      <c r="AE145" s="718" t="s">
        <v>745</v>
      </c>
      <c r="AF145" s="722"/>
    </row>
    <row r="146" spans="1:32" ht="24.75" customHeight="1">
      <c r="A146" s="297" t="s">
        <v>784</v>
      </c>
      <c r="B146" s="354" t="s">
        <v>42</v>
      </c>
      <c r="C146" s="298">
        <v>46367</v>
      </c>
      <c r="D146" s="454"/>
      <c r="E146" s="298"/>
      <c r="F146" s="297"/>
      <c r="G146" s="739"/>
      <c r="H146" s="750">
        <v>81</v>
      </c>
      <c r="I146" s="300" t="s">
        <v>571</v>
      </c>
      <c r="J146" s="740" t="s">
        <v>33</v>
      </c>
      <c r="K146" s="740" t="s">
        <v>551</v>
      </c>
      <c r="L146" s="298"/>
      <c r="M146" s="744" t="s">
        <v>128</v>
      </c>
      <c r="N146" s="815">
        <v>79796</v>
      </c>
      <c r="O146" s="744" t="s">
        <v>128</v>
      </c>
      <c r="P146" s="735" t="s">
        <v>32</v>
      </c>
      <c r="Q146" s="998"/>
      <c r="R146" s="998"/>
      <c r="S146" s="1073"/>
      <c r="T146" s="1073"/>
      <c r="U146" s="1073"/>
      <c r="V146" s="751">
        <v>6372</v>
      </c>
      <c r="W146" s="721"/>
      <c r="X146" s="751">
        <v>6372</v>
      </c>
      <c r="Y146" s="1061"/>
      <c r="Z146" s="999"/>
      <c r="AA146" s="1479"/>
      <c r="AB146" s="733">
        <v>0</v>
      </c>
      <c r="AC146" s="733">
        <v>0</v>
      </c>
      <c r="AD146" s="732">
        <v>0</v>
      </c>
      <c r="AE146" s="718" t="s">
        <v>745</v>
      </c>
      <c r="AF146" s="722"/>
    </row>
    <row r="147" spans="1:32" ht="24.75" customHeight="1">
      <c r="A147" s="297" t="s">
        <v>785</v>
      </c>
      <c r="B147" s="354" t="s">
        <v>42</v>
      </c>
      <c r="C147" s="298">
        <v>46379</v>
      </c>
      <c r="D147" s="454"/>
      <c r="E147" s="298"/>
      <c r="F147" s="297"/>
      <c r="G147" s="739"/>
      <c r="H147" s="750">
        <v>77</v>
      </c>
      <c r="I147" s="300" t="s">
        <v>571</v>
      </c>
      <c r="J147" s="740" t="s">
        <v>33</v>
      </c>
      <c r="K147" s="740" t="s">
        <v>551</v>
      </c>
      <c r="L147" s="298"/>
      <c r="M147" s="744" t="s">
        <v>128</v>
      </c>
      <c r="N147" s="815">
        <v>69082</v>
      </c>
      <c r="O147" s="744" t="s">
        <v>128</v>
      </c>
      <c r="P147" s="735" t="s">
        <v>32</v>
      </c>
      <c r="Q147" s="998"/>
      <c r="R147" s="998"/>
      <c r="S147" s="1073"/>
      <c r="T147" s="1073"/>
      <c r="U147" s="1073"/>
      <c r="V147" s="751">
        <v>5363</v>
      </c>
      <c r="W147" s="721"/>
      <c r="X147" s="751">
        <v>5363</v>
      </c>
      <c r="Y147" s="1061"/>
      <c r="Z147" s="999"/>
      <c r="AA147" s="1479"/>
      <c r="AB147" s="733">
        <v>0</v>
      </c>
      <c r="AC147" s="733">
        <v>0</v>
      </c>
      <c r="AD147" s="732">
        <v>0</v>
      </c>
      <c r="AE147" s="718" t="s">
        <v>745</v>
      </c>
      <c r="AF147" s="722"/>
    </row>
    <row r="148" spans="1:32" ht="24.75" customHeight="1">
      <c r="A148" s="297" t="s">
        <v>786</v>
      </c>
      <c r="B148" s="354" t="s">
        <v>42</v>
      </c>
      <c r="C148" s="298">
        <v>46379</v>
      </c>
      <c r="D148" s="454"/>
      <c r="E148" s="298"/>
      <c r="F148" s="297"/>
      <c r="G148" s="739"/>
      <c r="H148" s="750">
        <v>67</v>
      </c>
      <c r="I148" s="300" t="s">
        <v>571</v>
      </c>
      <c r="J148" s="740" t="s">
        <v>33</v>
      </c>
      <c r="K148" s="740" t="s">
        <v>551</v>
      </c>
      <c r="L148" s="298"/>
      <c r="M148" s="744" t="s">
        <v>128</v>
      </c>
      <c r="N148" s="815">
        <v>65448</v>
      </c>
      <c r="O148" s="744" t="s">
        <v>128</v>
      </c>
      <c r="P148" s="735" t="s">
        <v>32</v>
      </c>
      <c r="Q148" s="998"/>
      <c r="R148" s="998"/>
      <c r="S148" s="1073"/>
      <c r="T148" s="1073"/>
      <c r="U148" s="1073"/>
      <c r="V148" s="751">
        <v>5199</v>
      </c>
      <c r="W148" s="721"/>
      <c r="X148" s="751">
        <v>5199</v>
      </c>
      <c r="Y148" s="1061"/>
      <c r="Z148" s="999"/>
      <c r="AA148" s="1479"/>
      <c r="AB148" s="733">
        <v>0</v>
      </c>
      <c r="AC148" s="733">
        <v>0</v>
      </c>
      <c r="AD148" s="732">
        <v>0</v>
      </c>
      <c r="AE148" s="718" t="s">
        <v>745</v>
      </c>
      <c r="AF148" s="722"/>
    </row>
    <row r="149" spans="1:32" ht="24.75" customHeight="1">
      <c r="A149" s="297" t="s">
        <v>787</v>
      </c>
      <c r="B149" s="354" t="s">
        <v>42</v>
      </c>
      <c r="C149" s="298">
        <v>46379</v>
      </c>
      <c r="D149" s="454"/>
      <c r="E149" s="298"/>
      <c r="F149" s="297"/>
      <c r="G149" s="739"/>
      <c r="H149" s="750">
        <v>90</v>
      </c>
      <c r="I149" s="300" t="s">
        <v>571</v>
      </c>
      <c r="J149" s="740" t="s">
        <v>33</v>
      </c>
      <c r="K149" s="740" t="s">
        <v>551</v>
      </c>
      <c r="L149" s="298"/>
      <c r="M149" s="744" t="s">
        <v>128</v>
      </c>
      <c r="N149" s="815">
        <v>116020.5</v>
      </c>
      <c r="O149" s="744" t="s">
        <v>128</v>
      </c>
      <c r="P149" s="735" t="s">
        <v>32</v>
      </c>
      <c r="Q149" s="998"/>
      <c r="R149" s="998"/>
      <c r="S149" s="1073"/>
      <c r="T149" s="1073"/>
      <c r="U149" s="1073"/>
      <c r="V149" s="751">
        <v>9771</v>
      </c>
      <c r="W149" s="721"/>
      <c r="X149" s="751">
        <v>9771</v>
      </c>
      <c r="Y149" s="1061"/>
      <c r="Z149" s="999"/>
      <c r="AA149" s="1479"/>
      <c r="AB149" s="733">
        <v>0</v>
      </c>
      <c r="AC149" s="733">
        <v>0</v>
      </c>
      <c r="AD149" s="732">
        <v>0</v>
      </c>
      <c r="AE149" s="718" t="s">
        <v>745</v>
      </c>
      <c r="AF149" s="722"/>
    </row>
    <row r="150" spans="1:32" ht="24.75" customHeight="1">
      <c r="A150" s="297" t="s">
        <v>788</v>
      </c>
      <c r="B150" s="354" t="s">
        <v>42</v>
      </c>
      <c r="C150" s="298">
        <v>46379</v>
      </c>
      <c r="D150" s="454"/>
      <c r="E150" s="298"/>
      <c r="F150" s="297"/>
      <c r="G150" s="739"/>
      <c r="H150" s="750">
        <v>90</v>
      </c>
      <c r="I150" s="300" t="s">
        <v>571</v>
      </c>
      <c r="J150" s="740" t="s">
        <v>33</v>
      </c>
      <c r="K150" s="740" t="s">
        <v>551</v>
      </c>
      <c r="L150" s="298"/>
      <c r="M150" s="744" t="s">
        <v>128</v>
      </c>
      <c r="N150" s="815">
        <v>114306</v>
      </c>
      <c r="O150" s="744" t="s">
        <v>128</v>
      </c>
      <c r="P150" s="735" t="s">
        <v>32</v>
      </c>
      <c r="Q150" s="998"/>
      <c r="R150" s="998"/>
      <c r="S150" s="1073"/>
      <c r="T150" s="1073"/>
      <c r="U150" s="1073"/>
      <c r="V150" s="751">
        <v>9562</v>
      </c>
      <c r="W150" s="721"/>
      <c r="X150" s="751">
        <v>9562</v>
      </c>
      <c r="Y150" s="1061"/>
      <c r="Z150" s="999"/>
      <c r="AA150" s="1479"/>
      <c r="AB150" s="733">
        <v>0</v>
      </c>
      <c r="AC150" s="733">
        <v>0</v>
      </c>
      <c r="AD150" s="732">
        <v>0</v>
      </c>
      <c r="AE150" s="718" t="s">
        <v>745</v>
      </c>
      <c r="AF150" s="722"/>
    </row>
    <row r="151" spans="1:32" ht="24.75" customHeight="1">
      <c r="A151" s="297" t="s">
        <v>789</v>
      </c>
      <c r="B151" s="354" t="s">
        <v>42</v>
      </c>
      <c r="C151" s="298">
        <v>46341</v>
      </c>
      <c r="D151" s="454"/>
      <c r="E151" s="298"/>
      <c r="F151" s="297"/>
      <c r="G151" s="739"/>
      <c r="H151" s="750">
        <v>87</v>
      </c>
      <c r="I151" s="300" t="s">
        <v>571</v>
      </c>
      <c r="J151" s="740" t="s">
        <v>33</v>
      </c>
      <c r="K151" s="740" t="s">
        <v>551</v>
      </c>
      <c r="L151" s="298"/>
      <c r="M151" s="744" t="s">
        <v>128</v>
      </c>
      <c r="N151" s="815">
        <v>80784</v>
      </c>
      <c r="O151" s="744" t="s">
        <v>128</v>
      </c>
      <c r="P151" s="735" t="s">
        <v>32</v>
      </c>
      <c r="Q151" s="998"/>
      <c r="R151" s="998"/>
      <c r="S151" s="1073"/>
      <c r="T151" s="1073"/>
      <c r="U151" s="1073"/>
      <c r="V151" s="751">
        <v>6309</v>
      </c>
      <c r="W151" s="721"/>
      <c r="X151" s="751">
        <v>6309</v>
      </c>
      <c r="Y151" s="1061"/>
      <c r="Z151" s="999"/>
      <c r="AA151" s="1479"/>
      <c r="AB151" s="733">
        <v>0</v>
      </c>
      <c r="AC151" s="733">
        <v>0</v>
      </c>
      <c r="AD151" s="732">
        <v>0</v>
      </c>
      <c r="AE151" s="718" t="s">
        <v>745</v>
      </c>
      <c r="AF151" s="722"/>
    </row>
    <row r="152" spans="1:32" ht="24.75" customHeight="1">
      <c r="A152" s="297" t="s">
        <v>790</v>
      </c>
      <c r="B152" s="354" t="s">
        <v>42</v>
      </c>
      <c r="C152" s="298">
        <v>46379</v>
      </c>
      <c r="D152" s="454"/>
      <c r="E152" s="298"/>
      <c r="F152" s="297"/>
      <c r="G152" s="739"/>
      <c r="H152" s="750">
        <v>90</v>
      </c>
      <c r="I152" s="300" t="s">
        <v>571</v>
      </c>
      <c r="J152" s="740" t="s">
        <v>33</v>
      </c>
      <c r="K152" s="740" t="s">
        <v>551</v>
      </c>
      <c r="L152" s="298"/>
      <c r="M152" s="744" t="s">
        <v>128</v>
      </c>
      <c r="N152" s="815">
        <v>125540.85</v>
      </c>
      <c r="O152" s="744" t="s">
        <v>128</v>
      </c>
      <c r="P152" s="735" t="s">
        <v>32</v>
      </c>
      <c r="Q152" s="998"/>
      <c r="R152" s="998"/>
      <c r="S152" s="1073"/>
      <c r="T152" s="1073"/>
      <c r="U152" s="1073"/>
      <c r="V152" s="751">
        <v>10260</v>
      </c>
      <c r="W152" s="721"/>
      <c r="X152" s="751">
        <v>10260</v>
      </c>
      <c r="Y152" s="1061"/>
      <c r="Z152" s="999"/>
      <c r="AA152" s="1479"/>
      <c r="AB152" s="733">
        <v>0</v>
      </c>
      <c r="AC152" s="733">
        <v>0</v>
      </c>
      <c r="AD152" s="732">
        <v>0</v>
      </c>
      <c r="AE152" s="718" t="s">
        <v>745</v>
      </c>
      <c r="AF152" s="722"/>
    </row>
    <row r="153" spans="1:32" ht="24.75" customHeight="1">
      <c r="A153" s="297" t="s">
        <v>791</v>
      </c>
      <c r="B153" s="354" t="s">
        <v>42</v>
      </c>
      <c r="C153" s="298">
        <v>46340</v>
      </c>
      <c r="D153" s="454"/>
      <c r="E153" s="298"/>
      <c r="F153" s="297"/>
      <c r="G153" s="739"/>
      <c r="H153" s="750">
        <v>89</v>
      </c>
      <c r="I153" s="300" t="s">
        <v>571</v>
      </c>
      <c r="J153" s="740" t="s">
        <v>33</v>
      </c>
      <c r="K153" s="740" t="s">
        <v>551</v>
      </c>
      <c r="L153" s="298"/>
      <c r="M153" s="744" t="s">
        <v>128</v>
      </c>
      <c r="N153" s="815">
        <v>119327</v>
      </c>
      <c r="O153" s="744" t="s">
        <v>128</v>
      </c>
      <c r="P153" s="735" t="s">
        <v>32</v>
      </c>
      <c r="Q153" s="998"/>
      <c r="R153" s="998"/>
      <c r="S153" s="1073"/>
      <c r="T153" s="1073"/>
      <c r="U153" s="1073"/>
      <c r="V153" s="751">
        <v>10080</v>
      </c>
      <c r="W153" s="721"/>
      <c r="X153" s="751">
        <v>10080</v>
      </c>
      <c r="Y153" s="1061"/>
      <c r="Z153" s="999"/>
      <c r="AA153" s="1479"/>
      <c r="AB153" s="733">
        <v>0</v>
      </c>
      <c r="AC153" s="733">
        <v>0</v>
      </c>
      <c r="AD153" s="732">
        <v>0</v>
      </c>
      <c r="AE153" s="718" t="s">
        <v>745</v>
      </c>
      <c r="AF153" s="722"/>
    </row>
    <row r="154" spans="1:32" ht="24.75" customHeight="1">
      <c r="A154" s="297" t="s">
        <v>792</v>
      </c>
      <c r="B154" s="354" t="s">
        <v>42</v>
      </c>
      <c r="C154" s="298">
        <v>46340</v>
      </c>
      <c r="D154" s="454"/>
      <c r="E154" s="298"/>
      <c r="F154" s="297"/>
      <c r="G154" s="739"/>
      <c r="H154" s="750">
        <v>76</v>
      </c>
      <c r="I154" s="300" t="s">
        <v>571</v>
      </c>
      <c r="J154" s="740" t="s">
        <v>33</v>
      </c>
      <c r="K154" s="740" t="s">
        <v>551</v>
      </c>
      <c r="L154" s="298"/>
      <c r="M154" s="744" t="s">
        <v>128</v>
      </c>
      <c r="N154" s="815">
        <v>85720</v>
      </c>
      <c r="O154" s="744" t="s">
        <v>128</v>
      </c>
      <c r="P154" s="735" t="s">
        <v>32</v>
      </c>
      <c r="Q154" s="998"/>
      <c r="R154" s="998"/>
      <c r="S154" s="1073"/>
      <c r="T154" s="1073"/>
      <c r="U154" s="1073"/>
      <c r="V154" s="751">
        <v>6859</v>
      </c>
      <c r="W154" s="721"/>
      <c r="X154" s="751">
        <v>6859</v>
      </c>
      <c r="Y154" s="1061"/>
      <c r="Z154" s="999"/>
      <c r="AA154" s="1479"/>
      <c r="AB154" s="733">
        <v>0</v>
      </c>
      <c r="AC154" s="733">
        <v>0</v>
      </c>
      <c r="AD154" s="732">
        <v>0</v>
      </c>
      <c r="AE154" s="718" t="s">
        <v>745</v>
      </c>
      <c r="AF154" s="722"/>
    </row>
    <row r="155" spans="1:32" ht="24.75" customHeight="1">
      <c r="A155" s="297" t="s">
        <v>793</v>
      </c>
      <c r="B155" s="354" t="s">
        <v>42</v>
      </c>
      <c r="C155" s="298">
        <v>46341</v>
      </c>
      <c r="D155" s="454"/>
      <c r="E155" s="298"/>
      <c r="F155" s="297"/>
      <c r="G155" s="739"/>
      <c r="H155" s="750">
        <v>84</v>
      </c>
      <c r="I155" s="300" t="s">
        <v>571</v>
      </c>
      <c r="J155" s="740" t="s">
        <v>33</v>
      </c>
      <c r="K155" s="740" t="s">
        <v>551</v>
      </c>
      <c r="L155" s="298"/>
      <c r="M155" s="744" t="s">
        <v>128</v>
      </c>
      <c r="N155" s="815">
        <v>75682</v>
      </c>
      <c r="O155" s="744" t="s">
        <v>128</v>
      </c>
      <c r="P155" s="735" t="s">
        <v>32</v>
      </c>
      <c r="Q155" s="998"/>
      <c r="R155" s="998"/>
      <c r="S155" s="1073"/>
      <c r="T155" s="1073"/>
      <c r="U155" s="1073"/>
      <c r="V155" s="751">
        <v>5873</v>
      </c>
      <c r="W155" s="721"/>
      <c r="X155" s="751">
        <v>5873</v>
      </c>
      <c r="Y155" s="1061"/>
      <c r="Z155" s="999"/>
      <c r="AA155" s="1479"/>
      <c r="AB155" s="733">
        <v>0</v>
      </c>
      <c r="AC155" s="733">
        <v>0</v>
      </c>
      <c r="AD155" s="732">
        <v>0</v>
      </c>
      <c r="AE155" s="718" t="s">
        <v>745</v>
      </c>
      <c r="AF155" s="722"/>
    </row>
    <row r="156" spans="1:32" ht="24.75" customHeight="1">
      <c r="A156" s="297" t="s">
        <v>794</v>
      </c>
      <c r="B156" s="354" t="s">
        <v>42</v>
      </c>
      <c r="C156" s="298">
        <v>46341</v>
      </c>
      <c r="D156" s="454"/>
      <c r="E156" s="298"/>
      <c r="F156" s="297"/>
      <c r="G156" s="739"/>
      <c r="H156" s="750">
        <v>55</v>
      </c>
      <c r="I156" s="300" t="s">
        <v>571</v>
      </c>
      <c r="J156" s="740" t="s">
        <v>33</v>
      </c>
      <c r="K156" s="740" t="s">
        <v>551</v>
      </c>
      <c r="L156" s="298"/>
      <c r="M156" s="744" t="s">
        <v>128</v>
      </c>
      <c r="N156" s="815">
        <v>60784</v>
      </c>
      <c r="O156" s="744" t="s">
        <v>128</v>
      </c>
      <c r="P156" s="735" t="s">
        <v>32</v>
      </c>
      <c r="Q156" s="998"/>
      <c r="R156" s="998"/>
      <c r="S156" s="1073"/>
      <c r="T156" s="1073"/>
      <c r="U156" s="1073"/>
      <c r="V156" s="751">
        <v>4945</v>
      </c>
      <c r="W156" s="721"/>
      <c r="X156" s="751">
        <v>4945</v>
      </c>
      <c r="Y156" s="1061"/>
      <c r="Z156" s="999"/>
      <c r="AA156" s="1479"/>
      <c r="AB156" s="733">
        <v>0</v>
      </c>
      <c r="AC156" s="733">
        <v>0</v>
      </c>
      <c r="AD156" s="732">
        <v>0</v>
      </c>
      <c r="AE156" s="718" t="s">
        <v>745</v>
      </c>
      <c r="AF156" s="722"/>
    </row>
    <row r="157" spans="1:32" ht="24.75" customHeight="1">
      <c r="A157" s="297" t="s">
        <v>795</v>
      </c>
      <c r="B157" s="354" t="s">
        <v>42</v>
      </c>
      <c r="C157" s="298">
        <v>46368</v>
      </c>
      <c r="D157" s="454"/>
      <c r="E157" s="298"/>
      <c r="F157" s="297"/>
      <c r="G157" s="739"/>
      <c r="H157" s="750">
        <v>54</v>
      </c>
      <c r="I157" s="300" t="s">
        <v>571</v>
      </c>
      <c r="J157" s="740" t="s">
        <v>33</v>
      </c>
      <c r="K157" s="740" t="s">
        <v>551</v>
      </c>
      <c r="L157" s="298"/>
      <c r="M157" s="744" t="s">
        <v>128</v>
      </c>
      <c r="N157" s="815">
        <v>52670</v>
      </c>
      <c r="O157" s="744" t="s">
        <v>128</v>
      </c>
      <c r="P157" s="735" t="s">
        <v>32</v>
      </c>
      <c r="Q157" s="998"/>
      <c r="R157" s="998"/>
      <c r="S157" s="1073"/>
      <c r="T157" s="1073"/>
      <c r="U157" s="1073"/>
      <c r="V157" s="751">
        <v>4275</v>
      </c>
      <c r="W157" s="721"/>
      <c r="X157" s="751">
        <v>4275</v>
      </c>
      <c r="Y157" s="1061"/>
      <c r="Z157" s="999"/>
      <c r="AA157" s="1479"/>
      <c r="AB157" s="733">
        <v>0</v>
      </c>
      <c r="AC157" s="733">
        <v>0</v>
      </c>
      <c r="AD157" s="732">
        <v>0</v>
      </c>
      <c r="AE157" s="718" t="s">
        <v>745</v>
      </c>
      <c r="AF157" s="722"/>
    </row>
    <row r="158" spans="1:32" ht="24.75" customHeight="1">
      <c r="A158" s="297" t="s">
        <v>796</v>
      </c>
      <c r="B158" s="354" t="s">
        <v>42</v>
      </c>
      <c r="C158" s="298">
        <v>46341</v>
      </c>
      <c r="D158" s="454"/>
      <c r="E158" s="298"/>
      <c r="F158" s="297"/>
      <c r="G158" s="739"/>
      <c r="H158" s="750">
        <v>88</v>
      </c>
      <c r="I158" s="300" t="s">
        <v>571</v>
      </c>
      <c r="J158" s="740" t="s">
        <v>33</v>
      </c>
      <c r="K158" s="740" t="s">
        <v>551</v>
      </c>
      <c r="L158" s="298"/>
      <c r="M158" s="744" t="s">
        <v>256</v>
      </c>
      <c r="N158" s="815"/>
      <c r="O158" s="744" t="s">
        <v>256</v>
      </c>
      <c r="P158" s="735" t="s">
        <v>32</v>
      </c>
      <c r="Q158" s="998"/>
      <c r="R158" s="998"/>
      <c r="S158" s="1073"/>
      <c r="T158" s="1073"/>
      <c r="U158" s="1073"/>
      <c r="V158" s="751">
        <v>6378</v>
      </c>
      <c r="W158" s="721"/>
      <c r="X158" s="751">
        <v>6378</v>
      </c>
      <c r="Y158" s="1061"/>
      <c r="Z158" s="999"/>
      <c r="AA158" s="1479"/>
      <c r="AB158" s="733">
        <v>0</v>
      </c>
      <c r="AC158" s="733">
        <v>0</v>
      </c>
      <c r="AD158" s="732">
        <v>0</v>
      </c>
      <c r="AE158" s="718" t="s">
        <v>797</v>
      </c>
      <c r="AF158" s="722"/>
    </row>
    <row r="159" spans="1:32" ht="24.75" customHeight="1">
      <c r="A159" s="297" t="s">
        <v>798</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7373</v>
      </c>
      <c r="W159" s="721"/>
      <c r="X159" s="751">
        <v>7373</v>
      </c>
      <c r="Y159" s="1061"/>
      <c r="Z159" s="999"/>
      <c r="AA159" s="1479"/>
      <c r="AB159" s="733">
        <v>0</v>
      </c>
      <c r="AC159" s="733">
        <v>0</v>
      </c>
      <c r="AD159" s="732">
        <v>0</v>
      </c>
      <c r="AE159" s="718" t="s">
        <v>797</v>
      </c>
      <c r="AF159" s="722"/>
    </row>
    <row r="160" spans="1:32" ht="24.75" customHeight="1">
      <c r="A160" s="297" t="s">
        <v>799</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5781</v>
      </c>
      <c r="W160" s="721"/>
      <c r="X160" s="751">
        <v>5781</v>
      </c>
      <c r="Y160" s="1061"/>
      <c r="Z160" s="999"/>
      <c r="AA160" s="1479"/>
      <c r="AB160" s="733">
        <v>0</v>
      </c>
      <c r="AC160" s="733">
        <v>0</v>
      </c>
      <c r="AD160" s="732">
        <v>0</v>
      </c>
      <c r="AE160" s="718" t="s">
        <v>797</v>
      </c>
      <c r="AF160" s="722"/>
    </row>
    <row r="161" spans="1:32" ht="24.75" customHeight="1">
      <c r="A161" s="297" t="s">
        <v>800</v>
      </c>
      <c r="B161" s="354" t="s">
        <v>42</v>
      </c>
      <c r="C161" s="298">
        <v>46318</v>
      </c>
      <c r="D161" s="454"/>
      <c r="E161" s="298"/>
      <c r="F161" s="297"/>
      <c r="G161" s="739"/>
      <c r="H161" s="750">
        <v>0</v>
      </c>
      <c r="I161" s="300" t="s">
        <v>571</v>
      </c>
      <c r="J161" s="740" t="s">
        <v>33</v>
      </c>
      <c r="K161" s="740" t="s">
        <v>551</v>
      </c>
      <c r="L161" s="298"/>
      <c r="M161" s="744" t="s">
        <v>256</v>
      </c>
      <c r="N161" s="815"/>
      <c r="O161" s="744" t="s">
        <v>256</v>
      </c>
      <c r="P161" s="735" t="s">
        <v>32</v>
      </c>
      <c r="Q161" s="998"/>
      <c r="R161" s="998"/>
      <c r="S161" s="1073"/>
      <c r="T161" s="1073"/>
      <c r="U161" s="1073"/>
      <c r="V161" s="751">
        <v>9051</v>
      </c>
      <c r="W161" s="721"/>
      <c r="X161" s="751">
        <v>9051</v>
      </c>
      <c r="Y161" s="1061"/>
      <c r="Z161" s="999"/>
      <c r="AA161" s="1479"/>
      <c r="AB161" s="733">
        <v>0</v>
      </c>
      <c r="AC161" s="733">
        <v>0</v>
      </c>
      <c r="AD161" s="732">
        <v>0</v>
      </c>
      <c r="AE161" s="718" t="s">
        <v>797</v>
      </c>
      <c r="AF161" s="722"/>
    </row>
    <row r="162" spans="1:32" ht="24.75" customHeight="1">
      <c r="A162" s="297" t="s">
        <v>801</v>
      </c>
      <c r="B162" s="354" t="s">
        <v>42</v>
      </c>
      <c r="C162" s="298">
        <v>46318</v>
      </c>
      <c r="D162" s="454"/>
      <c r="E162" s="298"/>
      <c r="F162" s="297"/>
      <c r="G162" s="739"/>
      <c r="H162" s="750">
        <v>0</v>
      </c>
      <c r="I162" s="300" t="s">
        <v>571</v>
      </c>
      <c r="J162" s="740" t="s">
        <v>33</v>
      </c>
      <c r="K162" s="740" t="s">
        <v>551</v>
      </c>
      <c r="L162" s="298"/>
      <c r="M162" s="744" t="s">
        <v>128</v>
      </c>
      <c r="N162" s="815">
        <v>9232.4</v>
      </c>
      <c r="O162" s="744" t="s">
        <v>128</v>
      </c>
      <c r="P162" s="735" t="s">
        <v>32</v>
      </c>
      <c r="Q162" s="998"/>
      <c r="R162" s="998"/>
      <c r="S162" s="1073"/>
      <c r="T162" s="1073"/>
      <c r="U162" s="1073"/>
      <c r="V162" s="751">
        <v>7261</v>
      </c>
      <c r="W162" s="721"/>
      <c r="X162" s="751">
        <v>7261</v>
      </c>
      <c r="Y162" s="1061"/>
      <c r="Z162" s="999"/>
      <c r="AA162" s="1479"/>
      <c r="AB162" s="733">
        <v>0</v>
      </c>
      <c r="AC162" s="733">
        <v>0</v>
      </c>
      <c r="AD162" s="732">
        <v>0</v>
      </c>
      <c r="AE162" s="718" t="s">
        <v>802</v>
      </c>
      <c r="AF162" s="722"/>
    </row>
    <row r="163" spans="1:32" ht="24.75" customHeight="1">
      <c r="A163" s="297" t="s">
        <v>803</v>
      </c>
      <c r="B163" s="354" t="s">
        <v>42</v>
      </c>
      <c r="C163" s="298">
        <v>46367</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9638</v>
      </c>
      <c r="W163" s="721"/>
      <c r="X163" s="751">
        <v>9638</v>
      </c>
      <c r="Y163" s="1061"/>
      <c r="Z163" s="999"/>
      <c r="AA163" s="1479"/>
      <c r="AB163" s="733">
        <v>0</v>
      </c>
      <c r="AC163" s="733">
        <v>0</v>
      </c>
      <c r="AD163" s="732">
        <v>0</v>
      </c>
      <c r="AE163" s="718" t="s">
        <v>797</v>
      </c>
      <c r="AF163" s="722"/>
    </row>
    <row r="164" spans="1:32" ht="24.75" customHeight="1">
      <c r="A164" s="297" t="s">
        <v>804</v>
      </c>
      <c r="B164" s="354" t="s">
        <v>42</v>
      </c>
      <c r="C164" s="298">
        <v>46318</v>
      </c>
      <c r="D164" s="454"/>
      <c r="E164" s="298"/>
      <c r="F164" s="297"/>
      <c r="G164" s="739"/>
      <c r="H164" s="750">
        <v>0</v>
      </c>
      <c r="I164" s="300" t="s">
        <v>571</v>
      </c>
      <c r="J164" s="740" t="s">
        <v>33</v>
      </c>
      <c r="K164" s="740" t="s">
        <v>551</v>
      </c>
      <c r="L164" s="298"/>
      <c r="M164" s="744" t="s">
        <v>256</v>
      </c>
      <c r="N164" s="815"/>
      <c r="O164" s="744" t="s">
        <v>256</v>
      </c>
      <c r="P164" s="735" t="s">
        <v>32</v>
      </c>
      <c r="Q164" s="998"/>
      <c r="R164" s="998"/>
      <c r="S164" s="1073"/>
      <c r="T164" s="1073"/>
      <c r="U164" s="1073"/>
      <c r="V164" s="751">
        <v>8746</v>
      </c>
      <c r="W164" s="721"/>
      <c r="X164" s="751">
        <v>8746</v>
      </c>
      <c r="Y164" s="1061"/>
      <c r="Z164" s="999"/>
      <c r="AA164" s="1479"/>
      <c r="AB164" s="733">
        <v>0</v>
      </c>
      <c r="AC164" s="733">
        <v>0</v>
      </c>
      <c r="AD164" s="732">
        <v>0</v>
      </c>
      <c r="AE164" s="718" t="s">
        <v>797</v>
      </c>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9"/>
      <c r="AB166" s="1000"/>
      <c r="AC166" s="1000"/>
      <c r="AD166" s="1079"/>
      <c r="AE166" s="718"/>
      <c r="AF166" s="722"/>
    </row>
    <row r="167" spans="1:32" ht="24.75" customHeight="1">
      <c r="A167" s="1062" t="s">
        <v>805</v>
      </c>
      <c r="B167" s="1062" t="s">
        <v>108</v>
      </c>
      <c r="C167" s="1062" t="s">
        <v>109</v>
      </c>
      <c r="D167" s="1062" t="s">
        <v>462</v>
      </c>
      <c r="E167" s="1062" t="s">
        <v>553</v>
      </c>
      <c r="F167" s="1062" t="s">
        <v>554</v>
      </c>
      <c r="G167" s="1062" t="s">
        <v>110</v>
      </c>
      <c r="H167" s="1062" t="s">
        <v>86</v>
      </c>
      <c r="I167" s="1062" t="s">
        <v>111</v>
      </c>
      <c r="J167" s="1062" t="s">
        <v>26</v>
      </c>
      <c r="K167" s="1062" t="s">
        <v>555</v>
      </c>
      <c r="L167" s="1062" t="s">
        <v>114</v>
      </c>
      <c r="M167" s="1062" t="s">
        <v>113</v>
      </c>
      <c r="N167" s="1063" t="s">
        <v>556</v>
      </c>
      <c r="O167" s="1062" t="s">
        <v>112</v>
      </c>
      <c r="P167" s="1080" t="s">
        <v>115</v>
      </c>
      <c r="Q167" s="1081" t="s">
        <v>116</v>
      </c>
      <c r="R167" s="1049" t="s">
        <v>557</v>
      </c>
      <c r="S167" s="1049" t="s">
        <v>558</v>
      </c>
      <c r="T167" s="1049" t="s">
        <v>559</v>
      </c>
      <c r="U167" s="1049" t="s">
        <v>560</v>
      </c>
      <c r="V167" s="1081" t="s">
        <v>87</v>
      </c>
      <c r="W167" s="1081" t="s">
        <v>561</v>
      </c>
      <c r="X167" s="1081" t="s">
        <v>562</v>
      </c>
      <c r="Y167" s="1081" t="s">
        <v>521</v>
      </c>
      <c r="Z167" s="1081" t="s">
        <v>563</v>
      </c>
      <c r="AA167" s="1482" t="s">
        <v>564</v>
      </c>
      <c r="AB167" s="1082" t="s">
        <v>565</v>
      </c>
      <c r="AC167" s="1081" t="s">
        <v>523</v>
      </c>
      <c r="AD167" s="1081" t="s">
        <v>566</v>
      </c>
      <c r="AE167" s="1083" t="s">
        <v>567</v>
      </c>
      <c r="AF167" s="722"/>
    </row>
    <row r="168" spans="1:32" ht="24.75" customHeight="1">
      <c r="A168" s="739" t="s">
        <v>806</v>
      </c>
      <c r="B168" s="354" t="s">
        <v>43</v>
      </c>
      <c r="C168" s="738">
        <v>46326</v>
      </c>
      <c r="D168" s="454" t="s">
        <v>62</v>
      </c>
      <c r="E168" s="738">
        <v>46029</v>
      </c>
      <c r="F168" s="739" t="s">
        <v>807</v>
      </c>
      <c r="G168" s="739"/>
      <c r="H168" s="740">
        <v>73</v>
      </c>
      <c r="I168" s="300" t="s">
        <v>571</v>
      </c>
      <c r="J168" s="740" t="s">
        <v>30</v>
      </c>
      <c r="K168" s="740"/>
      <c r="L168" s="1270">
        <v>46092</v>
      </c>
      <c r="M168" s="744" t="s">
        <v>128</v>
      </c>
      <c r="N168" s="770">
        <v>99925.7</v>
      </c>
      <c r="O168" s="744" t="s">
        <v>128</v>
      </c>
      <c r="P168" s="725" t="s">
        <v>29</v>
      </c>
      <c r="Q168" s="716">
        <v>46182</v>
      </c>
      <c r="R168" s="716"/>
      <c r="S168" s="746"/>
      <c r="T168" s="746"/>
      <c r="U168" s="746"/>
      <c r="V168" s="721">
        <v>7660</v>
      </c>
      <c r="W168" s="721">
        <v>7700</v>
      </c>
      <c r="X168" s="1363">
        <f t="shared" ref="X168:X175" si="16">SUM(V168-W168)</f>
        <v>-40</v>
      </c>
      <c r="Y168" s="29">
        <f t="shared" ref="Y168:Y175" si="17">IFERROR($W168/$V168, 0)</f>
        <v>1.0052219321148825</v>
      </c>
      <c r="Z168" s="716">
        <v>46184</v>
      </c>
      <c r="AA168" s="692">
        <v>46209</v>
      </c>
      <c r="AB168" s="733">
        <v>0</v>
      </c>
      <c r="AC168" s="733">
        <v>0</v>
      </c>
      <c r="AD168" s="732">
        <v>0</v>
      </c>
      <c r="AE168" s="718" t="s">
        <v>808</v>
      </c>
      <c r="AF168" s="722"/>
    </row>
    <row r="169" spans="1:32" ht="24.75" customHeight="1">
      <c r="A169" s="739" t="s">
        <v>809</v>
      </c>
      <c r="B169" s="354" t="s">
        <v>43</v>
      </c>
      <c r="C169" s="738">
        <v>46387</v>
      </c>
      <c r="D169" s="454" t="s">
        <v>62</v>
      </c>
      <c r="E169" s="738">
        <v>46029</v>
      </c>
      <c r="F169" s="739" t="s">
        <v>807</v>
      </c>
      <c r="G169" s="739"/>
      <c r="H169" s="740">
        <v>87</v>
      </c>
      <c r="I169" s="300" t="s">
        <v>571</v>
      </c>
      <c r="J169" s="740" t="s">
        <v>30</v>
      </c>
      <c r="K169" s="740"/>
      <c r="L169" s="742">
        <v>46198</v>
      </c>
      <c r="M169" s="744" t="s">
        <v>128</v>
      </c>
      <c r="N169" s="770">
        <v>108458.4</v>
      </c>
      <c r="O169" s="744" t="s">
        <v>128</v>
      </c>
      <c r="P169" s="725" t="s">
        <v>29</v>
      </c>
      <c r="Q169" s="752">
        <v>46190</v>
      </c>
      <c r="R169" s="752"/>
      <c r="S169" s="746"/>
      <c r="T169" s="746"/>
      <c r="U169" s="746"/>
      <c r="V169" s="721">
        <v>8596</v>
      </c>
      <c r="W169" s="721">
        <v>4159</v>
      </c>
      <c r="X169" s="1363">
        <f t="shared" si="16"/>
        <v>4437</v>
      </c>
      <c r="Y169" s="29">
        <f t="shared" si="17"/>
        <v>0.48382968822708239</v>
      </c>
      <c r="Z169" s="716">
        <v>46203</v>
      </c>
      <c r="AA169" s="692"/>
      <c r="AB169" s="733">
        <v>0</v>
      </c>
      <c r="AC169" s="733">
        <v>0</v>
      </c>
      <c r="AD169" s="732">
        <v>0</v>
      </c>
      <c r="AE169" s="718" t="s">
        <v>808</v>
      </c>
      <c r="AF169" s="722"/>
    </row>
    <row r="170" spans="1:32" ht="24.75" customHeight="1">
      <c r="A170" s="739" t="s">
        <v>810</v>
      </c>
      <c r="B170" s="354" t="s">
        <v>43</v>
      </c>
      <c r="C170" s="738">
        <v>46326</v>
      </c>
      <c r="D170" s="454"/>
      <c r="E170" s="738">
        <v>46029</v>
      </c>
      <c r="F170" s="739" t="s">
        <v>807</v>
      </c>
      <c r="G170" s="739"/>
      <c r="H170" s="740">
        <v>70</v>
      </c>
      <c r="I170" s="300" t="s">
        <v>571</v>
      </c>
      <c r="J170" s="740" t="s">
        <v>30</v>
      </c>
      <c r="K170" s="740"/>
      <c r="L170" s="742"/>
      <c r="M170" s="744" t="s">
        <v>128</v>
      </c>
      <c r="N170" s="770">
        <v>70105.25</v>
      </c>
      <c r="O170" s="744" t="s">
        <v>128</v>
      </c>
      <c r="P170" s="725" t="s">
        <v>32</v>
      </c>
      <c r="Q170" s="752"/>
      <c r="R170" s="752"/>
      <c r="S170" s="746"/>
      <c r="T170" s="746"/>
      <c r="U170" s="746"/>
      <c r="V170" s="721">
        <v>5648</v>
      </c>
      <c r="W170" s="721"/>
      <c r="X170" s="1363">
        <f t="shared" si="16"/>
        <v>5648</v>
      </c>
      <c r="Y170" s="29">
        <f t="shared" si="17"/>
        <v>0</v>
      </c>
      <c r="Z170" s="685"/>
      <c r="AA170" s="1480"/>
      <c r="AB170" s="733">
        <v>0</v>
      </c>
      <c r="AC170" s="733">
        <v>0</v>
      </c>
      <c r="AD170" s="732">
        <v>0</v>
      </c>
      <c r="AE170" s="718" t="s">
        <v>808</v>
      </c>
      <c r="AF170" s="722"/>
    </row>
    <row r="171" spans="1:32" ht="24.75" customHeight="1">
      <c r="A171" s="739" t="s">
        <v>811</v>
      </c>
      <c r="B171" s="354" t="s">
        <v>43</v>
      </c>
      <c r="C171" s="738">
        <v>46387</v>
      </c>
      <c r="D171" s="454"/>
      <c r="E171" s="738"/>
      <c r="F171" s="739"/>
      <c r="G171" s="739"/>
      <c r="H171" s="740">
        <v>77</v>
      </c>
      <c r="I171" s="300" t="s">
        <v>571</v>
      </c>
      <c r="J171" s="740" t="s">
        <v>30</v>
      </c>
      <c r="K171" s="740"/>
      <c r="L171" s="742"/>
      <c r="M171" s="744" t="s">
        <v>128</v>
      </c>
      <c r="N171" s="770">
        <v>78047.350000000006</v>
      </c>
      <c r="O171" s="744" t="s">
        <v>128</v>
      </c>
      <c r="P171" s="725" t="s">
        <v>32</v>
      </c>
      <c r="Q171" s="752"/>
      <c r="R171" s="752"/>
      <c r="S171" s="746"/>
      <c r="T171" s="746"/>
      <c r="U171" s="746"/>
      <c r="V171" s="721">
        <v>6238</v>
      </c>
      <c r="W171" s="721"/>
      <c r="X171" s="1363">
        <f t="shared" si="16"/>
        <v>6238</v>
      </c>
      <c r="Y171" s="29">
        <f t="shared" si="17"/>
        <v>0</v>
      </c>
      <c r="Z171" s="685"/>
      <c r="AA171" s="1480"/>
      <c r="AB171" s="733">
        <v>0</v>
      </c>
      <c r="AC171" s="733">
        <v>0</v>
      </c>
      <c r="AD171" s="732">
        <v>0</v>
      </c>
      <c r="AE171" s="718" t="s">
        <v>808</v>
      </c>
      <c r="AF171" s="722"/>
    </row>
    <row r="172" spans="1:32" ht="24.75" customHeight="1">
      <c r="A172" s="739" t="s">
        <v>812</v>
      </c>
      <c r="B172" s="354" t="s">
        <v>43</v>
      </c>
      <c r="C172" s="738">
        <v>46387</v>
      </c>
      <c r="D172" s="454"/>
      <c r="E172" s="738">
        <v>46029</v>
      </c>
      <c r="F172" s="739" t="s">
        <v>807</v>
      </c>
      <c r="G172" s="739"/>
      <c r="H172" s="740">
        <v>52</v>
      </c>
      <c r="I172" s="300" t="s">
        <v>571</v>
      </c>
      <c r="J172" s="740" t="s">
        <v>30</v>
      </c>
      <c r="K172" s="740"/>
      <c r="L172" s="742"/>
      <c r="M172" s="744" t="s">
        <v>128</v>
      </c>
      <c r="N172" s="770">
        <v>91411.65</v>
      </c>
      <c r="O172" s="744" t="s">
        <v>128</v>
      </c>
      <c r="P172" s="725" t="s">
        <v>32</v>
      </c>
      <c r="Q172" s="752"/>
      <c r="R172" s="752"/>
      <c r="S172" s="746"/>
      <c r="T172" s="746"/>
      <c r="U172" s="746"/>
      <c r="V172" s="721">
        <v>5926</v>
      </c>
      <c r="W172" s="721"/>
      <c r="X172" s="1363">
        <f t="shared" si="16"/>
        <v>5926</v>
      </c>
      <c r="Y172" s="29">
        <f t="shared" si="17"/>
        <v>0</v>
      </c>
      <c r="Z172" s="716"/>
      <c r="AA172" s="692"/>
      <c r="AB172" s="733">
        <v>0</v>
      </c>
      <c r="AC172" s="733">
        <v>0</v>
      </c>
      <c r="AD172" s="732">
        <v>0</v>
      </c>
      <c r="AE172" s="718" t="s">
        <v>813</v>
      </c>
      <c r="AF172" s="722"/>
    </row>
    <row r="173" spans="1:32" ht="24.75" customHeight="1">
      <c r="A173" s="297" t="s">
        <v>814</v>
      </c>
      <c r="B173" s="354" t="s">
        <v>43</v>
      </c>
      <c r="C173" s="738">
        <v>46387</v>
      </c>
      <c r="D173" s="454"/>
      <c r="E173" s="738">
        <v>46029</v>
      </c>
      <c r="F173" s="739" t="s">
        <v>807</v>
      </c>
      <c r="G173" s="739"/>
      <c r="H173" s="740">
        <v>81</v>
      </c>
      <c r="I173" s="300" t="s">
        <v>571</v>
      </c>
      <c r="J173" s="740" t="s">
        <v>30</v>
      </c>
      <c r="K173" s="740"/>
      <c r="L173" s="298"/>
      <c r="M173" s="744" t="s">
        <v>128</v>
      </c>
      <c r="N173" s="770">
        <v>105892.05</v>
      </c>
      <c r="O173" s="744" t="s">
        <v>128</v>
      </c>
      <c r="P173" s="725" t="s">
        <v>32</v>
      </c>
      <c r="Q173" s="998"/>
      <c r="R173" s="998"/>
      <c r="S173" s="1073"/>
      <c r="T173" s="1073"/>
      <c r="U173" s="1073"/>
      <c r="V173" s="721">
        <v>8641</v>
      </c>
      <c r="W173" s="996"/>
      <c r="X173" s="1363">
        <f t="shared" si="16"/>
        <v>8641</v>
      </c>
      <c r="Y173" s="29">
        <f t="shared" si="17"/>
        <v>0</v>
      </c>
      <c r="Z173" s="22"/>
      <c r="AA173" s="1481"/>
      <c r="AB173" s="733">
        <v>0</v>
      </c>
      <c r="AC173" s="733">
        <v>0</v>
      </c>
      <c r="AD173" s="732">
        <v>0</v>
      </c>
      <c r="AE173" s="718" t="s">
        <v>813</v>
      </c>
      <c r="AF173" s="722"/>
    </row>
    <row r="174" spans="1:32" ht="24.75" customHeight="1">
      <c r="A174" s="297" t="s">
        <v>815</v>
      </c>
      <c r="B174" s="354" t="s">
        <v>43</v>
      </c>
      <c r="C174" s="738">
        <v>46387</v>
      </c>
      <c r="D174" s="454"/>
      <c r="E174" s="738">
        <v>46029</v>
      </c>
      <c r="F174" s="739" t="s">
        <v>807</v>
      </c>
      <c r="G174" s="739"/>
      <c r="H174" s="740">
        <v>79</v>
      </c>
      <c r="I174" s="300" t="s">
        <v>571</v>
      </c>
      <c r="J174" s="740" t="s">
        <v>30</v>
      </c>
      <c r="K174" s="740"/>
      <c r="L174" s="298"/>
      <c r="M174" s="744" t="s">
        <v>128</v>
      </c>
      <c r="N174" s="770">
        <v>88420</v>
      </c>
      <c r="O174" s="744" t="s">
        <v>128</v>
      </c>
      <c r="P174" s="725" t="s">
        <v>32</v>
      </c>
      <c r="Q174" s="1001"/>
      <c r="R174" s="1001"/>
      <c r="S174" s="1084"/>
      <c r="T174" s="1084"/>
      <c r="U174" s="1084"/>
      <c r="V174" s="765">
        <v>7502</v>
      </c>
      <c r="W174" s="1002"/>
      <c r="X174" s="1363">
        <f t="shared" si="16"/>
        <v>7502</v>
      </c>
      <c r="Y174" s="1085">
        <f t="shared" si="17"/>
        <v>0</v>
      </c>
      <c r="Z174" s="1086"/>
      <c r="AA174" s="1481"/>
      <c r="AB174" s="733">
        <v>0</v>
      </c>
      <c r="AC174" s="733">
        <v>0</v>
      </c>
      <c r="AD174" s="732">
        <v>0</v>
      </c>
      <c r="AE174" s="718" t="s">
        <v>813</v>
      </c>
      <c r="AF174" s="722"/>
    </row>
    <row r="175" spans="1:32" ht="24.75" customHeight="1">
      <c r="A175" s="1245" t="s">
        <v>816</v>
      </c>
      <c r="B175" s="354" t="s">
        <v>43</v>
      </c>
      <c r="C175" s="738">
        <v>46173</v>
      </c>
      <c r="D175" s="454" t="s">
        <v>62</v>
      </c>
      <c r="E175" s="738">
        <v>46029</v>
      </c>
      <c r="F175" s="297" t="s">
        <v>807</v>
      </c>
      <c r="G175" s="739"/>
      <c r="H175" s="740">
        <v>0</v>
      </c>
      <c r="I175" s="300" t="s">
        <v>571</v>
      </c>
      <c r="J175" s="740" t="s">
        <v>30</v>
      </c>
      <c r="K175" s="740"/>
      <c r="L175" s="298"/>
      <c r="M175" s="744" t="s">
        <v>128</v>
      </c>
      <c r="N175" s="770">
        <v>50239.7</v>
      </c>
      <c r="O175" s="744" t="s">
        <v>128</v>
      </c>
      <c r="P175" s="725" t="s">
        <v>29</v>
      </c>
      <c r="Q175" s="716">
        <v>46024</v>
      </c>
      <c r="R175" s="1337"/>
      <c r="S175" s="1084"/>
      <c r="T175" s="1084"/>
      <c r="U175" s="1084"/>
      <c r="V175" s="765">
        <v>3682</v>
      </c>
      <c r="W175" s="1002">
        <v>3438</v>
      </c>
      <c r="X175" s="1363">
        <f t="shared" si="16"/>
        <v>244</v>
      </c>
      <c r="Y175" s="1085">
        <f t="shared" si="17"/>
        <v>0.93373166757197179</v>
      </c>
      <c r="Z175" s="271">
        <v>46155</v>
      </c>
      <c r="AA175" s="362"/>
      <c r="AB175" s="733">
        <v>0.5</v>
      </c>
      <c r="AC175" s="733">
        <v>0</v>
      </c>
      <c r="AD175" s="732">
        <v>0</v>
      </c>
      <c r="AE175" s="1233" t="s">
        <v>817</v>
      </c>
      <c r="AF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75"/>
      <c r="B178" s="776"/>
      <c r="C178" s="776"/>
      <c r="D178" s="776"/>
      <c r="E178" s="776"/>
      <c r="F178" s="775"/>
      <c r="G178" s="775"/>
      <c r="H178" s="776"/>
      <c r="I178" s="776"/>
      <c r="J178" s="776"/>
      <c r="K178" s="776"/>
      <c r="L178" s="775"/>
      <c r="M178" s="776"/>
      <c r="N178" s="811"/>
      <c r="O178" s="776"/>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73"/>
      <c r="Q182" s="723"/>
      <c r="R182" s="723"/>
      <c r="S182" s="723"/>
      <c r="T182" s="723"/>
      <c r="U182" s="723"/>
      <c r="V182" s="760"/>
      <c r="W182" s="723"/>
      <c r="X182" s="723"/>
      <c r="Y182" s="723"/>
      <c r="Z182" s="723"/>
      <c r="AA182" s="723"/>
      <c r="AB182" s="723"/>
      <c r="AC182" s="723"/>
      <c r="AD182" s="76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15" customHeight="1">
      <c r="A210" s="739"/>
      <c r="B210" s="741"/>
      <c r="C210" s="741"/>
      <c r="D210" s="741"/>
      <c r="E210" s="741"/>
      <c r="F210" s="739"/>
      <c r="G210" s="739"/>
      <c r="H210" s="741"/>
      <c r="I210" s="741"/>
      <c r="J210" s="741"/>
      <c r="K210" s="741"/>
      <c r="L210" s="739"/>
      <c r="M210" s="741"/>
      <c r="N210" s="771"/>
      <c r="O210" s="741"/>
      <c r="P210" s="722"/>
    </row>
    <row r="211" spans="1:16" ht="15" customHeight="1">
      <c r="A211" s="760"/>
      <c r="B211" s="723"/>
      <c r="C211" s="723"/>
      <c r="D211" s="723"/>
      <c r="E211" s="723"/>
      <c r="F211" s="760"/>
      <c r="G211" s="760"/>
      <c r="H211" s="723"/>
      <c r="I211" s="723"/>
      <c r="J211" s="723"/>
      <c r="K211" s="723"/>
      <c r="L211" s="760"/>
      <c r="M211" s="723"/>
      <c r="N211" s="761"/>
      <c r="O211" s="723"/>
    </row>
  </sheetData>
  <sortState xmlns:xlrd2="http://schemas.microsoft.com/office/spreadsheetml/2017/richdata2" ref="A2:AD49">
    <sortCondition descending="1" ref="B2:B49"/>
  </sortState>
  <dataValidations count="7">
    <dataValidation allowBlank="1" showInputMessage="1" showErrorMessage="1" sqref="D103 L105:L107 D109:D166 D106 Q48:U48 L48 Q176:U1048576 Q40:U40 Q106:U107 Q105:V105 Q169:R174 L42:L46 Q42:V46 L169:L1048576 X29:X36 Q23:V39 L23:L40 Q2:V20 L2:L20 D168:D175 S168:V175 V50:V61 Q50:U103 L50:L103 V63:V101" xr:uid="{1D31F93E-3D68-4310-94BF-578ADAD65882}"/>
    <dataValidation type="list" allowBlank="1" showInputMessage="1" showErrorMessage="1" sqref="J48 J105:J106 J109:J166 J42:J46 J85:J86 J19:J20 J40 J94:J103 J23:J38 J65:J68 J168:J175 J60:J63" xr:uid="{5598570D-D2DE-4A6E-ABB1-14F4B3480632}">
      <formula1>"Received, Pending, Not Required"</formula1>
    </dataValidation>
    <dataValidation type="list" allowBlank="1" showInputMessage="1" showErrorMessage="1" sqref="I109:I164 I105:I107 I44:I45 I65 I48 I99:I103 I20 I40 I93 I95 I68 I168:I1048576 I60:I62" xr:uid="{BDA55F74-4FDA-49CF-8062-F3046665EBCB}">
      <formula1>"On Track, In Jeopardy, Completed on Track, Completed, Completed -Missed TSD"</formula1>
    </dataValidation>
    <dataValidation type="list" allowBlank="1" showInputMessage="1" showErrorMessage="1" sqref="I66:I67 I42:I43 I46 I94 I96:I98 I50:I59 I23:I38 I63:I64 I2:I19 I69:I92" xr:uid="{B676ED09-FB47-4D85-B41D-60012AA8BA0B}">
      <formula1>"On Track, In Jeopardy, Completed on Track, Completed, Completed -Missed TSD, On Hold Per Tillman"</formula1>
    </dataValidation>
    <dataValidation type="list" allowBlank="1" showInputMessage="1" showErrorMessage="1" sqref="K105:K107 K109:K164 K48 K42:K46 K23:K40 K2:K20 K168:K1048576 K50:K62 K64:K103" xr:uid="{E79CFDF7-5B00-4092-B572-9E33744A1925}">
      <formula1>"Pending Locates,Permits, SOW Pending, NTP Pending, Materials, Reassigned, Door Tags"</formula1>
    </dataValidation>
    <dataValidation type="list" allowBlank="1" showInputMessage="1" showErrorMessage="1" sqref="P105:P107 P109:P164 P23:P40 P42:P48 P2:P20 P168:P1048576 P50:P103"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0"/>
  <sheetViews>
    <sheetView zoomScale="80" zoomScaleNormal="80" workbookViewId="0">
      <pane xSplit="1" topLeftCell="B12" activePane="topRight" state="frozen"/>
      <selection pane="topRight" activeCell="AE48" sqref="AE4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818</v>
      </c>
      <c r="B2" s="376" t="s">
        <v>34</v>
      </c>
      <c r="C2" s="1379">
        <v>46172</v>
      </c>
      <c r="D2" s="357" t="s">
        <v>52</v>
      </c>
      <c r="E2" s="359">
        <v>46077</v>
      </c>
      <c r="F2" s="357" t="s">
        <v>59</v>
      </c>
      <c r="G2" s="688" t="s">
        <v>819</v>
      </c>
      <c r="H2" s="689">
        <v>0</v>
      </c>
      <c r="I2" s="1052" t="s">
        <v>660</v>
      </c>
      <c r="J2" s="689" t="s">
        <v>30</v>
      </c>
      <c r="K2" s="984"/>
      <c r="L2" s="359" t="s">
        <v>636</v>
      </c>
      <c r="M2" s="689" t="s">
        <v>128</v>
      </c>
      <c r="N2" s="985">
        <v>49846.95</v>
      </c>
      <c r="O2" s="689" t="s">
        <v>128</v>
      </c>
      <c r="P2" s="1404" t="s">
        <v>38</v>
      </c>
      <c r="Q2" s="986">
        <v>46093</v>
      </c>
      <c r="R2" s="700" t="s">
        <v>128</v>
      </c>
      <c r="S2" s="362">
        <v>46190</v>
      </c>
      <c r="T2" s="372" t="s">
        <v>820</v>
      </c>
      <c r="U2" s="372" t="s">
        <v>820</v>
      </c>
      <c r="V2" s="987">
        <v>3109</v>
      </c>
      <c r="W2" s="1241">
        <v>3128</v>
      </c>
      <c r="X2" s="987">
        <f>SUM(V2-W2)</f>
        <v>-19</v>
      </c>
      <c r="Y2" s="382">
        <f>IFERROR($W2/$V2, 0)</f>
        <v>1.0061112898037954</v>
      </c>
      <c r="Z2" s="986">
        <v>46132</v>
      </c>
      <c r="AA2" s="1487">
        <v>46150</v>
      </c>
      <c r="AB2" s="1484">
        <v>1</v>
      </c>
      <c r="AC2" s="695">
        <v>0</v>
      </c>
      <c r="AD2" s="701">
        <v>0</v>
      </c>
      <c r="AE2" s="696" t="s">
        <v>821</v>
      </c>
    </row>
    <row r="3" spans="1:31" ht="39.75" customHeight="1">
      <c r="A3" s="1396" t="s">
        <v>822</v>
      </c>
      <c r="B3" s="376" t="s">
        <v>34</v>
      </c>
      <c r="C3" s="1379">
        <v>46172</v>
      </c>
      <c r="D3" s="1237" t="s">
        <v>56</v>
      </c>
      <c r="E3" s="359">
        <v>46139</v>
      </c>
      <c r="F3" s="357" t="s">
        <v>55</v>
      </c>
      <c r="G3" s="688" t="s">
        <v>823</v>
      </c>
      <c r="H3" s="689">
        <v>0</v>
      </c>
      <c r="I3" s="1052" t="s">
        <v>660</v>
      </c>
      <c r="J3" s="689" t="s">
        <v>30</v>
      </c>
      <c r="K3" s="984"/>
      <c r="L3" s="359" t="s">
        <v>636</v>
      </c>
      <c r="M3" s="689" t="s">
        <v>128</v>
      </c>
      <c r="N3" s="939">
        <v>85069.95</v>
      </c>
      <c r="O3" s="740" t="s">
        <v>128</v>
      </c>
      <c r="P3" s="1242" t="s">
        <v>38</v>
      </c>
      <c r="Q3" s="986">
        <v>46093</v>
      </c>
      <c r="R3" s="700" t="s">
        <v>128</v>
      </c>
      <c r="S3" s="362">
        <v>46169</v>
      </c>
      <c r="T3" s="372" t="s">
        <v>824</v>
      </c>
      <c r="U3" s="372" t="s">
        <v>824</v>
      </c>
      <c r="V3" s="987">
        <v>6787</v>
      </c>
      <c r="W3" s="1241">
        <v>6802</v>
      </c>
      <c r="X3" s="987">
        <f>SUM(V3-W3)</f>
        <v>-15</v>
      </c>
      <c r="Y3" s="382">
        <f>IFERROR($W3/$V3, 0)</f>
        <v>1.0022101075585679</v>
      </c>
      <c r="Z3" s="986">
        <v>46139</v>
      </c>
      <c r="AA3" s="1487">
        <v>46149</v>
      </c>
      <c r="AB3" s="1484">
        <v>1</v>
      </c>
      <c r="AC3" s="695">
        <v>0</v>
      </c>
      <c r="AD3" s="701">
        <v>0</v>
      </c>
      <c r="AE3" s="1239" t="s">
        <v>825</v>
      </c>
    </row>
    <row r="4" spans="1:31" ht="39.75" customHeight="1">
      <c r="A4" s="726" t="s">
        <v>826</v>
      </c>
      <c r="B4" s="376" t="s">
        <v>34</v>
      </c>
      <c r="C4" s="1379">
        <v>46172</v>
      </c>
      <c r="D4" s="687" t="s">
        <v>54</v>
      </c>
      <c r="E4" s="687">
        <v>46114</v>
      </c>
      <c r="F4" s="687" t="s">
        <v>55</v>
      </c>
      <c r="G4" s="688" t="s">
        <v>827</v>
      </c>
      <c r="H4" s="689">
        <v>0</v>
      </c>
      <c r="I4" s="1052" t="s">
        <v>660</v>
      </c>
      <c r="J4" s="689" t="s">
        <v>30</v>
      </c>
      <c r="K4" s="699"/>
      <c r="L4" s="359" t="s">
        <v>636</v>
      </c>
      <c r="M4" s="689" t="s">
        <v>128</v>
      </c>
      <c r="N4" s="690">
        <v>82825</v>
      </c>
      <c r="O4" s="740" t="s">
        <v>128</v>
      </c>
      <c r="P4" s="1242" t="s">
        <v>38</v>
      </c>
      <c r="Q4" s="692">
        <v>45965</v>
      </c>
      <c r="R4" s="700" t="s">
        <v>128</v>
      </c>
      <c r="S4" s="362">
        <v>46190</v>
      </c>
      <c r="T4" s="372" t="s">
        <v>828</v>
      </c>
      <c r="U4" s="362">
        <v>46198</v>
      </c>
      <c r="V4" s="332">
        <v>6210</v>
      </c>
      <c r="W4" s="449">
        <v>6210</v>
      </c>
      <c r="X4" s="693">
        <f>SUM(V4-W4)</f>
        <v>0</v>
      </c>
      <c r="Y4" s="364">
        <f>IFERROR($W4/$V4, 0)</f>
        <v>1</v>
      </c>
      <c r="Z4" s="700">
        <v>46128</v>
      </c>
      <c r="AA4" s="1487">
        <v>46155</v>
      </c>
      <c r="AB4" s="1485">
        <v>0</v>
      </c>
      <c r="AC4" s="695">
        <v>0</v>
      </c>
      <c r="AD4" s="701">
        <v>0</v>
      </c>
      <c r="AE4" s="696" t="s">
        <v>829</v>
      </c>
    </row>
    <row r="5" spans="1:31" ht="39.75" customHeight="1">
      <c r="A5" s="613" t="s">
        <v>830</v>
      </c>
      <c r="B5" s="376" t="s">
        <v>34</v>
      </c>
      <c r="C5" s="359">
        <v>46131</v>
      </c>
      <c r="D5" s="697" t="s">
        <v>56</v>
      </c>
      <c r="E5" s="697">
        <v>46156</v>
      </c>
      <c r="F5" s="698" t="s">
        <v>55</v>
      </c>
      <c r="G5" s="697" t="s">
        <v>831</v>
      </c>
      <c r="H5" s="988">
        <v>2</v>
      </c>
      <c r="I5" s="371" t="s">
        <v>660</v>
      </c>
      <c r="J5" s="1055" t="s">
        <v>30</v>
      </c>
      <c r="K5" s="699"/>
      <c r="L5" s="359" t="s">
        <v>636</v>
      </c>
      <c r="M5" s="371" t="s">
        <v>128</v>
      </c>
      <c r="N5" s="989">
        <v>21370</v>
      </c>
      <c r="O5" s="371" t="s">
        <v>128</v>
      </c>
      <c r="P5" s="727" t="s">
        <v>38</v>
      </c>
      <c r="Q5" s="990">
        <v>46159</v>
      </c>
      <c r="R5" s="700" t="s">
        <v>128</v>
      </c>
      <c r="S5" s="362">
        <v>46190</v>
      </c>
      <c r="T5" s="372" t="s">
        <v>832</v>
      </c>
      <c r="U5" s="372" t="s">
        <v>824</v>
      </c>
      <c r="V5" s="991">
        <v>1782</v>
      </c>
      <c r="W5" s="1241">
        <v>1722</v>
      </c>
      <c r="X5" s="987">
        <f>SUM(V5-W5)</f>
        <v>60</v>
      </c>
      <c r="Y5" s="364">
        <f>IFERROR($W5/$V5, 0)</f>
        <v>0.96632996632996637</v>
      </c>
      <c r="Z5" s="990">
        <v>46169</v>
      </c>
      <c r="AA5" s="1487">
        <v>46174</v>
      </c>
      <c r="AB5" s="1485">
        <v>1</v>
      </c>
      <c r="AC5" s="695">
        <v>1</v>
      </c>
      <c r="AD5" s="695">
        <v>1</v>
      </c>
      <c r="AE5" s="696" t="s">
        <v>833</v>
      </c>
    </row>
    <row r="6" spans="1:31" ht="39.75" customHeight="1">
      <c r="A6" s="726" t="s">
        <v>834</v>
      </c>
      <c r="B6" s="376" t="s">
        <v>34</v>
      </c>
      <c r="C6" s="1379">
        <v>46172</v>
      </c>
      <c r="D6" s="697" t="s">
        <v>54</v>
      </c>
      <c r="E6" s="697">
        <v>46118</v>
      </c>
      <c r="F6" s="698" t="s">
        <v>55</v>
      </c>
      <c r="G6" s="697" t="s">
        <v>835</v>
      </c>
      <c r="H6" s="1055">
        <v>72</v>
      </c>
      <c r="I6" s="371" t="s">
        <v>660</v>
      </c>
      <c r="J6" s="1055" t="s">
        <v>30</v>
      </c>
      <c r="K6" s="689"/>
      <c r="L6" s="697">
        <v>46120</v>
      </c>
      <c r="M6" s="371" t="s">
        <v>128</v>
      </c>
      <c r="N6" s="1056">
        <v>85035</v>
      </c>
      <c r="O6" s="371" t="s">
        <v>128</v>
      </c>
      <c r="P6" s="727" t="s">
        <v>38</v>
      </c>
      <c r="Q6" s="700">
        <v>46118</v>
      </c>
      <c r="R6" s="700" t="s">
        <v>128</v>
      </c>
      <c r="S6" s="362">
        <v>46190</v>
      </c>
      <c r="T6" s="372" t="s">
        <v>828</v>
      </c>
      <c r="U6" s="362">
        <v>46198</v>
      </c>
      <c r="V6" s="668">
        <v>5830</v>
      </c>
      <c r="W6" s="449">
        <v>5830</v>
      </c>
      <c r="X6" s="693">
        <f>SUM(V6-W6)</f>
        <v>0</v>
      </c>
      <c r="Y6" s="364">
        <f>IFERROR($W6/$V6, 0)</f>
        <v>1</v>
      </c>
      <c r="Z6" s="700">
        <v>46135</v>
      </c>
      <c r="AA6" s="1487">
        <v>46153</v>
      </c>
      <c r="AB6" s="1332">
        <v>1</v>
      </c>
      <c r="AC6" s="1332">
        <v>1</v>
      </c>
      <c r="AD6" s="1053">
        <v>0</v>
      </c>
      <c r="AE6" s="696" t="s">
        <v>836</v>
      </c>
    </row>
    <row r="7" spans="1:31" ht="39.75" customHeight="1">
      <c r="A7" s="778" t="s">
        <v>837</v>
      </c>
      <c r="B7" s="310" t="s">
        <v>34</v>
      </c>
      <c r="C7" s="779">
        <v>46107</v>
      </c>
      <c r="D7" s="697" t="s">
        <v>54</v>
      </c>
      <c r="E7" s="697">
        <v>46118</v>
      </c>
      <c r="F7" s="698" t="s">
        <v>55</v>
      </c>
      <c r="G7" s="697" t="s">
        <v>838</v>
      </c>
      <c r="H7" s="699">
        <v>20</v>
      </c>
      <c r="I7" s="371" t="s">
        <v>660</v>
      </c>
      <c r="J7" s="1055" t="s">
        <v>30</v>
      </c>
      <c r="K7" s="689"/>
      <c r="L7" s="697">
        <v>46120</v>
      </c>
      <c r="M7" s="371" t="s">
        <v>128</v>
      </c>
      <c r="N7" s="703">
        <v>23501</v>
      </c>
      <c r="O7" s="371" t="s">
        <v>128</v>
      </c>
      <c r="P7" s="727" t="s">
        <v>38</v>
      </c>
      <c r="Q7" s="700">
        <v>46118</v>
      </c>
      <c r="R7" s="700" t="s">
        <v>128</v>
      </c>
      <c r="S7" s="362">
        <v>46171</v>
      </c>
      <c r="T7" s="372" t="s">
        <v>839</v>
      </c>
      <c r="U7" s="362">
        <v>46178</v>
      </c>
      <c r="V7" s="693">
        <v>1322</v>
      </c>
      <c r="W7" s="728">
        <v>1322</v>
      </c>
      <c r="X7" s="693">
        <f t="shared" ref="X7" si="0">SUM(V7-W7)</f>
        <v>0</v>
      </c>
      <c r="Y7" s="364">
        <f t="shared" ref="Y7" si="1">IFERROR($W7/$V7, 0)</f>
        <v>1</v>
      </c>
      <c r="Z7" s="700">
        <v>46148</v>
      </c>
      <c r="AA7" s="1487">
        <v>46149</v>
      </c>
      <c r="AB7" s="1485">
        <v>1</v>
      </c>
      <c r="AC7" s="695">
        <v>1</v>
      </c>
      <c r="AD7" s="695">
        <v>1</v>
      </c>
      <c r="AE7" s="1239" t="s">
        <v>840</v>
      </c>
    </row>
    <row r="8" spans="1:31" ht="39.75" customHeight="1">
      <c r="A8" s="1490" t="s">
        <v>841</v>
      </c>
      <c r="B8" s="376" t="s">
        <v>34</v>
      </c>
      <c r="C8" s="1379">
        <v>46191</v>
      </c>
      <c r="D8" s="1378" t="s">
        <v>68</v>
      </c>
      <c r="E8" s="1378">
        <v>46142</v>
      </c>
      <c r="F8" s="1377" t="s">
        <v>55</v>
      </c>
      <c r="G8" s="1251"/>
      <c r="H8" s="1645">
        <v>58</v>
      </c>
      <c r="I8" s="371" t="s">
        <v>660</v>
      </c>
      <c r="J8" s="1055" t="s">
        <v>30</v>
      </c>
      <c r="K8" s="689"/>
      <c r="L8" s="359" t="s">
        <v>636</v>
      </c>
      <c r="M8" s="371" t="s">
        <v>128</v>
      </c>
      <c r="N8" s="989">
        <v>56668.15</v>
      </c>
      <c r="O8" s="371" t="s">
        <v>128</v>
      </c>
      <c r="P8" s="727" t="s">
        <v>38</v>
      </c>
      <c r="Q8" s="1647">
        <v>46144</v>
      </c>
      <c r="R8" s="700" t="s">
        <v>128</v>
      </c>
      <c r="S8" s="362">
        <v>46190</v>
      </c>
      <c r="T8" s="372" t="s">
        <v>824</v>
      </c>
      <c r="U8" s="372" t="s">
        <v>824</v>
      </c>
      <c r="V8" s="1649">
        <v>4061</v>
      </c>
      <c r="W8" s="1658">
        <v>4061</v>
      </c>
      <c r="X8" s="1649">
        <f>SUM(V8-W8)</f>
        <v>0</v>
      </c>
      <c r="Y8" s="1238">
        <f>IFERROR($W8/$V8, 0)</f>
        <v>1</v>
      </c>
      <c r="Z8" s="1647">
        <v>46153</v>
      </c>
      <c r="AA8" s="1647">
        <v>46178</v>
      </c>
      <c r="AB8" s="1332">
        <v>1</v>
      </c>
      <c r="AC8" s="1332">
        <v>1</v>
      </c>
      <c r="AD8" s="1053">
        <v>0</v>
      </c>
      <c r="AE8" s="1239" t="s">
        <v>661</v>
      </c>
    </row>
    <row r="9" spans="1:31" ht="39.75" customHeight="1">
      <c r="A9" s="1499" t="s">
        <v>842</v>
      </c>
      <c r="B9" s="1500" t="s">
        <v>34</v>
      </c>
      <c r="C9" s="1379">
        <v>46191</v>
      </c>
      <c r="D9" s="1378" t="s">
        <v>68</v>
      </c>
      <c r="E9" s="1378">
        <v>46142</v>
      </c>
      <c r="F9" s="1377" t="s">
        <v>55</v>
      </c>
      <c r="G9" s="1251"/>
      <c r="H9" s="1645">
        <v>81</v>
      </c>
      <c r="I9" s="371" t="s">
        <v>660</v>
      </c>
      <c r="J9" s="1055" t="s">
        <v>30</v>
      </c>
      <c r="K9" s="689"/>
      <c r="L9" s="359" t="s">
        <v>636</v>
      </c>
      <c r="M9" s="371" t="s">
        <v>128</v>
      </c>
      <c r="N9" s="989">
        <v>66206</v>
      </c>
      <c r="O9" s="371" t="s">
        <v>128</v>
      </c>
      <c r="P9" s="727" t="s">
        <v>38</v>
      </c>
      <c r="Q9" s="1220">
        <v>46144</v>
      </c>
      <c r="R9" s="700" t="s">
        <v>128</v>
      </c>
      <c r="S9" s="362">
        <v>46190</v>
      </c>
      <c r="T9" s="372" t="s">
        <v>820</v>
      </c>
      <c r="U9" s="372" t="s">
        <v>824</v>
      </c>
      <c r="V9" s="1223">
        <v>5035</v>
      </c>
      <c r="W9" s="1476">
        <v>4865</v>
      </c>
      <c r="X9" s="1222">
        <f>SUM(V9-W9)</f>
        <v>170</v>
      </c>
      <c r="Y9" s="1238">
        <f>IFERROR($W9/$V9, 0)</f>
        <v>0.96623634558093352</v>
      </c>
      <c r="Z9" s="1220">
        <v>46164</v>
      </c>
      <c r="AA9" s="1220">
        <v>46181</v>
      </c>
      <c r="AB9" s="1189">
        <v>0</v>
      </c>
      <c r="AC9" s="695">
        <v>0</v>
      </c>
      <c r="AD9" s="1255">
        <v>0</v>
      </c>
      <c r="AE9" s="1239" t="s">
        <v>661</v>
      </c>
    </row>
    <row r="10" spans="1:31" ht="39.75" customHeight="1">
      <c r="A10" s="1506" t="s">
        <v>843</v>
      </c>
      <c r="B10" s="1059" t="s">
        <v>34</v>
      </c>
      <c r="C10" s="1379">
        <v>46191</v>
      </c>
      <c r="D10" s="1378" t="s">
        <v>56</v>
      </c>
      <c r="E10" s="1378">
        <v>46184</v>
      </c>
      <c r="F10" s="1377" t="s">
        <v>55</v>
      </c>
      <c r="G10" s="1251"/>
      <c r="H10" s="1645">
        <v>65</v>
      </c>
      <c r="I10" s="371" t="s">
        <v>660</v>
      </c>
      <c r="J10" s="1055" t="s">
        <v>30</v>
      </c>
      <c r="K10" s="689"/>
      <c r="L10" s="359" t="s">
        <v>636</v>
      </c>
      <c r="M10" s="371" t="s">
        <v>128</v>
      </c>
      <c r="N10" s="989">
        <v>45252</v>
      </c>
      <c r="O10" s="371" t="s">
        <v>128</v>
      </c>
      <c r="P10" s="727" t="s">
        <v>38</v>
      </c>
      <c r="Q10" s="1647">
        <v>46184</v>
      </c>
      <c r="R10" s="700" t="s">
        <v>256</v>
      </c>
      <c r="S10" s="362" t="s">
        <v>844</v>
      </c>
      <c r="T10" s="372" t="s">
        <v>824</v>
      </c>
      <c r="U10" s="372" t="s">
        <v>824</v>
      </c>
      <c r="V10" s="1648">
        <v>3360</v>
      </c>
      <c r="W10" s="1658">
        <v>3403</v>
      </c>
      <c r="X10" s="1649">
        <f>SUM(V10-W10)</f>
        <v>-43</v>
      </c>
      <c r="Y10" s="1238">
        <f>IFERROR($W10/$V10, 0)</f>
        <v>1.0127976190476191</v>
      </c>
      <c r="Z10" s="1647">
        <v>46192</v>
      </c>
      <c r="AA10" s="1647">
        <v>46197</v>
      </c>
      <c r="AB10" s="1332">
        <v>1</v>
      </c>
      <c r="AC10" s="1332">
        <v>1</v>
      </c>
      <c r="AD10" s="1053">
        <v>0</v>
      </c>
      <c r="AE10" s="1239" t="s">
        <v>661</v>
      </c>
    </row>
    <row r="11" spans="1:31" ht="39.75" customHeight="1">
      <c r="A11" s="1506" t="s">
        <v>845</v>
      </c>
      <c r="B11" s="1059" t="s">
        <v>34</v>
      </c>
      <c r="C11" s="1379">
        <v>46191</v>
      </c>
      <c r="D11" s="1378" t="s">
        <v>56</v>
      </c>
      <c r="E11" s="1378">
        <v>46184</v>
      </c>
      <c r="F11" s="1377" t="s">
        <v>55</v>
      </c>
      <c r="G11" s="1251"/>
      <c r="H11" s="1645">
        <v>21</v>
      </c>
      <c r="I11" s="371" t="s">
        <v>660</v>
      </c>
      <c r="J11" s="740" t="s">
        <v>30</v>
      </c>
      <c r="K11" s="689"/>
      <c r="L11" s="359" t="s">
        <v>636</v>
      </c>
      <c r="M11" s="371" t="s">
        <v>128</v>
      </c>
      <c r="N11" s="989">
        <v>38308</v>
      </c>
      <c r="O11" s="371" t="s">
        <v>128</v>
      </c>
      <c r="P11" s="727" t="s">
        <v>38</v>
      </c>
      <c r="Q11" s="1647">
        <v>46185</v>
      </c>
      <c r="R11" s="700" t="s">
        <v>256</v>
      </c>
      <c r="S11" s="362" t="s">
        <v>844</v>
      </c>
      <c r="T11" s="372" t="s">
        <v>824</v>
      </c>
      <c r="U11" s="372" t="s">
        <v>824</v>
      </c>
      <c r="V11" s="1648">
        <v>3379</v>
      </c>
      <c r="W11" s="1658">
        <v>3340</v>
      </c>
      <c r="X11" s="1649">
        <f>SUM(V11-W11)</f>
        <v>39</v>
      </c>
      <c r="Y11" s="1238">
        <f>IFERROR($W11/$V11, 0)</f>
        <v>0.98845812370523822</v>
      </c>
      <c r="Z11" s="1647">
        <v>46198</v>
      </c>
      <c r="AA11" s="1647">
        <v>46202</v>
      </c>
      <c r="AB11" s="1332">
        <v>1</v>
      </c>
      <c r="AC11" s="1332">
        <v>1</v>
      </c>
      <c r="AD11" s="1053">
        <v>0</v>
      </c>
      <c r="AE11" s="1239" t="s">
        <v>846</v>
      </c>
    </row>
    <row r="12" spans="1:31" ht="39.75" customHeight="1">
      <c r="A12" s="1506" t="s">
        <v>847</v>
      </c>
      <c r="B12" s="1059" t="s">
        <v>34</v>
      </c>
      <c r="C12" s="1379">
        <v>46191</v>
      </c>
      <c r="D12" s="1378" t="s">
        <v>56</v>
      </c>
      <c r="E12" s="1378">
        <v>46169</v>
      </c>
      <c r="F12" s="1377" t="s">
        <v>55</v>
      </c>
      <c r="G12" s="1251" t="s">
        <v>848</v>
      </c>
      <c r="H12" s="1645">
        <v>85</v>
      </c>
      <c r="I12" s="371" t="s">
        <v>660</v>
      </c>
      <c r="J12" s="1055" t="s">
        <v>30</v>
      </c>
      <c r="K12" s="689"/>
      <c r="L12" s="359" t="s">
        <v>636</v>
      </c>
      <c r="M12" s="371" t="s">
        <v>128</v>
      </c>
      <c r="N12" s="989">
        <v>56492</v>
      </c>
      <c r="O12" s="371" t="s">
        <v>128</v>
      </c>
      <c r="P12" s="727" t="s">
        <v>38</v>
      </c>
      <c r="Q12" s="1647">
        <v>46170</v>
      </c>
      <c r="R12" s="700" t="s">
        <v>256</v>
      </c>
      <c r="S12" s="362" t="s">
        <v>844</v>
      </c>
      <c r="T12" s="372" t="s">
        <v>824</v>
      </c>
      <c r="U12" s="372" t="s">
        <v>824</v>
      </c>
      <c r="V12" s="1648">
        <v>4054</v>
      </c>
      <c r="W12" s="1658">
        <v>4092</v>
      </c>
      <c r="X12" s="1649">
        <f>SUM(V12-W12)</f>
        <v>-38</v>
      </c>
      <c r="Y12" s="1238">
        <f>IFERROR($W12/$V12, 0)</f>
        <v>1.0093734583127776</v>
      </c>
      <c r="Z12" s="1647">
        <v>46184</v>
      </c>
      <c r="AA12" s="1647">
        <v>46192</v>
      </c>
      <c r="AB12" s="1332">
        <v>1</v>
      </c>
      <c r="AC12" s="1332">
        <v>1</v>
      </c>
      <c r="AD12" s="1053">
        <v>0</v>
      </c>
      <c r="AE12" s="1239" t="s">
        <v>661</v>
      </c>
    </row>
    <row r="13" spans="1:31" ht="39.75" customHeight="1">
      <c r="A13" s="1506" t="s">
        <v>849</v>
      </c>
      <c r="B13" s="1059" t="s">
        <v>34</v>
      </c>
      <c r="C13" s="1379">
        <v>46191</v>
      </c>
      <c r="D13" s="1378" t="s">
        <v>56</v>
      </c>
      <c r="E13" s="1378">
        <v>46169</v>
      </c>
      <c r="F13" s="1377" t="s">
        <v>55</v>
      </c>
      <c r="G13" s="1251" t="s">
        <v>850</v>
      </c>
      <c r="H13" s="1645">
        <v>87</v>
      </c>
      <c r="I13" s="371" t="s">
        <v>660</v>
      </c>
      <c r="J13" s="1055" t="s">
        <v>30</v>
      </c>
      <c r="K13" s="689"/>
      <c r="L13" s="359" t="s">
        <v>636</v>
      </c>
      <c r="M13" s="371" t="s">
        <v>128</v>
      </c>
      <c r="N13" s="989">
        <v>59286</v>
      </c>
      <c r="O13" s="371" t="s">
        <v>128</v>
      </c>
      <c r="P13" s="727" t="s">
        <v>38</v>
      </c>
      <c r="Q13" s="1647">
        <v>46170</v>
      </c>
      <c r="R13" s="700" t="s">
        <v>256</v>
      </c>
      <c r="S13" s="362" t="s">
        <v>844</v>
      </c>
      <c r="T13" s="372" t="s">
        <v>824</v>
      </c>
      <c r="U13" s="372" t="s">
        <v>824</v>
      </c>
      <c r="V13" s="1648">
        <v>4413</v>
      </c>
      <c r="W13" s="1658">
        <v>4477</v>
      </c>
      <c r="X13" s="1649">
        <f>SUM(V13-W13)</f>
        <v>-64</v>
      </c>
      <c r="Y13" s="1238">
        <f>IFERROR($W13/$V13, 0)</f>
        <v>1.0145026059370044</v>
      </c>
      <c r="Z13" s="1647">
        <v>46184</v>
      </c>
      <c r="AA13" s="1647">
        <v>46190</v>
      </c>
      <c r="AB13" s="1332">
        <v>1</v>
      </c>
      <c r="AC13" s="1332">
        <v>1</v>
      </c>
      <c r="AD13" s="1255">
        <v>0</v>
      </c>
      <c r="AE13" s="1239" t="s">
        <v>661</v>
      </c>
    </row>
    <row r="14" spans="1:31" ht="39.75" customHeight="1">
      <c r="A14" s="1537" t="s">
        <v>851</v>
      </c>
      <c r="B14" s="1059" t="s">
        <v>34</v>
      </c>
      <c r="C14" s="1379">
        <v>46191</v>
      </c>
      <c r="D14" s="1378" t="s">
        <v>56</v>
      </c>
      <c r="E14" s="1378">
        <v>46169</v>
      </c>
      <c r="F14" s="1377" t="s">
        <v>55</v>
      </c>
      <c r="G14" s="1251" t="s">
        <v>852</v>
      </c>
      <c r="H14" s="1645">
        <v>56</v>
      </c>
      <c r="I14" s="1052" t="s">
        <v>660</v>
      </c>
      <c r="J14" s="1055" t="s">
        <v>30</v>
      </c>
      <c r="K14" s="689"/>
      <c r="L14" s="359" t="s">
        <v>636</v>
      </c>
      <c r="M14" s="371" t="s">
        <v>128</v>
      </c>
      <c r="N14" s="989">
        <v>42220</v>
      </c>
      <c r="O14" s="371" t="s">
        <v>128</v>
      </c>
      <c r="P14" s="1536" t="s">
        <v>38</v>
      </c>
      <c r="Q14" s="1647">
        <v>46170</v>
      </c>
      <c r="R14" s="700" t="s">
        <v>128</v>
      </c>
      <c r="S14" s="362">
        <v>46190</v>
      </c>
      <c r="T14" s="372" t="s">
        <v>820</v>
      </c>
      <c r="U14" s="372" t="s">
        <v>824</v>
      </c>
      <c r="V14" s="1648">
        <v>3090</v>
      </c>
      <c r="W14" s="1664">
        <v>2998</v>
      </c>
      <c r="X14" s="1649">
        <f>SUM(V14-W14)</f>
        <v>92</v>
      </c>
      <c r="Y14" s="1238">
        <f>IFERROR($W14/$V14, 0)</f>
        <v>0.9702265372168285</v>
      </c>
      <c r="Z14" s="1647">
        <v>46183</v>
      </c>
      <c r="AA14" s="1647">
        <v>46184</v>
      </c>
      <c r="AB14" s="1332">
        <v>1</v>
      </c>
      <c r="AC14" s="1332">
        <v>1</v>
      </c>
      <c r="AD14" s="1255">
        <v>0</v>
      </c>
      <c r="AE14" s="1239" t="s">
        <v>661</v>
      </c>
    </row>
    <row r="15" spans="1:31" ht="39.75" customHeight="1">
      <c r="A15" s="1506" t="s">
        <v>853</v>
      </c>
      <c r="B15" s="1059" t="s">
        <v>34</v>
      </c>
      <c r="C15" s="1379">
        <v>46191</v>
      </c>
      <c r="D15" s="1378" t="s">
        <v>56</v>
      </c>
      <c r="E15" s="1378">
        <v>46184</v>
      </c>
      <c r="F15" s="1377" t="s">
        <v>55</v>
      </c>
      <c r="G15" s="1251"/>
      <c r="H15" s="1645">
        <v>74</v>
      </c>
      <c r="I15" s="371" t="s">
        <v>660</v>
      </c>
      <c r="J15" s="740" t="s">
        <v>30</v>
      </c>
      <c r="K15" s="689"/>
      <c r="L15" s="359" t="s">
        <v>636</v>
      </c>
      <c r="M15" s="371" t="s">
        <v>128</v>
      </c>
      <c r="N15" s="989">
        <v>51256</v>
      </c>
      <c r="O15" s="371" t="s">
        <v>128</v>
      </c>
      <c r="P15" s="727" t="s">
        <v>38</v>
      </c>
      <c r="Q15" s="1647">
        <v>46185</v>
      </c>
      <c r="R15" s="700" t="s">
        <v>256</v>
      </c>
      <c r="S15" s="362" t="s">
        <v>844</v>
      </c>
      <c r="T15" s="372" t="s">
        <v>824</v>
      </c>
      <c r="U15" s="372" t="s">
        <v>824</v>
      </c>
      <c r="V15" s="1648">
        <v>3826</v>
      </c>
      <c r="W15" s="1658">
        <v>3853</v>
      </c>
      <c r="X15" s="1649">
        <f>SUM(V15-W15)</f>
        <v>-27</v>
      </c>
      <c r="Y15" s="1238">
        <f>IFERROR($W15/$V15, 0)</f>
        <v>1.0070569785676948</v>
      </c>
      <c r="Z15" s="1647">
        <v>46203</v>
      </c>
      <c r="AA15" s="1647">
        <v>46209</v>
      </c>
      <c r="AB15" s="1332">
        <v>1</v>
      </c>
      <c r="AC15" s="1332">
        <v>1</v>
      </c>
      <c r="AD15" s="1255">
        <v>0</v>
      </c>
      <c r="AE15" s="1239" t="s">
        <v>846</v>
      </c>
    </row>
    <row r="16" spans="1:31" ht="39.75" customHeight="1">
      <c r="A16" s="1506" t="s">
        <v>854</v>
      </c>
      <c r="B16" s="1059" t="s">
        <v>34</v>
      </c>
      <c r="C16" s="1379">
        <v>46191</v>
      </c>
      <c r="D16" s="1378" t="s">
        <v>56</v>
      </c>
      <c r="E16" s="1378">
        <v>46184</v>
      </c>
      <c r="F16" s="1377" t="s">
        <v>55</v>
      </c>
      <c r="G16" s="1251"/>
      <c r="H16" s="1645">
        <v>73</v>
      </c>
      <c r="I16" s="371" t="s">
        <v>660</v>
      </c>
      <c r="J16" s="1055" t="s">
        <v>30</v>
      </c>
      <c r="K16" s="689"/>
      <c r="L16" s="359" t="s">
        <v>636</v>
      </c>
      <c r="M16" s="371" t="s">
        <v>128</v>
      </c>
      <c r="N16" s="989">
        <v>61225.25</v>
      </c>
      <c r="O16" s="371" t="s">
        <v>128</v>
      </c>
      <c r="P16" s="727" t="s">
        <v>38</v>
      </c>
      <c r="Q16" s="1647">
        <v>46184</v>
      </c>
      <c r="R16" s="700" t="s">
        <v>256</v>
      </c>
      <c r="S16" s="362" t="s">
        <v>844</v>
      </c>
      <c r="T16" s="372" t="s">
        <v>824</v>
      </c>
      <c r="U16" s="372" t="s">
        <v>824</v>
      </c>
      <c r="V16" s="1648">
        <v>4654</v>
      </c>
      <c r="W16" s="1658">
        <v>4748</v>
      </c>
      <c r="X16" s="1649">
        <f>SUM(V16-W16)</f>
        <v>-94</v>
      </c>
      <c r="Y16" s="1238">
        <f>IFERROR($W16/$V16, 0)</f>
        <v>1.0201976794155565</v>
      </c>
      <c r="Z16" s="1647">
        <v>46191</v>
      </c>
      <c r="AA16" s="1647">
        <v>46202</v>
      </c>
      <c r="AB16" s="1332">
        <v>1</v>
      </c>
      <c r="AC16" s="1332">
        <v>1</v>
      </c>
      <c r="AD16" s="1053">
        <v>0</v>
      </c>
      <c r="AE16" s="1239" t="s">
        <v>661</v>
      </c>
    </row>
    <row r="17" spans="1:31" ht="39.75" customHeight="1">
      <c r="A17" s="1426" t="s">
        <v>855</v>
      </c>
      <c r="B17" s="376" t="s">
        <v>34</v>
      </c>
      <c r="C17" s="1379">
        <v>46181</v>
      </c>
      <c r="D17" s="1377" t="s">
        <v>52</v>
      </c>
      <c r="E17" s="1378">
        <v>46143</v>
      </c>
      <c r="F17" s="687" t="s">
        <v>55</v>
      </c>
      <c r="G17" s="1251"/>
      <c r="H17" s="699">
        <v>0</v>
      </c>
      <c r="I17" s="371" t="s">
        <v>660</v>
      </c>
      <c r="J17" s="699" t="s">
        <v>30</v>
      </c>
      <c r="K17" s="689"/>
      <c r="L17" s="359" t="s">
        <v>636</v>
      </c>
      <c r="M17" s="699" t="s">
        <v>128</v>
      </c>
      <c r="N17" s="703">
        <v>6580.6</v>
      </c>
      <c r="O17" s="699" t="s">
        <v>128</v>
      </c>
      <c r="P17" s="727" t="s">
        <v>38</v>
      </c>
      <c r="Q17" s="1647">
        <v>46147</v>
      </c>
      <c r="R17" s="700" t="s">
        <v>128</v>
      </c>
      <c r="S17" s="362">
        <v>46161</v>
      </c>
      <c r="T17" s="372" t="s">
        <v>824</v>
      </c>
      <c r="U17" s="372" t="s">
        <v>824</v>
      </c>
      <c r="V17" s="1648">
        <v>466</v>
      </c>
      <c r="W17" s="1658">
        <v>625</v>
      </c>
      <c r="X17" s="1649">
        <f>SUM(V17-W17)</f>
        <v>-159</v>
      </c>
      <c r="Y17" s="1238">
        <f>IFERROR($W17/$V17, 0)</f>
        <v>1.3412017167381973</v>
      </c>
      <c r="Z17" s="1647">
        <v>46157</v>
      </c>
      <c r="AA17" s="1487">
        <v>46161</v>
      </c>
      <c r="AB17" s="1485">
        <v>0</v>
      </c>
      <c r="AC17" s="695">
        <v>0</v>
      </c>
      <c r="AD17" s="1053">
        <v>0</v>
      </c>
      <c r="AE17" s="1239" t="s">
        <v>663</v>
      </c>
    </row>
    <row r="18" spans="1:31" ht="39.75" customHeight="1">
      <c r="A18" s="1344" t="s">
        <v>148</v>
      </c>
      <c r="B18" s="376" t="s">
        <v>34</v>
      </c>
      <c r="C18" s="687">
        <v>46040</v>
      </c>
      <c r="D18" s="1237" t="s">
        <v>856</v>
      </c>
      <c r="E18" s="697">
        <v>45867</v>
      </c>
      <c r="F18" s="698" t="s">
        <v>55</v>
      </c>
      <c r="G18" s="1237" t="s">
        <v>857</v>
      </c>
      <c r="H18" s="699">
        <v>0</v>
      </c>
      <c r="I18" s="371" t="s">
        <v>660</v>
      </c>
      <c r="J18" s="1177" t="s">
        <v>30</v>
      </c>
      <c r="K18" s="361"/>
      <c r="L18" s="359" t="s">
        <v>636</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858</v>
      </c>
    </row>
    <row r="19" spans="1:31" ht="39.75" customHeight="1">
      <c r="A19" s="1558" t="s">
        <v>859</v>
      </c>
      <c r="B19" s="1406" t="s">
        <v>34</v>
      </c>
      <c r="C19" s="1250">
        <v>46203</v>
      </c>
      <c r="D19" s="1237" t="s">
        <v>56</v>
      </c>
      <c r="E19" s="1251">
        <v>46195</v>
      </c>
      <c r="F19" s="1237" t="s">
        <v>55</v>
      </c>
      <c r="G19" s="1251"/>
      <c r="H19" s="1177">
        <v>0</v>
      </c>
      <c r="I19" s="1258" t="s">
        <v>660</v>
      </c>
      <c r="J19" s="1177" t="s">
        <v>30</v>
      </c>
      <c r="K19" s="361"/>
      <c r="L19" s="359" t="s">
        <v>636</v>
      </c>
      <c r="M19" s="1177" t="s">
        <v>128</v>
      </c>
      <c r="N19" s="1408">
        <v>36161.25</v>
      </c>
      <c r="O19" s="1177" t="s">
        <v>128</v>
      </c>
      <c r="P19" s="1618" t="s">
        <v>38</v>
      </c>
      <c r="Q19" s="1220">
        <v>46162</v>
      </c>
      <c r="R19" s="700" t="s">
        <v>256</v>
      </c>
      <c r="S19" s="362" t="s">
        <v>844</v>
      </c>
      <c r="T19" s="372" t="s">
        <v>824</v>
      </c>
      <c r="U19" s="372" t="s">
        <v>824</v>
      </c>
      <c r="V19" s="1223">
        <v>2885</v>
      </c>
      <c r="W19" s="1476">
        <v>2952</v>
      </c>
      <c r="X19" s="1222">
        <f>SUM(V19-W19)</f>
        <v>-67</v>
      </c>
      <c r="Y19" s="1238">
        <f>IFERROR($W19/$V19, 0)</f>
        <v>1.0232235701906411</v>
      </c>
      <c r="Z19" s="1220">
        <v>46210</v>
      </c>
      <c r="AA19" s="1220">
        <v>46212</v>
      </c>
      <c r="AB19" s="1189">
        <v>0</v>
      </c>
      <c r="AC19" s="1189">
        <v>0</v>
      </c>
      <c r="AD19" s="1223">
        <v>0</v>
      </c>
      <c r="AE19" s="1239" t="s">
        <v>702</v>
      </c>
    </row>
    <row r="20" spans="1:31" ht="39.75" customHeight="1">
      <c r="A20" s="1344" t="s">
        <v>860</v>
      </c>
      <c r="B20" s="376" t="s">
        <v>34</v>
      </c>
      <c r="C20" s="687">
        <v>46103</v>
      </c>
      <c r="D20" s="365" t="s">
        <v>52</v>
      </c>
      <c r="E20" s="697">
        <v>46077</v>
      </c>
      <c r="F20" s="687" t="s">
        <v>55</v>
      </c>
      <c r="G20" s="698" t="s">
        <v>861</v>
      </c>
      <c r="H20" s="988">
        <v>0</v>
      </c>
      <c r="I20" s="371" t="s">
        <v>660</v>
      </c>
      <c r="J20" s="699" t="s">
        <v>30</v>
      </c>
      <c r="K20" s="1219"/>
      <c r="L20" s="359" t="s">
        <v>636</v>
      </c>
      <c r="M20" s="699" t="s">
        <v>128</v>
      </c>
      <c r="N20" s="989">
        <v>15002.75</v>
      </c>
      <c r="O20" s="699" t="s">
        <v>128</v>
      </c>
      <c r="P20" s="1536" t="s">
        <v>38</v>
      </c>
      <c r="Q20" s="990">
        <v>46147</v>
      </c>
      <c r="R20" s="700" t="s">
        <v>128</v>
      </c>
      <c r="S20" s="362">
        <v>46190</v>
      </c>
      <c r="T20" s="362">
        <v>46198</v>
      </c>
      <c r="U20" s="362">
        <v>46212</v>
      </c>
      <c r="V20" s="991">
        <v>1175</v>
      </c>
      <c r="W20" s="1614">
        <v>1238</v>
      </c>
      <c r="X20" s="987">
        <f>SUM(V20-W20)</f>
        <v>-63</v>
      </c>
      <c r="Y20" s="364">
        <f>IFERROR($W20/$V20, 0)</f>
        <v>1.0536170212765958</v>
      </c>
      <c r="Z20" s="990">
        <v>46090</v>
      </c>
      <c r="AA20" s="1121">
        <v>46155</v>
      </c>
      <c r="AB20" s="813">
        <v>1</v>
      </c>
      <c r="AC20" s="1332">
        <v>1</v>
      </c>
      <c r="AD20" s="1615">
        <v>0</v>
      </c>
      <c r="AE20" s="1366"/>
    </row>
    <row r="21" spans="1:31" ht="39.75" customHeight="1">
      <c r="A21" s="726" t="s">
        <v>862</v>
      </c>
      <c r="B21" s="376" t="s">
        <v>34</v>
      </c>
      <c r="C21" s="1379">
        <v>46172</v>
      </c>
      <c r="D21" s="365" t="s">
        <v>56</v>
      </c>
      <c r="E21" s="366">
        <v>46056</v>
      </c>
      <c r="F21" s="365" t="s">
        <v>55</v>
      </c>
      <c r="G21" s="1237" t="s">
        <v>863</v>
      </c>
      <c r="H21" s="1177">
        <v>0</v>
      </c>
      <c r="I21" s="1258" t="s">
        <v>660</v>
      </c>
      <c r="J21" s="1177" t="s">
        <v>30</v>
      </c>
      <c r="K21" s="689"/>
      <c r="L21" s="359" t="s">
        <v>636</v>
      </c>
      <c r="M21" s="1177" t="s">
        <v>128</v>
      </c>
      <c r="N21" s="415">
        <v>118710.8</v>
      </c>
      <c r="O21" s="1177" t="s">
        <v>128</v>
      </c>
      <c r="P21" s="727" t="s">
        <v>38</v>
      </c>
      <c r="Q21" s="369">
        <v>46062</v>
      </c>
      <c r="R21" s="700" t="s">
        <v>128</v>
      </c>
      <c r="S21" s="362">
        <v>46171</v>
      </c>
      <c r="T21" s="372" t="s">
        <v>839</v>
      </c>
      <c r="U21" s="372" t="s">
        <v>824</v>
      </c>
      <c r="V21" s="9">
        <v>6978</v>
      </c>
      <c r="W21" s="484">
        <v>6978</v>
      </c>
      <c r="X21" s="363">
        <f>SUM(V21-W21)</f>
        <v>0</v>
      </c>
      <c r="Y21" s="364">
        <f>IFERROR($W21/$V21, 0)</f>
        <v>1</v>
      </c>
      <c r="Z21" s="369">
        <v>46064</v>
      </c>
      <c r="AA21" s="1487">
        <v>46083</v>
      </c>
      <c r="AB21" s="1508">
        <v>0</v>
      </c>
      <c r="AC21" s="926">
        <v>0</v>
      </c>
      <c r="AD21" s="1223">
        <v>0</v>
      </c>
      <c r="AE21" s="1239" t="s">
        <v>864</v>
      </c>
    </row>
    <row r="22" spans="1:31" ht="39.75" customHeight="1">
      <c r="A22" s="613" t="s">
        <v>865</v>
      </c>
      <c r="B22" s="376" t="s">
        <v>34</v>
      </c>
      <c r="C22" s="359">
        <v>46174</v>
      </c>
      <c r="D22" s="365" t="s">
        <v>60</v>
      </c>
      <c r="E22" s="366">
        <v>46070</v>
      </c>
      <c r="F22" s="365" t="s">
        <v>55</v>
      </c>
      <c r="G22" s="698"/>
      <c r="H22" s="988">
        <v>115</v>
      </c>
      <c r="I22" s="371" t="s">
        <v>660</v>
      </c>
      <c r="J22" s="740" t="s">
        <v>36</v>
      </c>
      <c r="K22" s="689"/>
      <c r="L22" s="359" t="s">
        <v>636</v>
      </c>
      <c r="M22" s="699" t="s">
        <v>128</v>
      </c>
      <c r="N22" s="815">
        <v>125188</v>
      </c>
      <c r="O22" s="699" t="s">
        <v>128</v>
      </c>
      <c r="P22" s="727" t="s">
        <v>38</v>
      </c>
      <c r="Q22" s="990">
        <v>46083</v>
      </c>
      <c r="R22" s="990" t="s">
        <v>128</v>
      </c>
      <c r="S22" s="362">
        <v>46154</v>
      </c>
      <c r="T22" s="372" t="s">
        <v>824</v>
      </c>
      <c r="U22" s="372" t="s">
        <v>824</v>
      </c>
      <c r="V22" s="991">
        <v>7078</v>
      </c>
      <c r="W22" s="1241">
        <v>7239</v>
      </c>
      <c r="X22" s="987">
        <f>SUM(V22-W22)</f>
        <v>-161</v>
      </c>
      <c r="Y22" s="364">
        <f>IFERROR($W22/$V22, 0)</f>
        <v>1.0227465385702175</v>
      </c>
      <c r="Z22" s="990">
        <v>46090</v>
      </c>
      <c r="AA22" s="1487">
        <v>46114</v>
      </c>
      <c r="AB22" s="1485">
        <v>1</v>
      </c>
      <c r="AC22" s="695">
        <v>1</v>
      </c>
      <c r="AD22" s="695">
        <v>1</v>
      </c>
      <c r="AE22" s="1366"/>
    </row>
    <row r="23" spans="1:31" ht="39.75" customHeight="1">
      <c r="A23" s="1426" t="s">
        <v>866</v>
      </c>
      <c r="B23" s="1249" t="s">
        <v>569</v>
      </c>
      <c r="C23" s="1379">
        <v>46325</v>
      </c>
      <c r="D23" s="357" t="s">
        <v>52</v>
      </c>
      <c r="E23" s="1378">
        <v>46143</v>
      </c>
      <c r="F23" s="1377" t="s">
        <v>59</v>
      </c>
      <c r="G23" s="1237" t="s">
        <v>867</v>
      </c>
      <c r="H23" s="1645">
        <v>21</v>
      </c>
      <c r="I23" s="371" t="s">
        <v>660</v>
      </c>
      <c r="J23" s="1055" t="s">
        <v>30</v>
      </c>
      <c r="K23" s="689"/>
      <c r="L23" s="1378">
        <v>46147</v>
      </c>
      <c r="M23" s="371" t="s">
        <v>128</v>
      </c>
      <c r="N23" s="989">
        <v>81882</v>
      </c>
      <c r="O23" s="371" t="s">
        <v>128</v>
      </c>
      <c r="P23" s="727" t="s">
        <v>38</v>
      </c>
      <c r="Q23" s="1647">
        <v>46146</v>
      </c>
      <c r="R23" s="990" t="s">
        <v>128</v>
      </c>
      <c r="S23" s="362">
        <v>46182</v>
      </c>
      <c r="T23" s="372" t="s">
        <v>824</v>
      </c>
      <c r="U23" s="372" t="s">
        <v>824</v>
      </c>
      <c r="V23" s="1648">
        <v>6481</v>
      </c>
      <c r="W23" s="1476">
        <v>6586</v>
      </c>
      <c r="X23" s="1649">
        <f>SUM(V23-W23)</f>
        <v>-105</v>
      </c>
      <c r="Y23" s="1238">
        <f>IFERROR($W23/$V23, 0)</f>
        <v>1.0162012035179757</v>
      </c>
      <c r="Z23" s="1647">
        <v>46154</v>
      </c>
      <c r="AA23" s="1507">
        <v>46177</v>
      </c>
      <c r="AB23" s="1485">
        <v>0</v>
      </c>
      <c r="AC23" s="695">
        <v>0</v>
      </c>
      <c r="AD23" s="1053">
        <v>0</v>
      </c>
      <c r="AE23" s="1040" t="s">
        <v>868</v>
      </c>
    </row>
    <row r="24" spans="1:31" ht="39.75" customHeight="1">
      <c r="A24" s="1426" t="s">
        <v>869</v>
      </c>
      <c r="B24" s="1249" t="s">
        <v>569</v>
      </c>
      <c r="C24" s="1379">
        <v>46325</v>
      </c>
      <c r="D24" s="357" t="s">
        <v>52</v>
      </c>
      <c r="E24" s="1378">
        <v>46143</v>
      </c>
      <c r="F24" s="1377" t="s">
        <v>65</v>
      </c>
      <c r="G24" s="1237" t="s">
        <v>870</v>
      </c>
      <c r="H24" s="1645">
        <v>46</v>
      </c>
      <c r="I24" s="371" t="s">
        <v>660</v>
      </c>
      <c r="J24" s="1055" t="s">
        <v>30</v>
      </c>
      <c r="K24" s="689"/>
      <c r="L24" s="1378">
        <v>46147</v>
      </c>
      <c r="M24" s="371" t="s">
        <v>128</v>
      </c>
      <c r="N24" s="989">
        <v>71754.5</v>
      </c>
      <c r="O24" s="371" t="s">
        <v>128</v>
      </c>
      <c r="P24" s="727" t="s">
        <v>38</v>
      </c>
      <c r="Q24" s="1220">
        <v>46147</v>
      </c>
      <c r="R24" s="700" t="s">
        <v>256</v>
      </c>
      <c r="S24" s="362" t="s">
        <v>844</v>
      </c>
      <c r="T24" s="372" t="s">
        <v>824</v>
      </c>
      <c r="U24" s="372" t="s">
        <v>824</v>
      </c>
      <c r="V24" s="1223">
        <v>5649</v>
      </c>
      <c r="W24" s="1476">
        <v>5771</v>
      </c>
      <c r="X24" s="1222">
        <f>SUM(V24-W24)</f>
        <v>-122</v>
      </c>
      <c r="Y24" s="1238">
        <f>IFERROR($W24/$V24, 0)</f>
        <v>1.0215967427863339</v>
      </c>
      <c r="Z24" s="1220">
        <v>46169</v>
      </c>
      <c r="AA24" s="1220">
        <v>46211</v>
      </c>
      <c r="AB24" s="1189">
        <v>0</v>
      </c>
      <c r="AC24" s="1189">
        <v>0</v>
      </c>
      <c r="AD24" s="1255">
        <v>0</v>
      </c>
      <c r="AE24" s="1040" t="s">
        <v>871</v>
      </c>
    </row>
    <row r="25" spans="1:31" ht="39.75" customHeight="1">
      <c r="A25" s="1538" t="s">
        <v>872</v>
      </c>
      <c r="B25" s="1249" t="s">
        <v>569</v>
      </c>
      <c r="C25" s="1379">
        <v>46325</v>
      </c>
      <c r="D25" s="1379" t="s">
        <v>58</v>
      </c>
      <c r="E25" s="1378">
        <v>46170</v>
      </c>
      <c r="F25" s="1377" t="s">
        <v>61</v>
      </c>
      <c r="G25" s="1271"/>
      <c r="H25" s="1645">
        <v>65</v>
      </c>
      <c r="I25" s="371" t="s">
        <v>660</v>
      </c>
      <c r="J25" s="1055" t="s">
        <v>30</v>
      </c>
      <c r="K25" s="689"/>
      <c r="L25" s="1378">
        <v>46175</v>
      </c>
      <c r="M25" s="371" t="s">
        <v>128</v>
      </c>
      <c r="N25" s="989">
        <v>97544</v>
      </c>
      <c r="O25" s="371" t="s">
        <v>128</v>
      </c>
      <c r="P25" s="1536" t="s">
        <v>38</v>
      </c>
      <c r="Q25" s="1647">
        <v>46171</v>
      </c>
      <c r="R25" s="700" t="s">
        <v>128</v>
      </c>
      <c r="S25" s="362">
        <v>46190</v>
      </c>
      <c r="T25" s="372" t="s">
        <v>824</v>
      </c>
      <c r="U25" s="372" t="s">
        <v>824</v>
      </c>
      <c r="V25" s="1648">
        <v>7771</v>
      </c>
      <c r="W25" s="1535">
        <v>7623</v>
      </c>
      <c r="X25" s="1649">
        <f>SUM(V25-W25)</f>
        <v>148</v>
      </c>
      <c r="Y25" s="1238">
        <f>IFERROR($W25/$V25, 0)</f>
        <v>0.98095483206794487</v>
      </c>
      <c r="Z25" s="1647">
        <v>46178</v>
      </c>
      <c r="AA25" s="1661">
        <v>46184</v>
      </c>
      <c r="AB25" s="813">
        <v>0</v>
      </c>
      <c r="AC25" s="1485">
        <v>0</v>
      </c>
      <c r="AD25" s="1053">
        <v>0</v>
      </c>
      <c r="AE25" s="1040" t="s">
        <v>873</v>
      </c>
    </row>
    <row r="26" spans="1:31" ht="39.75" customHeight="1">
      <c r="A26" s="1426" t="s">
        <v>874</v>
      </c>
      <c r="B26" s="1249" t="s">
        <v>569</v>
      </c>
      <c r="C26" s="1379">
        <v>46325</v>
      </c>
      <c r="D26" s="1379" t="s">
        <v>78</v>
      </c>
      <c r="E26" s="1378">
        <v>46159</v>
      </c>
      <c r="F26" s="1377" t="s">
        <v>59</v>
      </c>
      <c r="G26" s="1237"/>
      <c r="H26" s="1645">
        <v>31</v>
      </c>
      <c r="I26" s="371" t="s">
        <v>660</v>
      </c>
      <c r="J26" s="1055" t="s">
        <v>30</v>
      </c>
      <c r="K26" s="689"/>
      <c r="L26" s="1378">
        <v>45795</v>
      </c>
      <c r="M26" s="371" t="s">
        <v>128</v>
      </c>
      <c r="N26" s="989">
        <v>73945</v>
      </c>
      <c r="O26" s="371" t="s">
        <v>128</v>
      </c>
      <c r="P26" s="727" t="s">
        <v>38</v>
      </c>
      <c r="Q26" s="1647">
        <v>46160</v>
      </c>
      <c r="R26" s="700" t="s">
        <v>256</v>
      </c>
      <c r="S26" s="362" t="s">
        <v>844</v>
      </c>
      <c r="T26" s="372" t="s">
        <v>824</v>
      </c>
      <c r="U26" s="372" t="s">
        <v>824</v>
      </c>
      <c r="V26" s="1648">
        <v>5923</v>
      </c>
      <c r="W26" s="1476">
        <v>6113</v>
      </c>
      <c r="X26" s="1649">
        <f>SUM(V26-W26)</f>
        <v>-190</v>
      </c>
      <c r="Y26" s="1238">
        <f>IFERROR($W26/$V26, 0)</f>
        <v>1.0320783386797232</v>
      </c>
      <c r="Z26" s="1647">
        <v>46188</v>
      </c>
      <c r="AA26" s="1647">
        <v>46197</v>
      </c>
      <c r="AB26" s="695">
        <v>0</v>
      </c>
      <c r="AC26" s="695">
        <v>0</v>
      </c>
      <c r="AD26" s="1053">
        <v>0</v>
      </c>
      <c r="AE26" s="1040" t="s">
        <v>574</v>
      </c>
    </row>
    <row r="27" spans="1:31" ht="39.75" customHeight="1">
      <c r="A27" s="1426" t="s">
        <v>875</v>
      </c>
      <c r="B27" s="1249" t="s">
        <v>569</v>
      </c>
      <c r="C27" s="1379">
        <v>46325</v>
      </c>
      <c r="D27" s="1379" t="s">
        <v>58</v>
      </c>
      <c r="E27" s="1378">
        <v>46170</v>
      </c>
      <c r="F27" s="1377" t="s">
        <v>61</v>
      </c>
      <c r="G27" s="1237"/>
      <c r="H27" s="1645">
        <v>93</v>
      </c>
      <c r="I27" s="371" t="s">
        <v>660</v>
      </c>
      <c r="J27" s="1055" t="s">
        <v>30</v>
      </c>
      <c r="K27" s="689"/>
      <c r="L27" s="1378">
        <v>46175</v>
      </c>
      <c r="M27" s="371" t="s">
        <v>128</v>
      </c>
      <c r="N27" s="989">
        <v>111096</v>
      </c>
      <c r="O27" s="371" t="s">
        <v>128</v>
      </c>
      <c r="P27" s="727" t="s">
        <v>38</v>
      </c>
      <c r="Q27" s="1647">
        <v>46171</v>
      </c>
      <c r="R27" s="700" t="s">
        <v>128</v>
      </c>
      <c r="S27" s="362">
        <v>46203</v>
      </c>
      <c r="T27" s="372" t="s">
        <v>824</v>
      </c>
      <c r="U27" s="372" t="s">
        <v>824</v>
      </c>
      <c r="V27" s="1648">
        <v>9483</v>
      </c>
      <c r="W27" s="1476">
        <v>9171</v>
      </c>
      <c r="X27" s="1649">
        <f>SUM(V27-W27)</f>
        <v>312</v>
      </c>
      <c r="Y27" s="1238">
        <f>IFERROR($W27/$V27, 0)</f>
        <v>0.9670990192976906</v>
      </c>
      <c r="Z27" s="1647">
        <v>46188</v>
      </c>
      <c r="AA27" s="1647">
        <v>46197</v>
      </c>
      <c r="AB27" s="695">
        <v>0</v>
      </c>
      <c r="AC27" s="695">
        <v>0</v>
      </c>
      <c r="AD27" s="1053">
        <v>0</v>
      </c>
      <c r="AE27" s="1040" t="s">
        <v>876</v>
      </c>
    </row>
    <row r="28" spans="1:31" ht="39.75" customHeight="1">
      <c r="A28" s="1426" t="s">
        <v>877</v>
      </c>
      <c r="B28" s="1249" t="s">
        <v>569</v>
      </c>
      <c r="C28" s="1379">
        <v>46325</v>
      </c>
      <c r="D28" s="1379" t="s">
        <v>68</v>
      </c>
      <c r="E28" s="1378">
        <v>46148</v>
      </c>
      <c r="F28" s="1377" t="s">
        <v>59</v>
      </c>
      <c r="G28" s="1237" t="s">
        <v>878</v>
      </c>
      <c r="H28" s="1645">
        <v>73</v>
      </c>
      <c r="I28" s="1230" t="s">
        <v>660</v>
      </c>
      <c r="J28" s="1055" t="s">
        <v>30</v>
      </c>
      <c r="K28" s="689"/>
      <c r="L28" s="1378">
        <v>46154</v>
      </c>
      <c r="M28" s="371" t="s">
        <v>128</v>
      </c>
      <c r="N28" s="989">
        <v>132347.5</v>
      </c>
      <c r="O28" s="371" t="s">
        <v>128</v>
      </c>
      <c r="P28" s="727" t="s">
        <v>38</v>
      </c>
      <c r="Q28" s="1220">
        <v>46154</v>
      </c>
      <c r="R28" s="700" t="s">
        <v>256</v>
      </c>
      <c r="S28" s="362" t="s">
        <v>844</v>
      </c>
      <c r="T28" s="372" t="s">
        <v>824</v>
      </c>
      <c r="U28" s="372" t="s">
        <v>824</v>
      </c>
      <c r="V28" s="1223">
        <v>11206</v>
      </c>
      <c r="W28" s="1476">
        <v>11264</v>
      </c>
      <c r="X28" s="1222">
        <f>SUM(V28-W28)</f>
        <v>-58</v>
      </c>
      <c r="Y28" s="1238">
        <f>IFERROR($W28/$V28, 0)</f>
        <v>1.0051757986792789</v>
      </c>
      <c r="Z28" s="1220">
        <v>46169</v>
      </c>
      <c r="AA28" s="1220">
        <v>46185</v>
      </c>
      <c r="AB28" s="1522">
        <v>0</v>
      </c>
      <c r="AC28" s="1485">
        <v>0</v>
      </c>
      <c r="AD28" s="1255">
        <v>0</v>
      </c>
      <c r="AE28" s="1040" t="s">
        <v>879</v>
      </c>
    </row>
    <row r="29" spans="1:31" ht="39.75" customHeight="1">
      <c r="A29" s="1426" t="s">
        <v>880</v>
      </c>
      <c r="B29" s="1249" t="s">
        <v>569</v>
      </c>
      <c r="C29" s="1379">
        <v>46325</v>
      </c>
      <c r="D29" s="1379" t="s">
        <v>64</v>
      </c>
      <c r="E29" s="1378">
        <v>46157</v>
      </c>
      <c r="F29" s="1377" t="s">
        <v>59</v>
      </c>
      <c r="G29" s="1237"/>
      <c r="H29" s="1645">
        <v>79</v>
      </c>
      <c r="I29" s="1258" t="s">
        <v>660</v>
      </c>
      <c r="J29" s="1055" t="s">
        <v>30</v>
      </c>
      <c r="K29" s="689"/>
      <c r="L29" s="1378">
        <v>46152</v>
      </c>
      <c r="M29" s="371" t="s">
        <v>128</v>
      </c>
      <c r="N29" s="989">
        <v>100208</v>
      </c>
      <c r="O29" s="371" t="s">
        <v>128</v>
      </c>
      <c r="P29" s="727" t="s">
        <v>38</v>
      </c>
      <c r="Q29" s="1220">
        <v>46149</v>
      </c>
      <c r="R29" s="700" t="s">
        <v>256</v>
      </c>
      <c r="S29" s="362" t="s">
        <v>844</v>
      </c>
      <c r="T29" s="372" t="s">
        <v>824</v>
      </c>
      <c r="U29" s="372" t="s">
        <v>824</v>
      </c>
      <c r="V29" s="1223">
        <v>8175</v>
      </c>
      <c r="W29" s="1476">
        <v>8120</v>
      </c>
      <c r="X29" s="1222">
        <f>SUM(V29-W29)</f>
        <v>55</v>
      </c>
      <c r="Y29" s="1238">
        <f>IFERROR($W29/$V29, 0)</f>
        <v>0.99327217125382261</v>
      </c>
      <c r="Z29" s="1220">
        <v>46168</v>
      </c>
      <c r="AA29" s="1220">
        <v>46211</v>
      </c>
      <c r="AB29" s="1189">
        <v>0</v>
      </c>
      <c r="AC29" s="1189">
        <v>0</v>
      </c>
      <c r="AD29" s="1255">
        <v>0</v>
      </c>
      <c r="AE29" s="1040" t="s">
        <v>574</v>
      </c>
    </row>
    <row r="30" spans="1:31" ht="39.75" customHeight="1">
      <c r="A30" s="1426" t="s">
        <v>881</v>
      </c>
      <c r="B30" s="1249" t="s">
        <v>569</v>
      </c>
      <c r="C30" s="1379">
        <v>46325</v>
      </c>
      <c r="D30" s="1379" t="s">
        <v>58</v>
      </c>
      <c r="E30" s="1378">
        <v>46170</v>
      </c>
      <c r="F30" s="1377" t="s">
        <v>61</v>
      </c>
      <c r="G30" s="1237"/>
      <c r="H30" s="1645">
        <v>91</v>
      </c>
      <c r="I30" s="371" t="s">
        <v>660</v>
      </c>
      <c r="J30" s="1055" t="s">
        <v>30</v>
      </c>
      <c r="K30" s="689"/>
      <c r="L30" s="1378">
        <v>46175</v>
      </c>
      <c r="M30" s="371" t="s">
        <v>128</v>
      </c>
      <c r="N30" s="989">
        <v>111633.5</v>
      </c>
      <c r="O30" s="371" t="s">
        <v>128</v>
      </c>
      <c r="P30" s="727" t="s">
        <v>38</v>
      </c>
      <c r="Q30" s="1647">
        <v>46178</v>
      </c>
      <c r="R30" s="700" t="s">
        <v>128</v>
      </c>
      <c r="S30" s="362">
        <v>46209</v>
      </c>
      <c r="T30" s="372" t="s">
        <v>824</v>
      </c>
      <c r="U30" s="372" t="s">
        <v>824</v>
      </c>
      <c r="V30" s="1648">
        <v>9431</v>
      </c>
      <c r="W30" s="1476">
        <v>9339</v>
      </c>
      <c r="X30" s="1649">
        <f>SUM(V30-W30)</f>
        <v>92</v>
      </c>
      <c r="Y30" s="1238">
        <f>IFERROR($W30/$V30, 0)</f>
        <v>0.99024493691018978</v>
      </c>
      <c r="Z30" s="1647">
        <v>46197</v>
      </c>
      <c r="AA30" s="1647">
        <v>46205</v>
      </c>
      <c r="AB30" s="695">
        <v>0</v>
      </c>
      <c r="AC30" s="695">
        <v>0</v>
      </c>
      <c r="AD30" s="1053">
        <v>0</v>
      </c>
      <c r="AE30" s="1040" t="s">
        <v>882</v>
      </c>
    </row>
    <row r="31" spans="1:31" ht="39.75" customHeight="1">
      <c r="A31" s="1426" t="s">
        <v>883</v>
      </c>
      <c r="B31" s="1249" t="s">
        <v>569</v>
      </c>
      <c r="C31" s="1379">
        <v>46325</v>
      </c>
      <c r="D31" s="1379" t="s">
        <v>58</v>
      </c>
      <c r="E31" s="1378">
        <v>46170</v>
      </c>
      <c r="F31" s="1377" t="s">
        <v>61</v>
      </c>
      <c r="G31" s="1237"/>
      <c r="H31" s="1645">
        <v>76</v>
      </c>
      <c r="I31" s="371" t="s">
        <v>660</v>
      </c>
      <c r="J31" s="1055" t="s">
        <v>30</v>
      </c>
      <c r="K31" s="689"/>
      <c r="L31" s="1378">
        <v>46175</v>
      </c>
      <c r="M31" s="371" t="s">
        <v>128</v>
      </c>
      <c r="N31" s="989">
        <v>67567.5</v>
      </c>
      <c r="O31" s="371" t="s">
        <v>128</v>
      </c>
      <c r="P31" s="727" t="s">
        <v>38</v>
      </c>
      <c r="Q31" s="1647">
        <v>46171</v>
      </c>
      <c r="R31" s="700" t="s">
        <v>256</v>
      </c>
      <c r="S31" s="362" t="s">
        <v>844</v>
      </c>
      <c r="T31" s="372" t="s">
        <v>824</v>
      </c>
      <c r="U31" s="372" t="s">
        <v>824</v>
      </c>
      <c r="V31" s="1648">
        <v>5460</v>
      </c>
      <c r="W31" s="1476">
        <v>5402</v>
      </c>
      <c r="X31" s="1649">
        <f>SUM(V31-W31)</f>
        <v>58</v>
      </c>
      <c r="Y31" s="1238">
        <f>IFERROR($W31/$V31, 0)</f>
        <v>0.98937728937728942</v>
      </c>
      <c r="Z31" s="1647">
        <v>46209</v>
      </c>
      <c r="AA31" s="1647">
        <v>46212</v>
      </c>
      <c r="AB31" s="695">
        <v>0</v>
      </c>
      <c r="AC31" s="695">
        <v>0</v>
      </c>
      <c r="AD31" s="1053">
        <v>0</v>
      </c>
      <c r="AE31" s="1040" t="s">
        <v>884</v>
      </c>
    </row>
    <row r="32" spans="1:31" ht="39.75" customHeight="1">
      <c r="A32" s="1426" t="s">
        <v>885</v>
      </c>
      <c r="B32" s="1249" t="s">
        <v>569</v>
      </c>
      <c r="C32" s="1379">
        <v>46325</v>
      </c>
      <c r="D32" s="1379" t="s">
        <v>58</v>
      </c>
      <c r="E32" s="1378">
        <v>46170</v>
      </c>
      <c r="F32" s="1377" t="s">
        <v>65</v>
      </c>
      <c r="G32" s="1237"/>
      <c r="H32" s="1645">
        <v>51</v>
      </c>
      <c r="I32" s="371" t="s">
        <v>660</v>
      </c>
      <c r="J32" s="1055" t="s">
        <v>30</v>
      </c>
      <c r="K32" s="689"/>
      <c r="L32" s="1378">
        <v>46174</v>
      </c>
      <c r="M32" s="371" t="s">
        <v>128</v>
      </c>
      <c r="N32" s="989">
        <v>97514.75</v>
      </c>
      <c r="O32" s="371" t="s">
        <v>128</v>
      </c>
      <c r="P32" s="727" t="s">
        <v>38</v>
      </c>
      <c r="Q32" s="1647">
        <v>46174</v>
      </c>
      <c r="R32" s="700" t="s">
        <v>256</v>
      </c>
      <c r="S32" s="362" t="s">
        <v>844</v>
      </c>
      <c r="T32" s="372" t="s">
        <v>824</v>
      </c>
      <c r="U32" s="372" t="s">
        <v>824</v>
      </c>
      <c r="V32" s="1648">
        <v>7958</v>
      </c>
      <c r="W32" s="1476">
        <v>8116</v>
      </c>
      <c r="X32" s="1649">
        <f>SUM(V32-W32)</f>
        <v>-158</v>
      </c>
      <c r="Y32" s="1238">
        <f>IFERROR($W32/$V32, 0)</f>
        <v>1.0198542347323447</v>
      </c>
      <c r="Z32" s="1647">
        <v>46181</v>
      </c>
      <c r="AA32" s="1510">
        <v>46191</v>
      </c>
      <c r="AB32" s="1522">
        <v>0</v>
      </c>
      <c r="AC32" s="1485">
        <v>0</v>
      </c>
      <c r="AD32" s="1255">
        <v>0</v>
      </c>
      <c r="AE32" s="1040" t="s">
        <v>574</v>
      </c>
    </row>
    <row r="33" spans="1:31" ht="39.75" customHeight="1">
      <c r="A33" s="1426" t="s">
        <v>886</v>
      </c>
      <c r="B33" s="1249" t="s">
        <v>569</v>
      </c>
      <c r="C33" s="1379">
        <v>46325</v>
      </c>
      <c r="D33" s="1379" t="s">
        <v>58</v>
      </c>
      <c r="E33" s="1378">
        <v>46170</v>
      </c>
      <c r="F33" s="1377" t="s">
        <v>65</v>
      </c>
      <c r="G33" s="1237"/>
      <c r="H33" s="1645">
        <v>63</v>
      </c>
      <c r="I33" s="371" t="s">
        <v>660</v>
      </c>
      <c r="J33" s="1055" t="s">
        <v>30</v>
      </c>
      <c r="K33" s="689"/>
      <c r="L33" s="1378">
        <v>46174</v>
      </c>
      <c r="M33" s="371" t="s">
        <v>128</v>
      </c>
      <c r="N33" s="989">
        <v>54827.5</v>
      </c>
      <c r="O33" s="371" t="s">
        <v>128</v>
      </c>
      <c r="P33" s="727" t="s">
        <v>38</v>
      </c>
      <c r="Q33" s="1647">
        <v>46183</v>
      </c>
      <c r="R33" s="700" t="s">
        <v>128</v>
      </c>
      <c r="S33" s="362">
        <v>46211</v>
      </c>
      <c r="T33" s="372" t="s">
        <v>824</v>
      </c>
      <c r="U33" s="372" t="s">
        <v>824</v>
      </c>
      <c r="V33" s="1648">
        <v>4414</v>
      </c>
      <c r="W33" s="1476">
        <v>4493</v>
      </c>
      <c r="X33" s="1649">
        <f>SUM(V33-W33)</f>
        <v>-79</v>
      </c>
      <c r="Y33" s="1238">
        <f>IFERROR($W33/$V33, 0)</f>
        <v>1.017897598550068</v>
      </c>
      <c r="Z33" s="1647">
        <v>46185</v>
      </c>
      <c r="AA33" s="1661">
        <v>46188</v>
      </c>
      <c r="AB33" s="813">
        <v>0</v>
      </c>
      <c r="AC33" s="1485">
        <v>0</v>
      </c>
      <c r="AD33" s="1053">
        <v>0</v>
      </c>
      <c r="AE33" s="1040" t="s">
        <v>574</v>
      </c>
    </row>
    <row r="34" spans="1:31" ht="39.75" customHeight="1">
      <c r="A34" s="1426" t="s">
        <v>887</v>
      </c>
      <c r="B34" s="1249" t="s">
        <v>569</v>
      </c>
      <c r="C34" s="1379">
        <v>46325</v>
      </c>
      <c r="D34" s="1379" t="s">
        <v>58</v>
      </c>
      <c r="E34" s="1378">
        <v>46170</v>
      </c>
      <c r="F34" s="1377" t="s">
        <v>61</v>
      </c>
      <c r="G34" s="1237"/>
      <c r="H34" s="1645">
        <v>42</v>
      </c>
      <c r="I34" s="371" t="s">
        <v>660</v>
      </c>
      <c r="J34" s="1055" t="s">
        <v>30</v>
      </c>
      <c r="K34" s="689"/>
      <c r="L34" s="1378">
        <v>46178</v>
      </c>
      <c r="M34" s="371" t="s">
        <v>128</v>
      </c>
      <c r="N34" s="989">
        <v>101724.5</v>
      </c>
      <c r="O34" s="371" t="s">
        <v>128</v>
      </c>
      <c r="P34" s="727" t="s">
        <v>38</v>
      </c>
      <c r="Q34" s="1647">
        <v>46171</v>
      </c>
      <c r="R34" s="700" t="s">
        <v>128</v>
      </c>
      <c r="S34" s="362">
        <v>46203</v>
      </c>
      <c r="T34" s="372" t="s">
        <v>824</v>
      </c>
      <c r="U34" s="372" t="s">
        <v>824</v>
      </c>
      <c r="V34" s="1648">
        <v>7993</v>
      </c>
      <c r="W34" s="1476">
        <v>7560</v>
      </c>
      <c r="X34" s="1649">
        <f>SUM(V34-W34)</f>
        <v>433</v>
      </c>
      <c r="Y34" s="1238">
        <f>IFERROR($W34/$V34, 0)</f>
        <v>0.94582759914925563</v>
      </c>
      <c r="Z34" s="1647">
        <v>46190</v>
      </c>
      <c r="AA34" s="1647">
        <v>46198</v>
      </c>
      <c r="AB34" s="695">
        <v>0</v>
      </c>
      <c r="AC34" s="695">
        <v>0</v>
      </c>
      <c r="AD34" s="1053">
        <v>0</v>
      </c>
      <c r="AE34" s="1040" t="s">
        <v>876</v>
      </c>
    </row>
    <row r="35" spans="1:31" ht="39.75" customHeight="1">
      <c r="A35" s="1426" t="s">
        <v>888</v>
      </c>
      <c r="B35" s="1249" t="s">
        <v>569</v>
      </c>
      <c r="C35" s="1379">
        <v>46325</v>
      </c>
      <c r="D35" s="1379" t="s">
        <v>58</v>
      </c>
      <c r="E35" s="1378">
        <v>46170</v>
      </c>
      <c r="F35" s="1377" t="s">
        <v>65</v>
      </c>
      <c r="G35" s="1237"/>
      <c r="H35" s="1645">
        <v>67</v>
      </c>
      <c r="I35" s="371" t="s">
        <v>660</v>
      </c>
      <c r="J35" s="1055" t="s">
        <v>30</v>
      </c>
      <c r="K35" s="689"/>
      <c r="L35" s="1378" t="s">
        <v>636</v>
      </c>
      <c r="M35" s="371" t="s">
        <v>128</v>
      </c>
      <c r="N35" s="989">
        <v>95128</v>
      </c>
      <c r="O35" s="371" t="s">
        <v>128</v>
      </c>
      <c r="P35" s="727" t="s">
        <v>38</v>
      </c>
      <c r="Q35" s="1647">
        <v>46171</v>
      </c>
      <c r="R35" s="700" t="s">
        <v>128</v>
      </c>
      <c r="S35" s="362">
        <v>46211</v>
      </c>
      <c r="T35" s="372" t="s">
        <v>824</v>
      </c>
      <c r="U35" s="372" t="s">
        <v>824</v>
      </c>
      <c r="V35" s="1648">
        <v>7857</v>
      </c>
      <c r="W35" s="1476">
        <v>7383</v>
      </c>
      <c r="X35" s="1649">
        <f>SUM(V35-W35)</f>
        <v>474</v>
      </c>
      <c r="Y35" s="1238">
        <f>IFERROR($W35/$V35, 0)</f>
        <v>0.93967163039327983</v>
      </c>
      <c r="Z35" s="1647">
        <v>46198</v>
      </c>
      <c r="AA35" s="1647">
        <v>46204</v>
      </c>
      <c r="AB35" s="695">
        <v>0</v>
      </c>
      <c r="AC35" s="695">
        <v>0</v>
      </c>
      <c r="AD35" s="1053">
        <v>0</v>
      </c>
      <c r="AE35" s="1040" t="s">
        <v>574</v>
      </c>
    </row>
    <row r="36" spans="1:31" ht="39.75" customHeight="1">
      <c r="A36" s="1426" t="s">
        <v>889</v>
      </c>
      <c r="B36" s="1249" t="s">
        <v>569</v>
      </c>
      <c r="C36" s="1379">
        <v>46325</v>
      </c>
      <c r="D36" s="1379" t="s">
        <v>58</v>
      </c>
      <c r="E36" s="1378">
        <v>46170</v>
      </c>
      <c r="F36" s="1377" t="s">
        <v>65</v>
      </c>
      <c r="G36" s="1237"/>
      <c r="H36" s="1645">
        <v>91</v>
      </c>
      <c r="I36" s="371" t="s">
        <v>660</v>
      </c>
      <c r="J36" s="1055" t="s">
        <v>30</v>
      </c>
      <c r="K36" s="689"/>
      <c r="L36" s="1378">
        <v>46175</v>
      </c>
      <c r="M36" s="371" t="s">
        <v>128</v>
      </c>
      <c r="N36" s="989">
        <v>72668.5</v>
      </c>
      <c r="O36" s="371" t="s">
        <v>128</v>
      </c>
      <c r="P36" s="727" t="s">
        <v>38</v>
      </c>
      <c r="Q36" s="1647">
        <v>46176</v>
      </c>
      <c r="R36" s="700" t="s">
        <v>256</v>
      </c>
      <c r="S36" s="362" t="s">
        <v>844</v>
      </c>
      <c r="T36" s="372" t="s">
        <v>824</v>
      </c>
      <c r="U36" s="372" t="s">
        <v>824</v>
      </c>
      <c r="V36" s="1648">
        <v>5934</v>
      </c>
      <c r="W36" s="1476">
        <v>6020</v>
      </c>
      <c r="X36" s="1649">
        <f>SUM(V36-W36)</f>
        <v>-86</v>
      </c>
      <c r="Y36" s="1238">
        <f>IFERROR($W36/$V36, 0)</f>
        <v>1.0144927536231885</v>
      </c>
      <c r="Z36" s="1647">
        <v>46191</v>
      </c>
      <c r="AA36" s="1647">
        <v>46204</v>
      </c>
      <c r="AB36" s="695">
        <v>0</v>
      </c>
      <c r="AC36" s="695">
        <v>0</v>
      </c>
      <c r="AD36" s="1053">
        <v>0</v>
      </c>
      <c r="AE36" s="1040" t="s">
        <v>574</v>
      </c>
    </row>
    <row r="37" spans="1:31" ht="39.75" customHeight="1">
      <c r="A37" s="1426" t="s">
        <v>890</v>
      </c>
      <c r="B37" s="1249" t="s">
        <v>569</v>
      </c>
      <c r="C37" s="1379">
        <v>46325</v>
      </c>
      <c r="D37" s="1379" t="s">
        <v>68</v>
      </c>
      <c r="E37" s="1378">
        <v>46177</v>
      </c>
      <c r="F37" s="1377" t="s">
        <v>59</v>
      </c>
      <c r="G37" s="1237"/>
      <c r="H37" s="1645">
        <v>28</v>
      </c>
      <c r="I37" s="371" t="s">
        <v>660</v>
      </c>
      <c r="J37" s="1055" t="s">
        <v>30</v>
      </c>
      <c r="K37" s="689"/>
      <c r="L37" s="1378" t="s">
        <v>636</v>
      </c>
      <c r="M37" s="371" t="s">
        <v>128</v>
      </c>
      <c r="N37" s="989">
        <v>73691.5</v>
      </c>
      <c r="O37" s="371" t="s">
        <v>128</v>
      </c>
      <c r="P37" s="727" t="s">
        <v>38</v>
      </c>
      <c r="Q37" s="1647">
        <v>46177</v>
      </c>
      <c r="R37" s="700" t="s">
        <v>256</v>
      </c>
      <c r="S37" s="362" t="s">
        <v>844</v>
      </c>
      <c r="T37" s="372" t="s">
        <v>824</v>
      </c>
      <c r="U37" s="372" t="s">
        <v>824</v>
      </c>
      <c r="V37" s="1648">
        <v>6042</v>
      </c>
      <c r="W37" s="1476">
        <v>5821</v>
      </c>
      <c r="X37" s="1649">
        <f>SUM(V37-W37)</f>
        <v>221</v>
      </c>
      <c r="Y37" s="1238">
        <f>IFERROR($W37/$V37, 0)</f>
        <v>0.96342270771267791</v>
      </c>
      <c r="Z37" s="1647">
        <v>46185</v>
      </c>
      <c r="AA37" s="1647">
        <v>46209</v>
      </c>
      <c r="AB37" s="695">
        <v>0</v>
      </c>
      <c r="AC37" s="695">
        <v>0</v>
      </c>
      <c r="AD37" s="1053">
        <v>0</v>
      </c>
      <c r="AE37" s="1040" t="s">
        <v>574</v>
      </c>
    </row>
    <row r="38" spans="1:31" ht="39.75" customHeight="1">
      <c r="A38" s="1426" t="s">
        <v>891</v>
      </c>
      <c r="B38" s="1249" t="s">
        <v>569</v>
      </c>
      <c r="C38" s="1379">
        <v>46325</v>
      </c>
      <c r="D38" s="1379" t="s">
        <v>58</v>
      </c>
      <c r="E38" s="1378">
        <v>46155</v>
      </c>
      <c r="F38" s="1377" t="s">
        <v>65</v>
      </c>
      <c r="G38" s="1237" t="s">
        <v>892</v>
      </c>
      <c r="H38" s="1645">
        <v>0</v>
      </c>
      <c r="I38" s="1052" t="s">
        <v>660</v>
      </c>
      <c r="J38" s="1055" t="s">
        <v>30</v>
      </c>
      <c r="K38" s="689"/>
      <c r="L38" s="1378">
        <v>46176</v>
      </c>
      <c r="M38" s="371" t="s">
        <v>128</v>
      </c>
      <c r="N38" s="989">
        <v>10128.049999999999</v>
      </c>
      <c r="O38" s="371" t="s">
        <v>128</v>
      </c>
      <c r="P38" s="727" t="s">
        <v>38</v>
      </c>
      <c r="Q38" s="1647">
        <v>46176</v>
      </c>
      <c r="R38" s="700" t="s">
        <v>128</v>
      </c>
      <c r="S38" s="362">
        <v>46211</v>
      </c>
      <c r="T38" s="372" t="s">
        <v>824</v>
      </c>
      <c r="U38" s="372" t="s">
        <v>824</v>
      </c>
      <c r="V38" s="1648">
        <v>813</v>
      </c>
      <c r="W38" s="1476">
        <v>800</v>
      </c>
      <c r="X38" s="1649">
        <f>SUM(V38-W38)</f>
        <v>13</v>
      </c>
      <c r="Y38" s="1238">
        <f>IFERROR($W38/$V38, 0)</f>
        <v>0.98400984009840098</v>
      </c>
      <c r="Z38" s="1647">
        <v>46184</v>
      </c>
      <c r="AA38" s="1661">
        <v>46184</v>
      </c>
      <c r="AB38" s="813">
        <v>0</v>
      </c>
      <c r="AC38" s="1485">
        <v>0</v>
      </c>
      <c r="AD38" s="1053">
        <v>0</v>
      </c>
      <c r="AE38" s="1040" t="s">
        <v>893</v>
      </c>
    </row>
    <row r="39" spans="1:31" ht="39.75" customHeight="1">
      <c r="A39" s="613" t="s">
        <v>894</v>
      </c>
      <c r="B39" s="376" t="s">
        <v>37</v>
      </c>
      <c r="C39" s="1379">
        <v>46172</v>
      </c>
      <c r="D39" s="698" t="s">
        <v>56</v>
      </c>
      <c r="E39" s="366">
        <v>46128</v>
      </c>
      <c r="F39" s="365" t="s">
        <v>53</v>
      </c>
      <c r="G39" s="698" t="s">
        <v>895</v>
      </c>
      <c r="H39" s="988">
        <v>0</v>
      </c>
      <c r="I39" s="371" t="s">
        <v>660</v>
      </c>
      <c r="J39" s="699" t="s">
        <v>30</v>
      </c>
      <c r="K39" s="984"/>
      <c r="L39" s="359" t="s">
        <v>636</v>
      </c>
      <c r="M39" s="699" t="s">
        <v>128</v>
      </c>
      <c r="N39" s="989">
        <v>146065.95000000001</v>
      </c>
      <c r="O39" s="1324" t="s">
        <v>128</v>
      </c>
      <c r="P39" s="727" t="s">
        <v>38</v>
      </c>
      <c r="Q39" s="990">
        <v>46087</v>
      </c>
      <c r="R39" s="700" t="s">
        <v>128</v>
      </c>
      <c r="S39" s="362">
        <v>46190</v>
      </c>
      <c r="T39" s="372" t="s">
        <v>896</v>
      </c>
      <c r="U39" s="372" t="s">
        <v>896</v>
      </c>
      <c r="V39" s="991">
        <v>3461</v>
      </c>
      <c r="W39" s="1365">
        <v>3428</v>
      </c>
      <c r="X39" s="987">
        <f>SUM(V39-W39)</f>
        <v>33</v>
      </c>
      <c r="Y39" s="364">
        <f>IFERROR($W39/$V39, 0)</f>
        <v>0.99046518347298473</v>
      </c>
      <c r="Z39" s="1220">
        <v>46106</v>
      </c>
      <c r="AA39" s="1511">
        <v>46136</v>
      </c>
      <c r="AB39" s="1508">
        <v>1</v>
      </c>
      <c r="AC39" s="695">
        <v>0</v>
      </c>
      <c r="AD39" s="701">
        <v>0</v>
      </c>
      <c r="AE39" s="696" t="s">
        <v>897</v>
      </c>
    </row>
    <row r="40" spans="1:31" ht="39.75" customHeight="1">
      <c r="A40" s="726" t="s">
        <v>898</v>
      </c>
      <c r="B40" s="376" t="s">
        <v>37</v>
      </c>
      <c r="C40" s="687">
        <v>46040</v>
      </c>
      <c r="D40" s="698" t="s">
        <v>54</v>
      </c>
      <c r="E40" s="697">
        <v>46031</v>
      </c>
      <c r="F40" s="698" t="s">
        <v>53</v>
      </c>
      <c r="G40" s="698" t="s">
        <v>899</v>
      </c>
      <c r="H40" s="699">
        <v>73</v>
      </c>
      <c r="I40" s="371" t="s">
        <v>660</v>
      </c>
      <c r="J40" s="1055" t="s">
        <v>30</v>
      </c>
      <c r="K40" s="689"/>
      <c r="L40" s="359" t="s">
        <v>636</v>
      </c>
      <c r="M40" s="699" t="s">
        <v>128</v>
      </c>
      <c r="N40" s="703">
        <v>77814</v>
      </c>
      <c r="O40" s="699" t="s">
        <v>128</v>
      </c>
      <c r="P40" s="727" t="s">
        <v>38</v>
      </c>
      <c r="Q40" s="700">
        <v>46015</v>
      </c>
      <c r="R40" s="700" t="s">
        <v>128</v>
      </c>
      <c r="S40" s="362">
        <v>46190</v>
      </c>
      <c r="T40" s="372" t="s">
        <v>824</v>
      </c>
      <c r="U40" s="372" t="s">
        <v>824</v>
      </c>
      <c r="V40" s="701">
        <v>6263</v>
      </c>
      <c r="W40" s="728">
        <v>6221</v>
      </c>
      <c r="X40" s="693">
        <f>SUM(V40-W40)</f>
        <v>42</v>
      </c>
      <c r="Y40" s="364">
        <f>IFERROR($W40/$V40, 0)</f>
        <v>0.9932939485869392</v>
      </c>
      <c r="Z40" s="700">
        <v>46024</v>
      </c>
      <c r="AA40" s="1487">
        <v>46038</v>
      </c>
      <c r="AB40" s="1485">
        <v>0</v>
      </c>
      <c r="AC40" s="695">
        <v>0</v>
      </c>
      <c r="AD40" s="701">
        <v>0</v>
      </c>
      <c r="AE40" s="1336" t="s">
        <v>900</v>
      </c>
    </row>
    <row r="41" spans="1:31" ht="39.75" customHeight="1">
      <c r="A41" s="726" t="s">
        <v>901</v>
      </c>
      <c r="B41" s="376" t="s">
        <v>37</v>
      </c>
      <c r="C41" s="687">
        <v>46081</v>
      </c>
      <c r="D41" s="698" t="s">
        <v>52</v>
      </c>
      <c r="E41" s="697">
        <v>46001</v>
      </c>
      <c r="F41" s="698" t="s">
        <v>53</v>
      </c>
      <c r="G41" s="698" t="s">
        <v>902</v>
      </c>
      <c r="H41" s="699">
        <v>80</v>
      </c>
      <c r="I41" s="371" t="s">
        <v>660</v>
      </c>
      <c r="J41" s="1055" t="s">
        <v>30</v>
      </c>
      <c r="K41" s="689"/>
      <c r="L41" s="697">
        <v>46021</v>
      </c>
      <c r="M41" s="699" t="s">
        <v>128</v>
      </c>
      <c r="N41" s="703">
        <v>65843.5</v>
      </c>
      <c r="O41" s="699" t="s">
        <v>128</v>
      </c>
      <c r="P41" s="727" t="s">
        <v>38</v>
      </c>
      <c r="Q41" s="700">
        <v>45995</v>
      </c>
      <c r="R41" s="700" t="s">
        <v>128</v>
      </c>
      <c r="S41" s="362">
        <v>46190</v>
      </c>
      <c r="T41" s="372" t="s">
        <v>824</v>
      </c>
      <c r="U41" s="372" t="s">
        <v>824</v>
      </c>
      <c r="V41" s="701">
        <v>5052</v>
      </c>
      <c r="W41" s="728">
        <v>4889</v>
      </c>
      <c r="X41" s="693">
        <f>SUM(V41-W41)</f>
        <v>163</v>
      </c>
      <c r="Y41" s="364">
        <f>IFERROR($W41/$V41, 0)</f>
        <v>0.967735550277118</v>
      </c>
      <c r="Z41" s="700">
        <v>46001</v>
      </c>
      <c r="AA41" s="1487">
        <v>46022</v>
      </c>
      <c r="AB41" s="1485">
        <v>0</v>
      </c>
      <c r="AC41" s="695">
        <v>0</v>
      </c>
      <c r="AD41" s="701">
        <v>0</v>
      </c>
      <c r="AE41" s="696" t="s">
        <v>903</v>
      </c>
    </row>
    <row r="42" spans="1:31" ht="39.75" customHeight="1">
      <c r="A42" s="613" t="s">
        <v>904</v>
      </c>
      <c r="B42" s="376" t="s">
        <v>37</v>
      </c>
      <c r="C42" s="359">
        <v>46053</v>
      </c>
      <c r="D42" s="365" t="s">
        <v>54</v>
      </c>
      <c r="E42" s="366">
        <v>45964</v>
      </c>
      <c r="F42" s="365" t="s">
        <v>53</v>
      </c>
      <c r="G42" s="367"/>
      <c r="H42" s="368">
        <v>82</v>
      </c>
      <c r="I42" s="371" t="s">
        <v>660</v>
      </c>
      <c r="J42" s="368" t="s">
        <v>30</v>
      </c>
      <c r="K42" s="361"/>
      <c r="L42" s="359" t="s">
        <v>636</v>
      </c>
      <c r="M42" s="368" t="s">
        <v>128</v>
      </c>
      <c r="N42" s="632">
        <v>101871</v>
      </c>
      <c r="O42" s="368" t="s">
        <v>128</v>
      </c>
      <c r="P42" s="483" t="s">
        <v>38</v>
      </c>
      <c r="Q42" s="369">
        <v>45965</v>
      </c>
      <c r="R42" s="700" t="s">
        <v>128</v>
      </c>
      <c r="S42" s="362">
        <v>46190</v>
      </c>
      <c r="T42" s="372" t="s">
        <v>824</v>
      </c>
      <c r="U42" s="372" t="s">
        <v>824</v>
      </c>
      <c r="V42" s="9">
        <v>8100</v>
      </c>
      <c r="W42" s="484">
        <v>7972</v>
      </c>
      <c r="X42" s="363">
        <f>SUM(V42-W42)</f>
        <v>128</v>
      </c>
      <c r="Y42" s="364">
        <f>IFERROR($W42/$V42, 0)</f>
        <v>0.98419753086419748</v>
      </c>
      <c r="Z42" s="369">
        <v>45973</v>
      </c>
      <c r="AA42" s="1487">
        <v>45981</v>
      </c>
      <c r="AB42" s="782">
        <v>0</v>
      </c>
      <c r="AC42" s="279">
        <v>0</v>
      </c>
      <c r="AD42" s="9">
        <v>0</v>
      </c>
      <c r="AE42" s="796" t="s">
        <v>905</v>
      </c>
    </row>
    <row r="43" spans="1:31" ht="39.75" customHeight="1">
      <c r="A43" s="613" t="s">
        <v>906</v>
      </c>
      <c r="B43" s="376" t="s">
        <v>37</v>
      </c>
      <c r="C43" s="359">
        <v>46053</v>
      </c>
      <c r="D43" s="365" t="s">
        <v>54</v>
      </c>
      <c r="E43" s="366">
        <v>45974</v>
      </c>
      <c r="F43" s="365" t="s">
        <v>53</v>
      </c>
      <c r="G43" s="367" t="s">
        <v>907</v>
      </c>
      <c r="H43" s="368">
        <v>77</v>
      </c>
      <c r="I43" s="371" t="s">
        <v>660</v>
      </c>
      <c r="J43" s="368" t="s">
        <v>30</v>
      </c>
      <c r="K43" s="361"/>
      <c r="L43" s="366">
        <v>45965</v>
      </c>
      <c r="M43" s="368" t="s">
        <v>128</v>
      </c>
      <c r="N43" s="632">
        <v>90786</v>
      </c>
      <c r="O43" s="368" t="s">
        <v>128</v>
      </c>
      <c r="P43" s="483" t="s">
        <v>38</v>
      </c>
      <c r="Q43" s="369">
        <v>45965</v>
      </c>
      <c r="R43" s="700" t="s">
        <v>128</v>
      </c>
      <c r="S43" s="362">
        <v>46190</v>
      </c>
      <c r="T43" s="372" t="s">
        <v>824</v>
      </c>
      <c r="U43" s="372" t="s">
        <v>824</v>
      </c>
      <c r="V43" s="9">
        <v>8013</v>
      </c>
      <c r="W43" s="484">
        <v>7885</v>
      </c>
      <c r="X43" s="363">
        <f>SUM(V43-W43)</f>
        <v>128</v>
      </c>
      <c r="Y43" s="364">
        <f>IFERROR($W43/$V43, 0)</f>
        <v>0.98402595781854485</v>
      </c>
      <c r="Z43" s="369">
        <v>45979</v>
      </c>
      <c r="AA43" s="1487">
        <v>45982</v>
      </c>
      <c r="AB43" s="782">
        <v>0</v>
      </c>
      <c r="AC43" s="279">
        <v>0</v>
      </c>
      <c r="AD43" s="9">
        <v>0</v>
      </c>
      <c r="AE43" s="796" t="s">
        <v>905</v>
      </c>
    </row>
    <row r="44" spans="1:31" ht="39.75" customHeight="1">
      <c r="A44" s="778" t="s">
        <v>908</v>
      </c>
      <c r="B44" s="310" t="s">
        <v>37</v>
      </c>
      <c r="C44" s="687">
        <v>46040</v>
      </c>
      <c r="D44" s="698" t="s">
        <v>54</v>
      </c>
      <c r="E44" s="697">
        <v>45996</v>
      </c>
      <c r="F44" s="698" t="s">
        <v>53</v>
      </c>
      <c r="G44" s="698" t="s">
        <v>909</v>
      </c>
      <c r="H44" s="699">
        <v>78</v>
      </c>
      <c r="I44" s="371" t="s">
        <v>660</v>
      </c>
      <c r="J44" s="699" t="s">
        <v>30</v>
      </c>
      <c r="K44" s="689"/>
      <c r="L44" s="359" t="s">
        <v>636</v>
      </c>
      <c r="M44" s="699" t="s">
        <v>128</v>
      </c>
      <c r="N44" s="703">
        <v>84477</v>
      </c>
      <c r="O44" s="699" t="s">
        <v>128</v>
      </c>
      <c r="P44" s="727" t="s">
        <v>38</v>
      </c>
      <c r="Q44" s="700">
        <v>46000</v>
      </c>
      <c r="R44" s="700" t="s">
        <v>128</v>
      </c>
      <c r="S44" s="362">
        <v>46190</v>
      </c>
      <c r="T44" s="372" t="s">
        <v>824</v>
      </c>
      <c r="U44" s="372" t="s">
        <v>824</v>
      </c>
      <c r="V44" s="701">
        <v>6758</v>
      </c>
      <c r="W44" s="753">
        <v>6565</v>
      </c>
      <c r="X44" s="721">
        <f>SUM(V44-W44)</f>
        <v>193</v>
      </c>
      <c r="Y44" s="3">
        <f>IFERROR($W44/$V44, 0)</f>
        <v>0.97144125480911514</v>
      </c>
      <c r="Z44" s="777">
        <v>46006</v>
      </c>
      <c r="AA44" s="1487">
        <v>46010</v>
      </c>
      <c r="AB44" s="1485">
        <v>0</v>
      </c>
      <c r="AC44" s="792">
        <v>0</v>
      </c>
      <c r="AD44" s="793">
        <v>0</v>
      </c>
      <c r="AE44" s="797" t="s">
        <v>910</v>
      </c>
    </row>
    <row r="45" spans="1:31" ht="39.75" customHeight="1">
      <c r="A45" s="613" t="s">
        <v>911</v>
      </c>
      <c r="B45" s="1179" t="s">
        <v>37</v>
      </c>
      <c r="C45" s="1333">
        <v>46171</v>
      </c>
      <c r="D45" s="365" t="s">
        <v>66</v>
      </c>
      <c r="E45" s="366">
        <v>46129</v>
      </c>
      <c r="F45" s="365" t="s">
        <v>53</v>
      </c>
      <c r="G45" s="1237"/>
      <c r="H45" s="368">
        <v>80</v>
      </c>
      <c r="I45" s="1258" t="s">
        <v>660</v>
      </c>
      <c r="J45" s="1259" t="s">
        <v>30</v>
      </c>
      <c r="K45" s="689"/>
      <c r="L45" s="359" t="s">
        <v>636</v>
      </c>
      <c r="M45" s="699" t="s">
        <v>128</v>
      </c>
      <c r="N45" s="415">
        <v>77548</v>
      </c>
      <c r="O45" s="1178" t="s">
        <v>128</v>
      </c>
      <c r="P45" s="1405" t="s">
        <v>38</v>
      </c>
      <c r="Q45" s="1220">
        <v>46132</v>
      </c>
      <c r="R45" s="700" t="s">
        <v>256</v>
      </c>
      <c r="S45" s="362" t="s">
        <v>844</v>
      </c>
      <c r="T45" s="362">
        <v>46174</v>
      </c>
      <c r="U45" s="372" t="s">
        <v>824</v>
      </c>
      <c r="V45" s="9">
        <v>6605</v>
      </c>
      <c r="W45" s="484">
        <v>6518</v>
      </c>
      <c r="X45" s="363">
        <f>SUM(V45-W45)</f>
        <v>87</v>
      </c>
      <c r="Y45" s="1238">
        <f>IFERROR($W45/$V45, 0)</f>
        <v>0.98682816048448141</v>
      </c>
      <c r="Z45" s="1220">
        <v>46135</v>
      </c>
      <c r="AA45" s="1507">
        <v>46149</v>
      </c>
      <c r="AB45" s="1485">
        <v>0</v>
      </c>
      <c r="AC45" s="1188">
        <v>0</v>
      </c>
      <c r="AD45" s="1413">
        <v>0</v>
      </c>
      <c r="AE45" s="1239" t="s">
        <v>912</v>
      </c>
    </row>
    <row r="46" spans="1:31" ht="39.75" customHeight="1">
      <c r="A46" s="1442" t="s">
        <v>913</v>
      </c>
      <c r="B46" s="1382" t="s">
        <v>37</v>
      </c>
      <c r="C46" s="1333">
        <v>46171</v>
      </c>
      <c r="D46" s="1235" t="s">
        <v>66</v>
      </c>
      <c r="E46" s="1236">
        <v>46141</v>
      </c>
      <c r="F46" s="1235" t="s">
        <v>53</v>
      </c>
      <c r="G46" s="1237"/>
      <c r="H46" s="1364">
        <v>89</v>
      </c>
      <c r="I46" s="1258" t="s">
        <v>660</v>
      </c>
      <c r="J46" s="1259" t="s">
        <v>30</v>
      </c>
      <c r="K46" s="689"/>
      <c r="L46" s="359" t="s">
        <v>636</v>
      </c>
      <c r="M46" s="1177" t="s">
        <v>128</v>
      </c>
      <c r="N46" s="1359">
        <v>70666</v>
      </c>
      <c r="O46" s="1178" t="s">
        <v>128</v>
      </c>
      <c r="P46" s="1405" t="s">
        <v>38</v>
      </c>
      <c r="Q46" s="1361">
        <v>46150</v>
      </c>
      <c r="R46" s="700" t="s">
        <v>128</v>
      </c>
      <c r="S46" s="362">
        <v>46190</v>
      </c>
      <c r="T46" s="372" t="s">
        <v>896</v>
      </c>
      <c r="U46" s="362">
        <v>46197</v>
      </c>
      <c r="V46" s="1362">
        <v>6549</v>
      </c>
      <c r="W46" s="1365">
        <v>6536</v>
      </c>
      <c r="X46" s="1363">
        <f t="shared" ref="X46" si="2">SUM(V46-W46)</f>
        <v>13</v>
      </c>
      <c r="Y46" s="1238">
        <f t="shared" ref="Y46" si="3">IFERROR($W46/$V46, 0)</f>
        <v>0.99801496411665902</v>
      </c>
      <c r="Z46" s="1361">
        <v>46154</v>
      </c>
      <c r="AA46" s="1487">
        <v>46163</v>
      </c>
      <c r="AB46" s="813">
        <v>0</v>
      </c>
      <c r="AC46" s="816">
        <v>0</v>
      </c>
      <c r="AD46" s="732">
        <v>0</v>
      </c>
      <c r="AE46" s="1239" t="s">
        <v>706</v>
      </c>
    </row>
    <row r="47" spans="1:31" ht="39.75" customHeight="1">
      <c r="A47" s="1509" t="s">
        <v>914</v>
      </c>
      <c r="B47" s="1382" t="s">
        <v>37</v>
      </c>
      <c r="C47" s="1251">
        <v>46187</v>
      </c>
      <c r="D47" s="1237" t="s">
        <v>66</v>
      </c>
      <c r="E47" s="1251">
        <v>46171</v>
      </c>
      <c r="F47" s="1237" t="s">
        <v>53</v>
      </c>
      <c r="G47" s="1237"/>
      <c r="H47" s="1177">
        <v>76</v>
      </c>
      <c r="I47" s="1258" t="s">
        <v>660</v>
      </c>
      <c r="J47" s="1259" t="s">
        <v>30</v>
      </c>
      <c r="K47" s="689"/>
      <c r="L47" s="359" t="s">
        <v>636</v>
      </c>
      <c r="M47" s="1177" t="s">
        <v>128</v>
      </c>
      <c r="N47" s="1359">
        <v>72914</v>
      </c>
      <c r="O47" s="1178" t="s">
        <v>128</v>
      </c>
      <c r="P47" s="1405" t="s">
        <v>38</v>
      </c>
      <c r="Q47" s="1220">
        <v>46174</v>
      </c>
      <c r="R47" s="700" t="s">
        <v>128</v>
      </c>
      <c r="S47" s="362">
        <v>46190</v>
      </c>
      <c r="T47" s="372" t="s">
        <v>824</v>
      </c>
      <c r="U47" s="372" t="s">
        <v>824</v>
      </c>
      <c r="V47" s="1223">
        <v>5649</v>
      </c>
      <c r="W47" s="1476">
        <v>5777</v>
      </c>
      <c r="X47" s="1222">
        <f>SUM(V47-W47)</f>
        <v>-128</v>
      </c>
      <c r="Y47" s="1238">
        <f>IFERROR($W47/$V47, 0)</f>
        <v>1.022658877677465</v>
      </c>
      <c r="Z47" s="1220">
        <v>46177</v>
      </c>
      <c r="AA47" s="1510">
        <v>46185</v>
      </c>
      <c r="AB47" s="813">
        <v>0</v>
      </c>
      <c r="AC47" s="816">
        <v>0</v>
      </c>
      <c r="AD47" s="1413">
        <v>0</v>
      </c>
      <c r="AE47" s="1239" t="s">
        <v>694</v>
      </c>
    </row>
    <row r="48" spans="1:31" ht="39.75" customHeight="1">
      <c r="A48" s="1642" t="s">
        <v>915</v>
      </c>
      <c r="B48" s="1559" t="s">
        <v>37</v>
      </c>
      <c r="C48" s="697">
        <v>46203</v>
      </c>
      <c r="D48" s="357" t="s">
        <v>66</v>
      </c>
      <c r="E48" s="359">
        <v>46171</v>
      </c>
      <c r="F48" s="357" t="s">
        <v>53</v>
      </c>
      <c r="G48" s="1271"/>
      <c r="H48" s="361">
        <v>71</v>
      </c>
      <c r="I48" s="1230" t="s">
        <v>660</v>
      </c>
      <c r="J48" s="1560" t="s">
        <v>30</v>
      </c>
      <c r="K48" s="689"/>
      <c r="L48" s="359" t="s">
        <v>636</v>
      </c>
      <c r="M48" s="1219" t="s">
        <v>128</v>
      </c>
      <c r="N48" s="414">
        <v>68762</v>
      </c>
      <c r="O48" s="1288" t="s">
        <v>128</v>
      </c>
      <c r="P48" s="1405" t="s">
        <v>38</v>
      </c>
      <c r="Q48" s="1274">
        <v>46174</v>
      </c>
      <c r="R48" s="700" t="s">
        <v>256</v>
      </c>
      <c r="S48" s="362" t="s">
        <v>844</v>
      </c>
      <c r="T48" s="372" t="s">
        <v>824</v>
      </c>
      <c r="U48" s="372" t="s">
        <v>824</v>
      </c>
      <c r="V48" s="9">
        <v>5624</v>
      </c>
      <c r="W48" s="484">
        <v>5577</v>
      </c>
      <c r="X48" s="363">
        <f>SUM(V48-W48)</f>
        <v>47</v>
      </c>
      <c r="Y48" s="1238">
        <f>IFERROR($W48/$V48, 0)</f>
        <v>0.99164295874822195</v>
      </c>
      <c r="Z48" s="369">
        <v>46190</v>
      </c>
      <c r="AA48" s="1361">
        <v>46213</v>
      </c>
      <c r="AB48" s="813">
        <v>0</v>
      </c>
      <c r="AC48" s="816">
        <v>0</v>
      </c>
      <c r="AD48" s="1413">
        <v>0</v>
      </c>
      <c r="AE48" s="1239" t="s">
        <v>706</v>
      </c>
    </row>
    <row r="49" spans="1:31" ht="39.75" customHeight="1">
      <c r="A49" s="613" t="s">
        <v>916</v>
      </c>
      <c r="B49" s="1179" t="s">
        <v>37</v>
      </c>
      <c r="C49" s="1250">
        <v>46195</v>
      </c>
      <c r="D49" s="1237" t="s">
        <v>66</v>
      </c>
      <c r="E49" s="1251">
        <v>46171</v>
      </c>
      <c r="F49" s="1237" t="s">
        <v>53</v>
      </c>
      <c r="G49" s="1237"/>
      <c r="H49" s="1177">
        <v>56</v>
      </c>
      <c r="I49" s="1258" t="s">
        <v>660</v>
      </c>
      <c r="J49" s="1259" t="s">
        <v>30</v>
      </c>
      <c r="K49" s="689"/>
      <c r="L49" s="359" t="s">
        <v>636</v>
      </c>
      <c r="M49" s="1177" t="s">
        <v>128</v>
      </c>
      <c r="N49" s="415">
        <v>55504</v>
      </c>
      <c r="O49" s="1178" t="s">
        <v>128</v>
      </c>
      <c r="P49" s="1405" t="s">
        <v>38</v>
      </c>
      <c r="Q49" s="1220">
        <v>46174</v>
      </c>
      <c r="R49" s="700" t="s">
        <v>256</v>
      </c>
      <c r="S49" s="362" t="s">
        <v>844</v>
      </c>
      <c r="T49" s="372" t="s">
        <v>824</v>
      </c>
      <c r="U49" s="372" t="s">
        <v>824</v>
      </c>
      <c r="V49" s="1223">
        <v>4652</v>
      </c>
      <c r="W49" s="1476">
        <v>4625</v>
      </c>
      <c r="X49" s="1222">
        <f>SUM(V49-W49)</f>
        <v>27</v>
      </c>
      <c r="Y49" s="1238">
        <f>IFERROR($W49/$V49, 0)</f>
        <v>0.99419604471195189</v>
      </c>
      <c r="Z49" s="1220">
        <v>46189</v>
      </c>
      <c r="AA49" s="1220">
        <v>46196</v>
      </c>
      <c r="AB49" s="1189">
        <v>0</v>
      </c>
      <c r="AC49" s="1188">
        <v>0</v>
      </c>
      <c r="AD49" s="1413">
        <v>0</v>
      </c>
      <c r="AE49" s="1239" t="s">
        <v>702</v>
      </c>
    </row>
    <row r="50" spans="1:31" ht="39.75" customHeight="1">
      <c r="A50" s="1347" t="s">
        <v>917</v>
      </c>
      <c r="B50" s="1382" t="s">
        <v>37</v>
      </c>
      <c r="C50" s="1251">
        <v>46187</v>
      </c>
      <c r="D50" s="1237" t="s">
        <v>66</v>
      </c>
      <c r="E50" s="1251">
        <v>46171</v>
      </c>
      <c r="F50" s="1237" t="s">
        <v>53</v>
      </c>
      <c r="G50" s="1237"/>
      <c r="H50" s="1177">
        <v>85</v>
      </c>
      <c r="I50" s="1230" t="s">
        <v>660</v>
      </c>
      <c r="J50" s="1259" t="s">
        <v>30</v>
      </c>
      <c r="K50" s="689"/>
      <c r="L50" s="359" t="s">
        <v>636</v>
      </c>
      <c r="M50" s="1177" t="s">
        <v>128</v>
      </c>
      <c r="N50" s="1359">
        <v>64590</v>
      </c>
      <c r="O50" s="1178" t="s">
        <v>128</v>
      </c>
      <c r="P50" s="1405" t="s">
        <v>38</v>
      </c>
      <c r="Q50" s="1220">
        <v>46174</v>
      </c>
      <c r="R50" s="700" t="s">
        <v>128</v>
      </c>
      <c r="S50" s="362">
        <v>46190</v>
      </c>
      <c r="T50" s="372" t="s">
        <v>824</v>
      </c>
      <c r="U50" s="372" t="s">
        <v>824</v>
      </c>
      <c r="V50" s="1223">
        <v>5218</v>
      </c>
      <c r="W50" s="1476">
        <v>5194</v>
      </c>
      <c r="X50" s="1222">
        <f>SUM(V50-W50)</f>
        <v>24</v>
      </c>
      <c r="Y50" s="1238">
        <f>IFERROR($W50/$V50, 0)</f>
        <v>0.99540053660406291</v>
      </c>
      <c r="Z50" s="1220">
        <v>46177</v>
      </c>
      <c r="AA50" s="1510">
        <v>46185</v>
      </c>
      <c r="AB50" s="813">
        <v>0</v>
      </c>
      <c r="AC50" s="816">
        <v>0</v>
      </c>
      <c r="AD50" s="1413">
        <v>0</v>
      </c>
      <c r="AE50" s="1239" t="s">
        <v>694</v>
      </c>
    </row>
    <row r="51" spans="1:31" ht="39.75" customHeight="1">
      <c r="A51" s="1558" t="s">
        <v>918</v>
      </c>
      <c r="B51" s="1179" t="s">
        <v>37</v>
      </c>
      <c r="C51" s="1250">
        <v>46195</v>
      </c>
      <c r="D51" s="1237" t="s">
        <v>52</v>
      </c>
      <c r="E51" s="1251">
        <v>46161</v>
      </c>
      <c r="F51" s="1237" t="s">
        <v>53</v>
      </c>
      <c r="G51" s="1237"/>
      <c r="H51" s="1177">
        <v>28</v>
      </c>
      <c r="I51" s="1258" t="s">
        <v>660</v>
      </c>
      <c r="J51" s="1259" t="s">
        <v>30</v>
      </c>
      <c r="K51" s="689"/>
      <c r="L51" s="359" t="s">
        <v>636</v>
      </c>
      <c r="M51" s="1177" t="s">
        <v>128</v>
      </c>
      <c r="N51" s="415">
        <v>27694</v>
      </c>
      <c r="O51" s="1178" t="s">
        <v>128</v>
      </c>
      <c r="P51" s="1405" t="s">
        <v>38</v>
      </c>
      <c r="Q51" s="1220">
        <v>46162</v>
      </c>
      <c r="R51" s="700" t="s">
        <v>256</v>
      </c>
      <c r="S51" s="362" t="s">
        <v>844</v>
      </c>
      <c r="T51" s="372" t="s">
        <v>824</v>
      </c>
      <c r="U51" s="372" t="s">
        <v>824</v>
      </c>
      <c r="V51" s="1223">
        <v>2238</v>
      </c>
      <c r="W51" s="1476">
        <v>2269</v>
      </c>
      <c r="X51" s="1222">
        <f>SUM(V51-W51)</f>
        <v>-31</v>
      </c>
      <c r="Y51" s="1238">
        <f>IFERROR($W51/$V51, 0)</f>
        <v>1.0138516532618409</v>
      </c>
      <c r="Z51" s="1220">
        <v>46181</v>
      </c>
      <c r="AA51" s="1220">
        <v>46195</v>
      </c>
      <c r="AB51" s="1189">
        <v>0</v>
      </c>
      <c r="AC51" s="1189">
        <v>0</v>
      </c>
      <c r="AD51" s="1223">
        <v>0</v>
      </c>
      <c r="AE51" s="1239" t="s">
        <v>702</v>
      </c>
    </row>
    <row r="52" spans="1:31" ht="39.75" customHeight="1">
      <c r="A52" s="1558" t="s">
        <v>919</v>
      </c>
      <c r="B52" s="1179" t="s">
        <v>37</v>
      </c>
      <c r="C52" s="1250">
        <v>46221</v>
      </c>
      <c r="D52" s="1237" t="s">
        <v>70</v>
      </c>
      <c r="E52" s="1251">
        <v>46184</v>
      </c>
      <c r="F52" s="1237" t="s">
        <v>53</v>
      </c>
      <c r="G52" s="1237"/>
      <c r="H52" s="1177">
        <v>0</v>
      </c>
      <c r="I52" s="1258" t="s">
        <v>660</v>
      </c>
      <c r="J52" s="1259" t="s">
        <v>30</v>
      </c>
      <c r="K52" s="689"/>
      <c r="L52" s="359" t="s">
        <v>636</v>
      </c>
      <c r="M52" s="1177" t="s">
        <v>128</v>
      </c>
      <c r="N52" s="415">
        <v>27837.25</v>
      </c>
      <c r="O52" s="1178" t="s">
        <v>128</v>
      </c>
      <c r="P52" s="1405" t="s">
        <v>38</v>
      </c>
      <c r="Q52" s="1220">
        <v>46189</v>
      </c>
      <c r="R52" s="700" t="s">
        <v>256</v>
      </c>
      <c r="S52" s="362" t="s">
        <v>844</v>
      </c>
      <c r="T52" s="372" t="s">
        <v>824</v>
      </c>
      <c r="U52" s="372" t="s">
        <v>824</v>
      </c>
      <c r="V52" s="1223">
        <v>2145</v>
      </c>
      <c r="W52" s="1476">
        <v>2221</v>
      </c>
      <c r="X52" s="1222">
        <f>SUM(V52-W52)</f>
        <v>-76</v>
      </c>
      <c r="Y52" s="1238">
        <f>IFERROR($W52/$V52, 0)</f>
        <v>1.0354312354312354</v>
      </c>
      <c r="Z52" s="1220">
        <v>46198</v>
      </c>
      <c r="AA52" s="1220">
        <v>46211</v>
      </c>
      <c r="AB52" s="1189">
        <v>0</v>
      </c>
      <c r="AC52" s="1188">
        <v>0</v>
      </c>
      <c r="AD52" s="1413">
        <v>0</v>
      </c>
      <c r="AE52" s="1239" t="s">
        <v>920</v>
      </c>
    </row>
    <row r="53" spans="1:31" ht="39.75" customHeight="1">
      <c r="A53" s="1604" t="s">
        <v>921</v>
      </c>
      <c r="B53" s="739" t="s">
        <v>31</v>
      </c>
      <c r="C53" s="1515">
        <v>46233</v>
      </c>
      <c r="D53" s="1515" t="s">
        <v>492</v>
      </c>
      <c r="E53" s="1515">
        <v>46202</v>
      </c>
      <c r="F53" s="1407" t="s">
        <v>61</v>
      </c>
      <c r="G53" s="1597" t="s">
        <v>922</v>
      </c>
      <c r="H53" s="740">
        <v>0</v>
      </c>
      <c r="I53" s="740" t="s">
        <v>660</v>
      </c>
      <c r="J53" s="740" t="s">
        <v>30</v>
      </c>
      <c r="K53" s="689"/>
      <c r="L53" s="1515">
        <v>46189</v>
      </c>
      <c r="M53" s="1517" t="s">
        <v>128</v>
      </c>
      <c r="N53" s="770">
        <v>21342.95</v>
      </c>
      <c r="O53" s="740" t="s">
        <v>128</v>
      </c>
      <c r="P53" s="1242" t="s">
        <v>38</v>
      </c>
      <c r="Q53" s="1652">
        <v>46189</v>
      </c>
      <c r="R53" s="700" t="s">
        <v>256</v>
      </c>
      <c r="S53" s="362" t="s">
        <v>844</v>
      </c>
      <c r="T53" s="372" t="s">
        <v>824</v>
      </c>
      <c r="U53" s="372" t="s">
        <v>824</v>
      </c>
      <c r="V53" s="1323">
        <v>1667</v>
      </c>
      <c r="W53" s="1603">
        <v>1625</v>
      </c>
      <c r="X53" s="1649">
        <f>SUM(V53-W53)</f>
        <v>42</v>
      </c>
      <c r="Y53" s="364">
        <f t="shared" ref="Y53" si="4">IFERROR($W53/$V53, 0)</f>
        <v>0.97480503899220161</v>
      </c>
      <c r="Z53" s="1220">
        <v>46203</v>
      </c>
      <c r="AA53" s="700">
        <v>46205</v>
      </c>
      <c r="AB53" s="1189">
        <v>1</v>
      </c>
      <c r="AC53" s="1189">
        <v>0</v>
      </c>
      <c r="AD53" s="1223">
        <v>0</v>
      </c>
      <c r="AE53" s="1239" t="s">
        <v>923</v>
      </c>
    </row>
    <row r="54" spans="1:31" ht="39.75" customHeight="1">
      <c r="A54" s="613" t="s">
        <v>924</v>
      </c>
      <c r="B54" s="357" t="s">
        <v>31</v>
      </c>
      <c r="C54" s="359">
        <v>46021</v>
      </c>
      <c r="D54" s="357" t="s">
        <v>81</v>
      </c>
      <c r="E54" s="359" t="s">
        <v>278</v>
      </c>
      <c r="F54" s="357" t="s">
        <v>61</v>
      </c>
      <c r="G54" s="360" t="s">
        <v>925</v>
      </c>
      <c r="H54" s="361">
        <v>0</v>
      </c>
      <c r="I54" s="361" t="s">
        <v>660</v>
      </c>
      <c r="J54" s="361" t="s">
        <v>30</v>
      </c>
      <c r="K54" s="361"/>
      <c r="L54" s="359" t="s">
        <v>636</v>
      </c>
      <c r="M54" s="361" t="s">
        <v>128</v>
      </c>
      <c r="N54" s="606">
        <v>1931.75</v>
      </c>
      <c r="O54" s="577" t="s">
        <v>128</v>
      </c>
      <c r="P54" s="1268" t="s">
        <v>38</v>
      </c>
      <c r="Q54" s="58"/>
      <c r="R54" s="700" t="s">
        <v>256</v>
      </c>
      <c r="S54" s="362" t="s">
        <v>844</v>
      </c>
      <c r="T54" s="372" t="s">
        <v>824</v>
      </c>
      <c r="U54" s="372" t="s">
        <v>824</v>
      </c>
      <c r="V54" s="332">
        <v>0</v>
      </c>
      <c r="W54" s="449">
        <v>0</v>
      </c>
      <c r="X54" s="363">
        <f>SUM(V54-W54)</f>
        <v>0</v>
      </c>
      <c r="Y54" s="364">
        <f>IFERROR($W54/$V54, 0)</f>
        <v>0</v>
      </c>
      <c r="Z54" s="369">
        <v>45996</v>
      </c>
      <c r="AA54" s="1488" t="s">
        <v>926</v>
      </c>
      <c r="AB54" s="782">
        <v>0</v>
      </c>
      <c r="AC54" s="279">
        <v>1</v>
      </c>
      <c r="AD54" s="363">
        <v>0</v>
      </c>
      <c r="AE54" s="794" t="s">
        <v>927</v>
      </c>
    </row>
    <row r="55" spans="1:31" ht="39.75" customHeight="1">
      <c r="A55" s="1419" t="s">
        <v>928</v>
      </c>
      <c r="B55" s="1192" t="s">
        <v>31</v>
      </c>
      <c r="C55" s="1193">
        <v>46203</v>
      </c>
      <c r="D55" s="1192" t="s">
        <v>58</v>
      </c>
      <c r="E55" s="1193">
        <v>46100</v>
      </c>
      <c r="F55" s="374" t="s">
        <v>57</v>
      </c>
      <c r="G55" s="1192"/>
      <c r="H55" s="1194">
        <v>36</v>
      </c>
      <c r="I55" s="300" t="s">
        <v>660</v>
      </c>
      <c r="J55" s="740" t="s">
        <v>30</v>
      </c>
      <c r="K55" s="361"/>
      <c r="L55" s="1193">
        <v>46098</v>
      </c>
      <c r="M55" s="740" t="s">
        <v>128</v>
      </c>
      <c r="N55" s="770">
        <v>61453.599999999999</v>
      </c>
      <c r="O55" s="740" t="s">
        <v>128</v>
      </c>
      <c r="P55" s="1405" t="s">
        <v>38</v>
      </c>
      <c r="Q55" s="1208">
        <v>46097</v>
      </c>
      <c r="R55" s="700" t="s">
        <v>256</v>
      </c>
      <c r="S55" s="362" t="s">
        <v>844</v>
      </c>
      <c r="T55" s="372" t="s">
        <v>824</v>
      </c>
      <c r="U55" s="372" t="s">
        <v>824</v>
      </c>
      <c r="V55" s="1412">
        <v>3439</v>
      </c>
      <c r="W55" s="1418">
        <v>3439</v>
      </c>
      <c r="X55" s="1397">
        <f>SUM(V55-W55)</f>
        <v>0</v>
      </c>
      <c r="Y55" s="1388">
        <f>IFERROR($W55/$V55, 0)</f>
        <v>1</v>
      </c>
      <c r="Z55" s="1483">
        <v>46140</v>
      </c>
      <c r="AA55" s="1487">
        <v>46153</v>
      </c>
      <c r="AB55" s="1486">
        <v>0</v>
      </c>
      <c r="AC55" s="695">
        <v>0</v>
      </c>
      <c r="AD55" s="1053">
        <v>0</v>
      </c>
      <c r="AE55" s="1340" t="s">
        <v>929</v>
      </c>
    </row>
    <row r="56" spans="1:31" ht="39.75" customHeight="1">
      <c r="A56" s="778" t="s">
        <v>930</v>
      </c>
      <c r="B56" s="354" t="s">
        <v>43</v>
      </c>
      <c r="C56" s="738">
        <v>46171</v>
      </c>
      <c r="D56" s="454" t="s">
        <v>62</v>
      </c>
      <c r="E56" s="738">
        <v>46029</v>
      </c>
      <c r="F56" s="739" t="s">
        <v>75</v>
      </c>
      <c r="G56" s="739"/>
      <c r="H56" s="750">
        <v>53</v>
      </c>
      <c r="I56" s="300" t="s">
        <v>660</v>
      </c>
      <c r="J56" s="740" t="s">
        <v>30</v>
      </c>
      <c r="K56" s="361"/>
      <c r="L56" s="359">
        <v>46029</v>
      </c>
      <c r="M56" s="744" t="s">
        <v>128</v>
      </c>
      <c r="N56" s="772">
        <v>51528.05</v>
      </c>
      <c r="O56" s="744" t="s">
        <v>128</v>
      </c>
      <c r="P56" s="1395" t="s">
        <v>38</v>
      </c>
      <c r="Q56" s="716">
        <v>46024</v>
      </c>
      <c r="R56" s="700" t="s">
        <v>128</v>
      </c>
      <c r="S56" s="362">
        <v>46192</v>
      </c>
      <c r="T56" s="372" t="s">
        <v>824</v>
      </c>
      <c r="U56" s="372" t="s">
        <v>824</v>
      </c>
      <c r="V56" s="751">
        <v>4005</v>
      </c>
      <c r="W56" s="753">
        <v>4047</v>
      </c>
      <c r="X56" s="1363">
        <f>SUM(V56-W56)</f>
        <v>-42</v>
      </c>
      <c r="Y56" s="1061">
        <f>IFERROR($W56/$V56, 0)</f>
        <v>1.0104868913857679</v>
      </c>
      <c r="Z56" s="1338">
        <v>46112</v>
      </c>
      <c r="AA56" s="1487">
        <v>46175</v>
      </c>
      <c r="AB56" s="1332">
        <v>1</v>
      </c>
      <c r="AC56" s="1332">
        <v>1</v>
      </c>
      <c r="AD56" s="732">
        <v>0</v>
      </c>
      <c r="AE56" s="718" t="s">
        <v>808</v>
      </c>
    </row>
    <row r="57" spans="1:31" ht="39.75" customHeight="1">
      <c r="A57" s="778" t="s">
        <v>931</v>
      </c>
      <c r="B57" s="354" t="s">
        <v>43</v>
      </c>
      <c r="C57" s="738">
        <v>46173</v>
      </c>
      <c r="D57" s="454" t="s">
        <v>62</v>
      </c>
      <c r="E57" s="738">
        <v>46029</v>
      </c>
      <c r="F57" s="739" t="s">
        <v>807</v>
      </c>
      <c r="G57" s="739"/>
      <c r="H57" s="750">
        <v>55</v>
      </c>
      <c r="I57" s="300" t="s">
        <v>660</v>
      </c>
      <c r="J57" s="740" t="s">
        <v>30</v>
      </c>
      <c r="K57" s="361"/>
      <c r="L57" s="359">
        <v>46063</v>
      </c>
      <c r="M57" s="744" t="s">
        <v>128</v>
      </c>
      <c r="N57" s="772">
        <v>55435.9</v>
      </c>
      <c r="O57" s="744" t="s">
        <v>128</v>
      </c>
      <c r="P57" s="1395" t="s">
        <v>38</v>
      </c>
      <c r="Q57" s="716">
        <v>46024</v>
      </c>
      <c r="R57" s="700" t="s">
        <v>128</v>
      </c>
      <c r="S57" s="362">
        <v>46192</v>
      </c>
      <c r="T57" s="372" t="s">
        <v>824</v>
      </c>
      <c r="U57" s="372" t="s">
        <v>824</v>
      </c>
      <c r="V57" s="721">
        <v>4230</v>
      </c>
      <c r="W57" s="753">
        <v>4230</v>
      </c>
      <c r="X57" s="1363">
        <f t="shared" ref="X57:X61" si="5">SUM(V57-W57)</f>
        <v>0</v>
      </c>
      <c r="Y57" s="29">
        <f t="shared" ref="Y57:Y60" si="6">IFERROR($W57/$V57, 0)</f>
        <v>1</v>
      </c>
      <c r="Z57" s="1338">
        <v>46128</v>
      </c>
      <c r="AA57" s="1487">
        <v>46175</v>
      </c>
      <c r="AB57" s="1332">
        <v>1</v>
      </c>
      <c r="AC57" s="1332">
        <v>1</v>
      </c>
      <c r="AD57" s="732">
        <v>0</v>
      </c>
      <c r="AE57" s="718" t="s">
        <v>813</v>
      </c>
    </row>
    <row r="58" spans="1:31" ht="39.75" customHeight="1">
      <c r="A58" s="778" t="s">
        <v>932</v>
      </c>
      <c r="B58" s="354" t="s">
        <v>43</v>
      </c>
      <c r="C58" s="738">
        <v>46173</v>
      </c>
      <c r="D58" s="454" t="s">
        <v>62</v>
      </c>
      <c r="E58" s="738">
        <v>46029</v>
      </c>
      <c r="F58" s="739" t="s">
        <v>807</v>
      </c>
      <c r="G58" s="739"/>
      <c r="H58" s="740">
        <v>71</v>
      </c>
      <c r="I58" s="300" t="s">
        <v>660</v>
      </c>
      <c r="J58" s="740" t="s">
        <v>30</v>
      </c>
      <c r="K58" s="361"/>
      <c r="L58" s="738">
        <v>46063</v>
      </c>
      <c r="M58" s="744" t="s">
        <v>128</v>
      </c>
      <c r="N58" s="770">
        <v>74320.899999999994</v>
      </c>
      <c r="O58" s="744" t="s">
        <v>128</v>
      </c>
      <c r="P58" s="1395" t="s">
        <v>38</v>
      </c>
      <c r="Q58" s="716">
        <v>46024</v>
      </c>
      <c r="R58" s="700" t="s">
        <v>256</v>
      </c>
      <c r="S58" s="362" t="s">
        <v>844</v>
      </c>
      <c r="T58" s="372" t="s">
        <v>824</v>
      </c>
      <c r="U58" s="372" t="s">
        <v>824</v>
      </c>
      <c r="V58" s="721">
        <v>5990</v>
      </c>
      <c r="W58" s="753">
        <v>5909</v>
      </c>
      <c r="X58" s="1363">
        <f t="shared" si="5"/>
        <v>81</v>
      </c>
      <c r="Y58" s="29">
        <f t="shared" si="6"/>
        <v>0.98647746243739565</v>
      </c>
      <c r="Z58" s="716">
        <v>46140</v>
      </c>
      <c r="AA58" s="692">
        <v>46184</v>
      </c>
      <c r="AB58" s="1332">
        <v>1</v>
      </c>
      <c r="AC58" s="1332">
        <v>1</v>
      </c>
      <c r="AD58" s="732">
        <v>0</v>
      </c>
      <c r="AE58" s="718" t="s">
        <v>813</v>
      </c>
    </row>
    <row r="59" spans="1:31" ht="39.75" customHeight="1">
      <c r="A59" s="778" t="s">
        <v>933</v>
      </c>
      <c r="B59" s="354" t="s">
        <v>43</v>
      </c>
      <c r="C59" s="738">
        <v>46203</v>
      </c>
      <c r="D59" s="454" t="s">
        <v>62</v>
      </c>
      <c r="E59" s="738">
        <v>46029</v>
      </c>
      <c r="F59" s="739" t="s">
        <v>807</v>
      </c>
      <c r="G59" s="739"/>
      <c r="H59" s="740">
        <v>88</v>
      </c>
      <c r="I59" s="300" t="s">
        <v>660</v>
      </c>
      <c r="J59" s="740" t="s">
        <v>30</v>
      </c>
      <c r="K59" s="361"/>
      <c r="L59" s="738">
        <v>46128</v>
      </c>
      <c r="M59" s="744" t="s">
        <v>128</v>
      </c>
      <c r="N59" s="770">
        <v>88069</v>
      </c>
      <c r="O59" s="744" t="s">
        <v>128</v>
      </c>
      <c r="P59" s="1395" t="s">
        <v>38</v>
      </c>
      <c r="Q59" s="716">
        <v>46175</v>
      </c>
      <c r="R59" s="700" t="s">
        <v>256</v>
      </c>
      <c r="S59" s="362" t="s">
        <v>844</v>
      </c>
      <c r="T59" s="372" t="s">
        <v>824</v>
      </c>
      <c r="U59" s="372" t="s">
        <v>824</v>
      </c>
      <c r="V59" s="721">
        <v>7242</v>
      </c>
      <c r="W59" s="753">
        <v>7028</v>
      </c>
      <c r="X59" s="1363">
        <f t="shared" si="5"/>
        <v>214</v>
      </c>
      <c r="Y59" s="29">
        <f t="shared" si="6"/>
        <v>0.97045015189174266</v>
      </c>
      <c r="Z59" s="716">
        <v>46168</v>
      </c>
      <c r="AA59" s="692">
        <v>46192</v>
      </c>
      <c r="AB59" s="1332">
        <v>1</v>
      </c>
      <c r="AC59" s="1332">
        <v>1</v>
      </c>
      <c r="AD59" s="732">
        <v>0</v>
      </c>
      <c r="AE59" s="718" t="s">
        <v>813</v>
      </c>
    </row>
    <row r="60" spans="1:31" ht="39.75" customHeight="1">
      <c r="A60" s="1558" t="s">
        <v>934</v>
      </c>
      <c r="B60" s="1249" t="s">
        <v>44</v>
      </c>
      <c r="C60" s="1250">
        <v>46262</v>
      </c>
      <c r="D60" s="365" t="s">
        <v>489</v>
      </c>
      <c r="E60" s="1251">
        <v>46171</v>
      </c>
      <c r="F60" s="365" t="s">
        <v>600</v>
      </c>
      <c r="G60" s="1237"/>
      <c r="H60" s="1177">
        <v>69</v>
      </c>
      <c r="I60" s="1230" t="s">
        <v>660</v>
      </c>
      <c r="J60" s="1219" t="s">
        <v>30</v>
      </c>
      <c r="K60" s="361"/>
      <c r="L60" s="1251">
        <v>46171</v>
      </c>
      <c r="M60" s="1219" t="s">
        <v>128</v>
      </c>
      <c r="N60" s="1392">
        <v>66000.5</v>
      </c>
      <c r="O60" s="1219" t="s">
        <v>128</v>
      </c>
      <c r="P60" s="727" t="s">
        <v>38</v>
      </c>
      <c r="Q60" s="1220">
        <v>46171</v>
      </c>
      <c r="R60" s="700" t="s">
        <v>256</v>
      </c>
      <c r="S60" s="362" t="s">
        <v>844</v>
      </c>
      <c r="T60" s="372" t="s">
        <v>824</v>
      </c>
      <c r="U60" s="372" t="s">
        <v>824</v>
      </c>
      <c r="V60" s="1223">
        <v>5057</v>
      </c>
      <c r="W60" s="1476">
        <v>5060</v>
      </c>
      <c r="X60" s="1223">
        <f>SUM(V60-W60)</f>
        <v>-3</v>
      </c>
      <c r="Y60" s="1238">
        <f t="shared" si="6"/>
        <v>1.0005932370970931</v>
      </c>
      <c r="Z60" s="1647">
        <v>46181</v>
      </c>
      <c r="AA60" s="1647">
        <v>46205</v>
      </c>
      <c r="AB60" s="695">
        <v>0</v>
      </c>
      <c r="AC60" s="695">
        <v>0</v>
      </c>
      <c r="AD60" s="1053">
        <v>0</v>
      </c>
      <c r="AE60" s="1453" t="s">
        <v>601</v>
      </c>
    </row>
    <row r="61" spans="1:31" ht="39.75" customHeight="1">
      <c r="A61" s="1426" t="s">
        <v>935</v>
      </c>
      <c r="B61" s="1249" t="s">
        <v>44</v>
      </c>
      <c r="C61" s="1250">
        <v>46262</v>
      </c>
      <c r="D61" s="1379" t="s">
        <v>78</v>
      </c>
      <c r="E61" s="1379">
        <v>46176</v>
      </c>
      <c r="F61" s="365" t="s">
        <v>71</v>
      </c>
      <c r="G61" s="1271"/>
      <c r="H61" s="1646">
        <v>49</v>
      </c>
      <c r="I61" s="1230" t="s">
        <v>660</v>
      </c>
      <c r="J61" s="1219" t="s">
        <v>30</v>
      </c>
      <c r="K61" s="361"/>
      <c r="L61" s="1379">
        <v>46178</v>
      </c>
      <c r="M61" s="1219" t="s">
        <v>128</v>
      </c>
      <c r="N61" s="1651">
        <v>103484.5</v>
      </c>
      <c r="O61" s="1219" t="s">
        <v>128</v>
      </c>
      <c r="P61" s="727" t="s">
        <v>38</v>
      </c>
      <c r="Q61" s="1652">
        <v>46178</v>
      </c>
      <c r="R61" s="700" t="s">
        <v>256</v>
      </c>
      <c r="S61" s="362" t="s">
        <v>844</v>
      </c>
      <c r="T61" s="372" t="s">
        <v>824</v>
      </c>
      <c r="U61" s="372" t="s">
        <v>824</v>
      </c>
      <c r="V61" s="1649">
        <v>8094</v>
      </c>
      <c r="W61" s="1565">
        <v>7667</v>
      </c>
      <c r="X61" s="1223">
        <f t="shared" si="5"/>
        <v>427</v>
      </c>
      <c r="Y61" s="1273">
        <f>IFERROR($W61/$V61, 0)</f>
        <v>0.94724487274524338</v>
      </c>
      <c r="Z61" s="1652">
        <v>46189</v>
      </c>
      <c r="AA61" s="1652">
        <v>46198</v>
      </c>
      <c r="AB61" s="695">
        <v>0</v>
      </c>
      <c r="AC61" s="695">
        <v>0</v>
      </c>
      <c r="AD61" s="1053">
        <v>0</v>
      </c>
      <c r="AE61" s="1191" t="s">
        <v>936</v>
      </c>
    </row>
    <row r="62" spans="1:31" ht="39.75" customHeight="1">
      <c r="A62" s="1477" t="s">
        <v>937</v>
      </c>
      <c r="B62" s="1059" t="s">
        <v>40</v>
      </c>
      <c r="C62" s="1379">
        <v>46172</v>
      </c>
      <c r="D62" s="1377" t="s">
        <v>54</v>
      </c>
      <c r="E62" s="1378">
        <v>46142</v>
      </c>
      <c r="F62" s="1377" t="s">
        <v>53</v>
      </c>
      <c r="G62" s="1237"/>
      <c r="H62" s="1645">
        <v>79</v>
      </c>
      <c r="I62" s="303" t="s">
        <v>660</v>
      </c>
      <c r="J62" s="744" t="s">
        <v>30</v>
      </c>
      <c r="K62" s="689"/>
      <c r="L62" s="359" t="s">
        <v>636</v>
      </c>
      <c r="M62" s="1177" t="s">
        <v>128</v>
      </c>
      <c r="N62" s="1359">
        <v>73533</v>
      </c>
      <c r="O62" s="1178" t="s">
        <v>128</v>
      </c>
      <c r="P62" s="1405" t="s">
        <v>38</v>
      </c>
      <c r="Q62" s="1647">
        <v>46147</v>
      </c>
      <c r="R62" s="700" t="s">
        <v>128</v>
      </c>
      <c r="S62" s="362">
        <v>46190</v>
      </c>
      <c r="T62" s="372" t="s">
        <v>938</v>
      </c>
      <c r="U62" s="372" t="s">
        <v>938</v>
      </c>
      <c r="V62" s="1648">
        <v>5974</v>
      </c>
      <c r="W62" s="1658">
        <v>5911</v>
      </c>
      <c r="X62" s="1649">
        <f>SUM(V62-W62)</f>
        <v>63</v>
      </c>
      <c r="Y62" s="1238">
        <f>IFERROR($W62/$V62, 0)</f>
        <v>0.98945430197522599</v>
      </c>
      <c r="Z62" s="369">
        <v>46174</v>
      </c>
      <c r="AA62" s="1487">
        <v>46176</v>
      </c>
      <c r="AB62" s="695">
        <v>0</v>
      </c>
      <c r="AC62" s="695">
        <v>0</v>
      </c>
      <c r="AD62" s="1053">
        <v>0</v>
      </c>
      <c r="AE62" s="1239" t="s">
        <v>661</v>
      </c>
    </row>
    <row r="63" spans="1:31" ht="39.75" customHeight="1">
      <c r="A63" s="664" t="s">
        <v>451</v>
      </c>
      <c r="B63" s="567" t="s">
        <v>28</v>
      </c>
      <c r="C63" s="595">
        <v>45991</v>
      </c>
      <c r="D63" s="674" t="s">
        <v>52</v>
      </c>
      <c r="E63" s="24">
        <v>45779</v>
      </c>
      <c r="F63" s="568" t="s">
        <v>59</v>
      </c>
      <c r="G63" s="570" t="s">
        <v>452</v>
      </c>
      <c r="H63" s="571">
        <v>0</v>
      </c>
      <c r="I63" s="368" t="s">
        <v>660</v>
      </c>
      <c r="J63" s="361" t="s">
        <v>30</v>
      </c>
      <c r="K63" s="602"/>
      <c r="L63" s="19">
        <v>45742</v>
      </c>
      <c r="M63" s="604" t="s">
        <v>128</v>
      </c>
      <c r="N63" s="667">
        <v>23800.25</v>
      </c>
      <c r="O63" s="299" t="s">
        <v>128</v>
      </c>
      <c r="P63" s="1267" t="s">
        <v>38</v>
      </c>
      <c r="Q63" s="21">
        <v>45743</v>
      </c>
      <c r="R63" s="700" t="s">
        <v>128</v>
      </c>
      <c r="S63" s="362">
        <v>46134</v>
      </c>
      <c r="T63" s="372" t="s">
        <v>824</v>
      </c>
      <c r="U63" s="372" t="s">
        <v>824</v>
      </c>
      <c r="V63" s="5">
        <v>1697</v>
      </c>
      <c r="W63" s="642">
        <v>1815</v>
      </c>
      <c r="X63" s="363">
        <f>SUM(V63-W63)</f>
        <v>-118</v>
      </c>
      <c r="Y63" s="255">
        <f>IFERROR($W63/$V63, 0)</f>
        <v>1.0695344725987035</v>
      </c>
      <c r="Z63" s="280">
        <v>45791</v>
      </c>
      <c r="AA63" s="1487">
        <v>45968</v>
      </c>
      <c r="AB63" s="894">
        <v>1</v>
      </c>
      <c r="AC63" s="463">
        <v>0</v>
      </c>
      <c r="AD63" s="1089">
        <v>0</v>
      </c>
      <c r="AE63" s="1040" t="s">
        <v>939</v>
      </c>
    </row>
    <row r="64" spans="1:31" ht="39.75" customHeight="1">
      <c r="A64" s="726" t="s">
        <v>455</v>
      </c>
      <c r="B64" s="358" t="s">
        <v>28</v>
      </c>
      <c r="C64" s="687">
        <v>46080</v>
      </c>
      <c r="D64" s="365" t="s">
        <v>483</v>
      </c>
      <c r="E64" s="697">
        <v>45748</v>
      </c>
      <c r="F64" s="365" t="s">
        <v>59</v>
      </c>
      <c r="G64" s="710" t="s">
        <v>456</v>
      </c>
      <c r="H64" s="699">
        <v>0</v>
      </c>
      <c r="I64" s="699" t="s">
        <v>660</v>
      </c>
      <c r="J64" s="699" t="s">
        <v>30</v>
      </c>
      <c r="K64" s="711"/>
      <c r="L64" s="697">
        <v>45741</v>
      </c>
      <c r="M64" s="699" t="s">
        <v>128</v>
      </c>
      <c r="N64" s="703">
        <v>31186.25</v>
      </c>
      <c r="O64" s="699" t="s">
        <v>128</v>
      </c>
      <c r="P64" s="1266" t="s">
        <v>38</v>
      </c>
      <c r="Q64" s="700">
        <v>45743</v>
      </c>
      <c r="R64" s="700" t="s">
        <v>636</v>
      </c>
      <c r="S64" s="700" t="s">
        <v>36</v>
      </c>
      <c r="T64" s="700" t="s">
        <v>36</v>
      </c>
      <c r="U64" s="700" t="s">
        <v>36</v>
      </c>
      <c r="V64" s="701">
        <v>2003</v>
      </c>
      <c r="W64" s="728">
        <v>225</v>
      </c>
      <c r="X64" s="693">
        <f>SUM(V64-W64)</f>
        <v>1778</v>
      </c>
      <c r="Y64" s="364">
        <f>IFERROR($W64/$V64, 0)</f>
        <v>0.11233150274588118</v>
      </c>
      <c r="Z64" s="700">
        <v>45785</v>
      </c>
      <c r="AA64" s="1488" t="s">
        <v>940</v>
      </c>
      <c r="AB64" s="1485">
        <v>0</v>
      </c>
      <c r="AC64" s="695">
        <v>0</v>
      </c>
      <c r="AD64" s="701">
        <v>0</v>
      </c>
      <c r="AE64" s="804" t="s">
        <v>941</v>
      </c>
    </row>
    <row r="65" spans="1:31" ht="39.75" customHeight="1">
      <c r="A65" s="726" t="s">
        <v>942</v>
      </c>
      <c r="B65" s="358" t="s">
        <v>28</v>
      </c>
      <c r="C65" s="687">
        <v>46218</v>
      </c>
      <c r="D65" s="687" t="s">
        <v>943</v>
      </c>
      <c r="E65" s="19" t="s">
        <v>278</v>
      </c>
      <c r="F65" s="698" t="s">
        <v>59</v>
      </c>
      <c r="G65" s="698" t="s">
        <v>944</v>
      </c>
      <c r="H65" s="699">
        <v>380</v>
      </c>
      <c r="I65" s="1052" t="s">
        <v>660</v>
      </c>
      <c r="J65" s="689" t="s">
        <v>36</v>
      </c>
      <c r="K65" s="711"/>
      <c r="L65" s="697">
        <v>45964</v>
      </c>
      <c r="M65" s="699" t="s">
        <v>128</v>
      </c>
      <c r="N65" s="703">
        <v>117414</v>
      </c>
      <c r="O65" s="699" t="s">
        <v>128</v>
      </c>
      <c r="P65" s="1265" t="s">
        <v>38</v>
      </c>
      <c r="Q65" s="700">
        <v>45964</v>
      </c>
      <c r="R65" s="700" t="s">
        <v>128</v>
      </c>
      <c r="S65" s="700">
        <v>46143</v>
      </c>
      <c r="T65" s="372" t="s">
        <v>824</v>
      </c>
      <c r="U65" s="372" t="s">
        <v>824</v>
      </c>
      <c r="V65" s="701">
        <v>9181</v>
      </c>
      <c r="W65" s="728">
        <v>9179</v>
      </c>
      <c r="X65" s="693">
        <f>SUM(V65-W65)</f>
        <v>2</v>
      </c>
      <c r="Y65" s="382">
        <f>IFERROR($W65/$V65, 0)</f>
        <v>0.99978215880623023</v>
      </c>
      <c r="Z65" s="692">
        <v>45992</v>
      </c>
      <c r="AA65" s="1488" t="s">
        <v>945</v>
      </c>
      <c r="AB65" s="1485">
        <v>1</v>
      </c>
      <c r="AC65" s="695">
        <v>0</v>
      </c>
      <c r="AD65" s="1053">
        <v>0</v>
      </c>
      <c r="AE65" s="794" t="s">
        <v>946</v>
      </c>
    </row>
    <row r="66" spans="1:31" ht="39.75" customHeight="1"/>
    <row r="67" spans="1:31" ht="39.75" customHeight="1"/>
    <row r="68" spans="1:31" ht="39.75" customHeight="1"/>
    <row r="69" spans="1:31" ht="39.75" customHeight="1"/>
    <row r="70" spans="1:31" ht="39.75" customHeight="1"/>
  </sheetData>
  <dataValidations count="8">
    <dataValidation type="list" allowBlank="1" showInputMessage="1" showErrorMessage="1" sqref="K1 K3:K17 K20:K65" xr:uid="{1F77D159-87F8-4334-B8DB-1D98E9EF8F0C}">
      <formula1>"Pending Locates,Permits, SOW Pending, NTP Pending, Materials, Reassigned, Door Tags"</formula1>
    </dataValidation>
    <dataValidation type="list" allowBlank="1" showInputMessage="1" showErrorMessage="1" sqref="I55 I40:I41 I60:I61 I22:I38 I5 I18 I7:I16 I45:I52" xr:uid="{FF75A226-FC7F-404C-911A-49986724D48A}">
      <formula1>"On Track, In Jeopardy, Completed on Track, Completed, Completed -Missed TSD, On Hold Per Tillman"</formula1>
    </dataValidation>
    <dataValidation type="list" allowBlank="1" showInputMessage="1" showErrorMessage="1" sqref="I39 I6 I53:I54 I42:I44 I56:I59 I2:I4 I62:I65 I17:I21" xr:uid="{FAE40925-7EC8-4626-B635-D815FEB73FF5}">
      <formula1>"On Track, In Jeopardy, Completed on Track, Completed, Completed -Missed TSD"</formula1>
    </dataValidation>
    <dataValidation type="list" allowBlank="1" showInputMessage="1" showErrorMessage="1" sqref="J6 J42:J44 J39 J53:J65 J2:J4 J11 J15 J17:J22" xr:uid="{ECCD296E-320E-42DF-8A21-19E7E0361B1B}">
      <formula1>"Received, Pending, Not Required"</formula1>
    </dataValidation>
    <dataValidation allowBlank="1" showInputMessage="1" showErrorMessage="1" sqref="D63 E65 Q64:V64 Q65:U65 S1 Q1 V58:V62 V4:V6 V19:V39 V9:V17 Q60:Q63 D56:D59 R1:R63 L60:L65 L56:L57 L1:L54 Q4:Q54 S2:U63 V45:V5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19" xr:uid="{DED8A6E7-E7C4-4A2B-95D7-02D123DEF7BA}">
      <formula1>"Pending Locates,Permits, SOW Pending, NTP Pending, Materials, Reassigned, Door Tags, Pending Re-Design"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660</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660</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660</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660</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660</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660</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824</v>
      </c>
      <c r="AC7" s="257"/>
    </row>
    <row r="8" spans="1:29" ht="39.75" customHeight="1">
      <c r="A8" s="799" t="s">
        <v>968</v>
      </c>
      <c r="B8" s="376" t="s">
        <v>34</v>
      </c>
      <c r="C8" s="1379">
        <v>46172</v>
      </c>
      <c r="D8" s="687" t="s">
        <v>54</v>
      </c>
      <c r="E8" s="687">
        <v>46114</v>
      </c>
      <c r="F8" s="687" t="s">
        <v>55</v>
      </c>
      <c r="G8" s="688" t="s">
        <v>969</v>
      </c>
      <c r="H8" s="689">
        <v>0</v>
      </c>
      <c r="I8" s="1052" t="s">
        <v>660</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660</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660</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660</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660</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660</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660</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660</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660</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660</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660</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660</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660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660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660</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660</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660</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660</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660</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660</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660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660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660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660</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824</v>
      </c>
      <c r="AC31" s="696" t="s">
        <v>1023</v>
      </c>
    </row>
    <row r="32" spans="1:29" ht="39.75" customHeight="1">
      <c r="A32" s="799" t="s">
        <v>1024</v>
      </c>
      <c r="B32" s="376" t="s">
        <v>34</v>
      </c>
      <c r="C32" s="697">
        <v>46171</v>
      </c>
      <c r="D32" s="697" t="s">
        <v>56</v>
      </c>
      <c r="E32" s="697">
        <v>46148</v>
      </c>
      <c r="F32" s="698" t="s">
        <v>55</v>
      </c>
      <c r="G32" s="697" t="s">
        <v>1025</v>
      </c>
      <c r="H32" s="1055">
        <v>48</v>
      </c>
      <c r="I32" s="371" t="s">
        <v>660</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832</v>
      </c>
      <c r="AC32" s="1239" t="s">
        <v>1026</v>
      </c>
    </row>
    <row r="33" spans="1:29" ht="39.75" customHeight="1">
      <c r="A33" s="1561" t="s">
        <v>1027</v>
      </c>
      <c r="B33" s="1500" t="s">
        <v>34</v>
      </c>
      <c r="C33" s="1379">
        <v>46191</v>
      </c>
      <c r="D33" s="1378" t="s">
        <v>56</v>
      </c>
      <c r="E33" s="1378">
        <v>46163</v>
      </c>
      <c r="F33" s="1377" t="s">
        <v>55</v>
      </c>
      <c r="G33" s="1251" t="s">
        <v>1028</v>
      </c>
      <c r="H33" s="1645">
        <v>83</v>
      </c>
      <c r="I33" s="371" t="s">
        <v>660</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661</v>
      </c>
    </row>
    <row r="34" spans="1:29" ht="39.75" customHeight="1">
      <c r="A34" s="799" t="s">
        <v>1029</v>
      </c>
      <c r="B34" s="376" t="s">
        <v>34</v>
      </c>
      <c r="C34" s="687">
        <v>46096</v>
      </c>
      <c r="D34" s="1237" t="s">
        <v>54</v>
      </c>
      <c r="E34" s="697">
        <v>46077</v>
      </c>
      <c r="F34" s="698" t="s">
        <v>55</v>
      </c>
      <c r="G34" s="1237" t="s">
        <v>1030</v>
      </c>
      <c r="H34" s="699">
        <v>0</v>
      </c>
      <c r="I34" s="371" t="s">
        <v>660</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660</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660</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660</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660</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660</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660</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660</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824</v>
      </c>
      <c r="AB41" s="372" t="s">
        <v>824</v>
      </c>
      <c r="AC41" s="979" t="s">
        <v>1043</v>
      </c>
    </row>
    <row r="42" spans="1:29" ht="39.75" customHeight="1">
      <c r="A42" s="799" t="s">
        <v>1044</v>
      </c>
      <c r="B42" s="376" t="s">
        <v>34</v>
      </c>
      <c r="C42" s="687">
        <v>46040</v>
      </c>
      <c r="D42" s="698" t="s">
        <v>56</v>
      </c>
      <c r="E42" s="697">
        <v>46042</v>
      </c>
      <c r="F42" s="698" t="s">
        <v>55</v>
      </c>
      <c r="G42" s="698"/>
      <c r="H42" s="699">
        <v>0</v>
      </c>
      <c r="I42" s="371" t="s">
        <v>660</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660</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660</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660</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824</v>
      </c>
      <c r="AB45" s="372" t="s">
        <v>824</v>
      </c>
      <c r="AC45" s="979" t="s">
        <v>1054</v>
      </c>
    </row>
    <row r="46" spans="1:29" ht="39.75" customHeight="1">
      <c r="A46" s="1314" t="s">
        <v>1055</v>
      </c>
      <c r="B46" s="1125" t="s">
        <v>34</v>
      </c>
      <c r="C46" s="603">
        <v>46053</v>
      </c>
      <c r="D46" s="605" t="s">
        <v>1056</v>
      </c>
      <c r="E46" s="631">
        <v>46030</v>
      </c>
      <c r="F46" s="605" t="s">
        <v>55</v>
      </c>
      <c r="G46" s="921"/>
      <c r="H46" s="729">
        <v>0</v>
      </c>
      <c r="I46" s="1127" t="s">
        <v>660</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660</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660</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660</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660</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660</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660</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660</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660</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660</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660</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660</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660</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660</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660</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660</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660</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660</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660</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660</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660</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660</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660</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660</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660</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660</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660</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660</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660</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660</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660</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660</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660</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660</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660</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660</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660</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660</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660</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660</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660</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660</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660</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660</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660</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660</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660</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660</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824</v>
      </c>
      <c r="AB102" s="372" t="s">
        <v>824</v>
      </c>
      <c r="AC102" s="696" t="s">
        <v>1142</v>
      </c>
    </row>
    <row r="103" spans="1:29" ht="39.75" customHeight="1">
      <c r="A103" s="296" t="s">
        <v>234</v>
      </c>
      <c r="B103" s="18" t="s">
        <v>31</v>
      </c>
      <c r="C103" s="19">
        <v>45862</v>
      </c>
      <c r="D103" s="304" t="s">
        <v>58</v>
      </c>
      <c r="E103" s="19">
        <v>45758</v>
      </c>
      <c r="F103" s="304" t="s">
        <v>57</v>
      </c>
      <c r="G103" s="441" t="s">
        <v>235</v>
      </c>
      <c r="H103" s="20">
        <v>62</v>
      </c>
      <c r="I103" s="20" t="s">
        <v>660</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660</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660</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660</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660</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660</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660</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660</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660</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660</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660</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660</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824</v>
      </c>
      <c r="AB114" s="372" t="s">
        <v>824</v>
      </c>
      <c r="AC114" s="591" t="s">
        <v>1161</v>
      </c>
    </row>
    <row r="115" spans="1:29" ht="39.75" customHeight="1">
      <c r="A115" s="558" t="s">
        <v>1162</v>
      </c>
      <c r="B115" s="357" t="s">
        <v>31</v>
      </c>
      <c r="C115" s="366">
        <v>45960</v>
      </c>
      <c r="D115" s="359" t="s">
        <v>1075</v>
      </c>
      <c r="E115" s="359">
        <v>45932</v>
      </c>
      <c r="F115" s="357" t="s">
        <v>57</v>
      </c>
      <c r="G115" s="360"/>
      <c r="H115" s="361">
        <v>79</v>
      </c>
      <c r="I115" s="1052" t="s">
        <v>660</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660</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824</v>
      </c>
      <c r="AC116" s="103" t="s">
        <v>1165</v>
      </c>
    </row>
    <row r="117" spans="1:29" ht="39.75" customHeight="1">
      <c r="A117" s="558" t="s">
        <v>1166</v>
      </c>
      <c r="B117" s="357" t="s">
        <v>31</v>
      </c>
      <c r="C117" s="366">
        <v>45976</v>
      </c>
      <c r="D117" s="359" t="s">
        <v>58</v>
      </c>
      <c r="E117" s="359">
        <v>45959</v>
      </c>
      <c r="F117" s="357" t="s">
        <v>61</v>
      </c>
      <c r="G117" s="360"/>
      <c r="H117" s="361">
        <v>61</v>
      </c>
      <c r="I117" s="1052" t="s">
        <v>660</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824</v>
      </c>
      <c r="AC117" s="351" t="s">
        <v>1167</v>
      </c>
    </row>
    <row r="118" spans="1:29" ht="39.75" customHeight="1">
      <c r="A118" s="558" t="s">
        <v>1168</v>
      </c>
      <c r="B118" s="357" t="s">
        <v>31</v>
      </c>
      <c r="C118" s="366">
        <v>45976</v>
      </c>
      <c r="D118" s="359" t="s">
        <v>58</v>
      </c>
      <c r="E118" s="359">
        <v>45959</v>
      </c>
      <c r="F118" s="357" t="s">
        <v>73</v>
      </c>
      <c r="G118" s="360"/>
      <c r="H118" s="361">
        <v>69</v>
      </c>
      <c r="I118" s="1052" t="s">
        <v>660</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660</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660</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660</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660</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660</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660</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660</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660</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660</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660</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660</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660</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660</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660</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660</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660</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660</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660</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660</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660</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660</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660</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824</v>
      </c>
      <c r="AC142" s="796" t="s">
        <v>1221</v>
      </c>
    </row>
    <row r="143" spans="1:29" ht="39.75" customHeight="1">
      <c r="A143" s="296" t="s">
        <v>1222</v>
      </c>
      <c r="B143" s="354" t="s">
        <v>31</v>
      </c>
      <c r="C143" s="19">
        <v>45899</v>
      </c>
      <c r="D143" s="18" t="s">
        <v>1223</v>
      </c>
      <c r="E143" s="298">
        <v>45876</v>
      </c>
      <c r="F143" s="304" t="s">
        <v>65</v>
      </c>
      <c r="G143" s="491" t="s">
        <v>1224</v>
      </c>
      <c r="H143" s="299">
        <v>0</v>
      </c>
      <c r="I143" s="300" t="s">
        <v>660</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660</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660</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660</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660</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660</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824</v>
      </c>
      <c r="AC148" s="897" t="s">
        <v>1235</v>
      </c>
    </row>
    <row r="149" spans="1:29" ht="39.75" customHeight="1">
      <c r="A149" s="296" t="s">
        <v>259</v>
      </c>
      <c r="B149" s="297" t="s">
        <v>31</v>
      </c>
      <c r="C149" s="454">
        <v>45805</v>
      </c>
      <c r="D149" s="454" t="s">
        <v>58</v>
      </c>
      <c r="E149" s="454">
        <v>45695</v>
      </c>
      <c r="F149" s="454" t="s">
        <v>65</v>
      </c>
      <c r="G149" s="1110" t="s">
        <v>260</v>
      </c>
      <c r="H149" s="299">
        <v>0</v>
      </c>
      <c r="I149" s="300" t="s">
        <v>660</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660</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660</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660</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660</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660</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660</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660</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660</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660</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824</v>
      </c>
      <c r="AC158" s="718" t="s">
        <v>1253</v>
      </c>
    </row>
    <row r="159" spans="1:29" ht="39.75" customHeight="1">
      <c r="A159" s="558" t="s">
        <v>1254</v>
      </c>
      <c r="B159" s="357" t="s">
        <v>31</v>
      </c>
      <c r="C159" s="366">
        <v>45991</v>
      </c>
      <c r="D159" s="359" t="s">
        <v>1075</v>
      </c>
      <c r="E159" s="359">
        <v>45953</v>
      </c>
      <c r="F159" s="357" t="s">
        <v>61</v>
      </c>
      <c r="G159" s="360" t="s">
        <v>1255</v>
      </c>
      <c r="H159" s="361">
        <v>0</v>
      </c>
      <c r="I159" s="361" t="s">
        <v>660</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660</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660</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660</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660</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660</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660</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660</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660</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660</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660</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660</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660</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660</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660</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660</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660</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660</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660</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660</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660</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660</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820</v>
      </c>
      <c r="AC182" s="1239" t="s">
        <v>730</v>
      </c>
    </row>
    <row r="183" spans="1:29" ht="39.75" customHeight="1">
      <c r="A183" s="1555" t="s">
        <v>1300</v>
      </c>
      <c r="B183" s="1059" t="s">
        <v>40</v>
      </c>
      <c r="C183" s="1379">
        <v>46172</v>
      </c>
      <c r="D183" s="1235" t="s">
        <v>52</v>
      </c>
      <c r="E183" s="1236">
        <v>46143</v>
      </c>
      <c r="F183" s="1235" t="s">
        <v>53</v>
      </c>
      <c r="G183" s="1237"/>
      <c r="H183" s="993">
        <v>0</v>
      </c>
      <c r="I183" s="303" t="s">
        <v>660</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730</v>
      </c>
    </row>
    <row r="184" spans="1:29" ht="39.75" customHeight="1">
      <c r="A184" s="1523" t="s">
        <v>1301</v>
      </c>
      <c r="B184" s="1059" t="s">
        <v>40</v>
      </c>
      <c r="C184" s="1298">
        <v>46130</v>
      </c>
      <c r="D184" s="1235" t="s">
        <v>52</v>
      </c>
      <c r="E184" s="1236">
        <v>46121</v>
      </c>
      <c r="F184" s="1235" t="s">
        <v>53</v>
      </c>
      <c r="G184" s="1237"/>
      <c r="H184" s="993">
        <v>0</v>
      </c>
      <c r="I184" s="303" t="s">
        <v>660</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660</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730</v>
      </c>
    </row>
    <row r="186" spans="1:29" ht="39.75" customHeight="1">
      <c r="A186" s="1598" t="s">
        <v>1304</v>
      </c>
      <c r="B186" s="1059" t="s">
        <v>40</v>
      </c>
      <c r="C186" s="1298">
        <v>46130</v>
      </c>
      <c r="D186" s="1235" t="s">
        <v>52</v>
      </c>
      <c r="E186" s="1236">
        <v>46121</v>
      </c>
      <c r="F186" s="1235" t="s">
        <v>53</v>
      </c>
      <c r="G186" s="1237"/>
      <c r="H186" s="993">
        <v>0</v>
      </c>
      <c r="I186" s="303" t="s">
        <v>660</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832</v>
      </c>
      <c r="AB186" s="372" t="s">
        <v>824</v>
      </c>
      <c r="AC186" s="1299" t="s">
        <v>1305</v>
      </c>
    </row>
    <row r="187" spans="1:29" ht="39.75" customHeight="1">
      <c r="A187" s="296" t="s">
        <v>1306</v>
      </c>
      <c r="B187" s="1059" t="s">
        <v>40</v>
      </c>
      <c r="C187" s="359">
        <v>46111</v>
      </c>
      <c r="D187" s="1237" t="s">
        <v>54</v>
      </c>
      <c r="E187" s="366">
        <v>46106</v>
      </c>
      <c r="F187" s="698" t="s">
        <v>53</v>
      </c>
      <c r="G187" s="698" t="s">
        <v>1307</v>
      </c>
      <c r="H187" s="993">
        <v>0</v>
      </c>
      <c r="I187" s="303" t="s">
        <v>660</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660</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660</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660</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660</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660</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660</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660</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660</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660</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660</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824</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660</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824</v>
      </c>
      <c r="AC202" s="27" t="s">
        <v>1334</v>
      </c>
    </row>
    <row r="203" spans="1:29" ht="39.75" customHeight="1">
      <c r="A203" s="499" t="s">
        <v>305</v>
      </c>
      <c r="B203" s="301" t="s">
        <v>28</v>
      </c>
      <c r="C203" s="19">
        <v>45772</v>
      </c>
      <c r="D203" s="19" t="s">
        <v>58</v>
      </c>
      <c r="E203" s="304">
        <v>45685</v>
      </c>
      <c r="F203" s="304" t="s">
        <v>59</v>
      </c>
      <c r="G203" s="440" t="s">
        <v>306</v>
      </c>
      <c r="H203" s="303">
        <v>76</v>
      </c>
      <c r="I203" s="300" t="s">
        <v>660</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660</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824</v>
      </c>
      <c r="AC204" s="11" t="s">
        <v>1336</v>
      </c>
    </row>
    <row r="205" spans="1:29" ht="39.75" customHeight="1">
      <c r="A205" s="499" t="s">
        <v>309</v>
      </c>
      <c r="B205" s="301" t="s">
        <v>28</v>
      </c>
      <c r="C205" s="19">
        <v>45772</v>
      </c>
      <c r="D205" s="19" t="s">
        <v>1331</v>
      </c>
      <c r="E205" s="304">
        <v>45695</v>
      </c>
      <c r="F205" s="18" t="s">
        <v>1333</v>
      </c>
      <c r="G205" s="440" t="s">
        <v>308</v>
      </c>
      <c r="H205" s="303">
        <v>86</v>
      </c>
      <c r="I205" s="303" t="s">
        <v>660</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660</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824</v>
      </c>
      <c r="AC206" s="27" t="s">
        <v>1337</v>
      </c>
    </row>
    <row r="207" spans="1:29" ht="39.75" customHeight="1">
      <c r="A207" s="499" t="s">
        <v>312</v>
      </c>
      <c r="B207" s="301" t="s">
        <v>28</v>
      </c>
      <c r="C207" s="19">
        <v>45772</v>
      </c>
      <c r="D207" s="304" t="s">
        <v>1098</v>
      </c>
      <c r="E207" s="304">
        <v>45686</v>
      </c>
      <c r="F207" s="304" t="s">
        <v>1326</v>
      </c>
      <c r="G207" s="440" t="s">
        <v>313</v>
      </c>
      <c r="H207" s="303">
        <v>81</v>
      </c>
      <c r="I207" s="300" t="s">
        <v>660</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660</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660</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824</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824</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824</v>
      </c>
      <c r="AC214" s="1118" t="s">
        <v>1348</v>
      </c>
    </row>
    <row r="215" spans="1:29" ht="39.75" customHeight="1">
      <c r="A215" s="296" t="s">
        <v>328</v>
      </c>
      <c r="B215" s="301" t="s">
        <v>28</v>
      </c>
      <c r="C215" s="19">
        <v>45772</v>
      </c>
      <c r="D215" s="18" t="s">
        <v>991</v>
      </c>
      <c r="E215" s="19">
        <v>45743</v>
      </c>
      <c r="F215" s="18" t="s">
        <v>1349</v>
      </c>
      <c r="G215" s="302" t="s">
        <v>329</v>
      </c>
      <c r="H215" s="20">
        <v>85</v>
      </c>
      <c r="I215" s="303" t="s">
        <v>660</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824</v>
      </c>
      <c r="AC215" s="75" t="s">
        <v>1350</v>
      </c>
    </row>
    <row r="216" spans="1:29" ht="39.75" customHeight="1">
      <c r="A216" s="296" t="s">
        <v>330</v>
      </c>
      <c r="B216" s="301" t="s">
        <v>28</v>
      </c>
      <c r="C216" s="19">
        <v>45772</v>
      </c>
      <c r="D216" s="18" t="s">
        <v>1351</v>
      </c>
      <c r="E216" s="19">
        <v>45743</v>
      </c>
      <c r="F216" s="18" t="s">
        <v>962</v>
      </c>
      <c r="G216" s="302" t="s">
        <v>331</v>
      </c>
      <c r="H216" s="20">
        <v>88</v>
      </c>
      <c r="I216" s="303" t="s">
        <v>660</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824</v>
      </c>
      <c r="AC216" s="11"/>
    </row>
    <row r="217" spans="1:29" ht="39.75" customHeight="1">
      <c r="A217" s="296" t="s">
        <v>332</v>
      </c>
      <c r="B217" s="301" t="s">
        <v>28</v>
      </c>
      <c r="C217" s="19">
        <v>45772</v>
      </c>
      <c r="D217" s="18" t="s">
        <v>1340</v>
      </c>
      <c r="E217" s="19">
        <v>45743</v>
      </c>
      <c r="F217" s="18" t="s">
        <v>59</v>
      </c>
      <c r="G217" s="302" t="s">
        <v>333</v>
      </c>
      <c r="H217" s="20">
        <v>57</v>
      </c>
      <c r="I217" s="303" t="s">
        <v>660</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824</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660</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660</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660</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660</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660</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660</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660</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660</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660</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660</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660</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660</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660</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660</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660</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824</v>
      </c>
      <c r="AC240" s="11"/>
    </row>
    <row r="241" spans="1:32" ht="39.75" customHeight="1">
      <c r="A241" s="296" t="s">
        <v>390</v>
      </c>
      <c r="B241" s="301" t="s">
        <v>28</v>
      </c>
      <c r="C241" s="304">
        <v>45711</v>
      </c>
      <c r="D241" s="19" t="s">
        <v>1351</v>
      </c>
      <c r="E241" s="298">
        <v>45706</v>
      </c>
      <c r="F241" s="19" t="s">
        <v>962</v>
      </c>
      <c r="G241" s="305" t="s">
        <v>391</v>
      </c>
      <c r="H241" s="20">
        <v>85</v>
      </c>
      <c r="I241" s="303" t="s">
        <v>660</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660</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660</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660</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660</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660</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660</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660</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660</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660</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660</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660</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660</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660</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660</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660</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660</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660</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660</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660</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660</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660</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660</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660</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660</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660</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660</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824</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660</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824</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660</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660</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660</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660</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660</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660</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660</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660</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660</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660</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660</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660</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660</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660</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660</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660</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660</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660</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660</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660</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660</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660</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660</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660</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660</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660</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660</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660</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660</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660</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660</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660</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820</v>
      </c>
      <c r="AB315" s="372" t="s">
        <v>820</v>
      </c>
      <c r="AC315" s="1497" t="s">
        <v>1508</v>
      </c>
    </row>
    <row r="316" spans="1:29" ht="39.75" customHeight="1">
      <c r="A316" s="1494" t="s">
        <v>841</v>
      </c>
      <c r="B316" s="376" t="s">
        <v>34</v>
      </c>
      <c r="C316" s="1379">
        <v>46191</v>
      </c>
      <c r="D316" s="1378" t="s">
        <v>68</v>
      </c>
      <c r="E316" s="1378">
        <v>46142</v>
      </c>
      <c r="F316" s="1377" t="s">
        <v>55</v>
      </c>
      <c r="G316" s="1251"/>
      <c r="H316" s="1645">
        <v>58</v>
      </c>
      <c r="I316" s="371" t="s">
        <v>660</v>
      </c>
      <c r="J316" s="1055" t="s">
        <v>30</v>
      </c>
      <c r="K316" s="359" t="s">
        <v>636</v>
      </c>
      <c r="L316" s="371" t="s">
        <v>128</v>
      </c>
      <c r="M316" s="1240">
        <v>56668.15</v>
      </c>
      <c r="N316" s="918"/>
      <c r="O316" s="1349"/>
      <c r="P316" s="1240">
        <v>56668.15</v>
      </c>
      <c r="Q316" s="371" t="s">
        <v>128</v>
      </c>
      <c r="R316" s="1493" t="s">
        <v>38</v>
      </c>
      <c r="S316" s="1647">
        <v>46144</v>
      </c>
      <c r="T316" s="1649">
        <v>4061</v>
      </c>
      <c r="U316" s="1665">
        <v>4061</v>
      </c>
      <c r="V316" s="3">
        <f>IFERROR(Table5[[#This Row],[Actual Redline Completed Footage UG]]/Table5[[#This Row],[Footage UG]], 0)</f>
        <v>1</v>
      </c>
      <c r="W316" s="1662">
        <v>46153</v>
      </c>
      <c r="X316" s="1529">
        <v>0</v>
      </c>
      <c r="Y316" s="813">
        <v>0</v>
      </c>
      <c r="Z316" s="1485">
        <v>0</v>
      </c>
      <c r="AA316" s="372" t="s">
        <v>824</v>
      </c>
      <c r="AB316" s="372" t="s">
        <v>824</v>
      </c>
      <c r="AC316" s="1239" t="s">
        <v>661</v>
      </c>
    </row>
    <row r="317" spans="1:29" ht="39.75" customHeight="1">
      <c r="A317" s="1492" t="s">
        <v>1509</v>
      </c>
      <c r="B317" s="376" t="s">
        <v>34</v>
      </c>
      <c r="C317" s="1379">
        <v>46172</v>
      </c>
      <c r="D317" s="366" t="s">
        <v>56</v>
      </c>
      <c r="E317" s="366">
        <v>46142</v>
      </c>
      <c r="F317" s="365" t="s">
        <v>55</v>
      </c>
      <c r="G317" s="697" t="s">
        <v>1510</v>
      </c>
      <c r="H317" s="988">
        <v>0</v>
      </c>
      <c r="I317" s="371" t="s">
        <v>660</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824</v>
      </c>
      <c r="AB317" s="1525" t="s">
        <v>824</v>
      </c>
      <c r="AC317" s="981"/>
    </row>
    <row r="318" spans="1:29" ht="39.75" customHeight="1">
      <c r="A318" s="799" t="s">
        <v>1511</v>
      </c>
      <c r="B318" s="376" t="s">
        <v>34</v>
      </c>
      <c r="C318" s="687">
        <v>46112</v>
      </c>
      <c r="D318" s="698" t="s">
        <v>56</v>
      </c>
      <c r="E318" s="697">
        <v>46125</v>
      </c>
      <c r="F318" s="698" t="s">
        <v>55</v>
      </c>
      <c r="G318" s="697" t="s">
        <v>1512</v>
      </c>
      <c r="H318" s="699">
        <v>20</v>
      </c>
      <c r="I318" s="371" t="s">
        <v>660</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660</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660</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660</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660</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820</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660</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660</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660</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660</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660</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660</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660</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660</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660</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660</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660</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660</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660</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820</v>
      </c>
      <c r="AB335" s="372" t="s">
        <v>820</v>
      </c>
      <c r="AC335" s="1239" t="s">
        <v>730</v>
      </c>
    </row>
    <row r="336" spans="1:29" ht="39.75" customHeight="1">
      <c r="A336" s="1550" t="s">
        <v>1550</v>
      </c>
      <c r="B336" s="1059" t="s">
        <v>40</v>
      </c>
      <c r="C336" s="1298">
        <v>46130</v>
      </c>
      <c r="D336" s="1235" t="s">
        <v>52</v>
      </c>
      <c r="E336" s="1236">
        <v>46121</v>
      </c>
      <c r="F336" s="1235" t="s">
        <v>53</v>
      </c>
      <c r="G336" s="1237"/>
      <c r="H336" s="993">
        <v>0</v>
      </c>
      <c r="I336" s="303" t="s">
        <v>660</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832</v>
      </c>
      <c r="AB336" s="372" t="s">
        <v>832</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660</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660</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660</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660</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660</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660</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660</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660</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660</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660</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660</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660</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660</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824</v>
      </c>
      <c r="AB352" s="372" t="s">
        <v>824</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660</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660</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660</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660</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660</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660</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660</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660</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31"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B4" s="1640"/>
      <c r="C4" s="1640"/>
      <c r="D4" s="1640"/>
      <c r="E4" s="1640"/>
      <c r="F4" s="1640">
        <v>1049</v>
      </c>
      <c r="G4" s="1640">
        <v>1049</v>
      </c>
      <c r="J4" s="12" t="s">
        <v>1596</v>
      </c>
      <c r="K4" t="s">
        <v>49</v>
      </c>
      <c r="N4" s="12" t="s">
        <v>1596</v>
      </c>
      <c r="O4" t="s">
        <v>1597</v>
      </c>
      <c r="P4" t="s">
        <v>1598</v>
      </c>
      <c r="Q4" t="s">
        <v>1599</v>
      </c>
      <c r="R4" t="s">
        <v>487</v>
      </c>
    </row>
    <row r="5" spans="1:18">
      <c r="A5" t="s">
        <v>314</v>
      </c>
      <c r="B5" s="1640"/>
      <c r="C5" s="1640"/>
      <c r="D5" s="1640">
        <v>1426</v>
      </c>
      <c r="E5" s="1640">
        <v>1190</v>
      </c>
      <c r="F5" s="1640">
        <v>23</v>
      </c>
      <c r="G5" s="1640">
        <v>2639</v>
      </c>
      <c r="J5" t="s">
        <v>1331</v>
      </c>
      <c r="K5" s="1640">
        <v>6147</v>
      </c>
      <c r="N5" t="s">
        <v>1331</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1600</v>
      </c>
      <c r="K7" s="1640">
        <v>0</v>
      </c>
      <c r="N7" t="s">
        <v>1351</v>
      </c>
      <c r="O7" s="1640">
        <v>3158</v>
      </c>
      <c r="P7" s="1640">
        <v>21322</v>
      </c>
      <c r="Q7" s="1640">
        <v>12406</v>
      </c>
      <c r="R7" s="1640">
        <v>36886</v>
      </c>
    </row>
    <row r="8" spans="1:18">
      <c r="A8" t="s">
        <v>326</v>
      </c>
      <c r="B8" s="1640"/>
      <c r="C8" s="1640">
        <v>241</v>
      </c>
      <c r="D8" s="1640">
        <v>366</v>
      </c>
      <c r="E8" s="1640">
        <v>202</v>
      </c>
      <c r="F8" s="1640">
        <v>120</v>
      </c>
      <c r="G8" s="1640">
        <v>929</v>
      </c>
      <c r="J8" t="s">
        <v>1351</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1601</v>
      </c>
      <c r="O9" s="1640">
        <v>7188</v>
      </c>
      <c r="P9" s="1640">
        <v>23895</v>
      </c>
      <c r="Q9" s="1640">
        <v>13411</v>
      </c>
      <c r="R9" s="1640">
        <v>44494</v>
      </c>
    </row>
    <row r="10" spans="1:18">
      <c r="A10" t="s">
        <v>199</v>
      </c>
      <c r="B10" s="1640"/>
      <c r="C10" s="1640">
        <v>534</v>
      </c>
      <c r="D10" s="1640">
        <v>460</v>
      </c>
      <c r="E10" s="1640">
        <v>886</v>
      </c>
      <c r="F10" s="1640">
        <v>202</v>
      </c>
      <c r="G10" s="1640">
        <v>2082</v>
      </c>
      <c r="J10" t="s">
        <v>1601</v>
      </c>
      <c r="K10" s="1640">
        <v>4129</v>
      </c>
      <c r="N10" t="s">
        <v>1098</v>
      </c>
      <c r="O10" s="1640">
        <v>6561</v>
      </c>
      <c r="P10" s="1640">
        <v>14625</v>
      </c>
      <c r="Q10" s="1640">
        <v>17060</v>
      </c>
      <c r="R10" s="1640">
        <v>38246</v>
      </c>
    </row>
    <row r="11" spans="1:18">
      <c r="A11" t="s">
        <v>445</v>
      </c>
      <c r="B11" s="1640"/>
      <c r="C11" s="1640">
        <v>1990</v>
      </c>
      <c r="D11" s="1640">
        <v>1045</v>
      </c>
      <c r="E11" s="1640"/>
      <c r="F11" s="1640"/>
      <c r="G11" s="1640">
        <v>3035</v>
      </c>
      <c r="J11" t="s">
        <v>1098</v>
      </c>
      <c r="K11" s="1640">
        <v>7128</v>
      </c>
      <c r="N11" t="s">
        <v>991</v>
      </c>
      <c r="O11" s="1640"/>
      <c r="P11" s="1640">
        <v>5968</v>
      </c>
      <c r="Q11" s="1640">
        <v>20002</v>
      </c>
      <c r="R11" s="1640">
        <v>25970</v>
      </c>
    </row>
    <row r="12" spans="1:18">
      <c r="A12" t="s">
        <v>487</v>
      </c>
      <c r="B12" s="1640">
        <v>2677</v>
      </c>
      <c r="C12" s="1640">
        <v>2967</v>
      </c>
      <c r="D12" s="1640">
        <v>3297</v>
      </c>
      <c r="E12" s="1640">
        <v>2384</v>
      </c>
      <c r="F12" s="1640">
        <v>1394</v>
      </c>
      <c r="G12" s="1640">
        <v>12719</v>
      </c>
      <c r="J12" t="s">
        <v>1602</v>
      </c>
      <c r="K12" s="1640">
        <v>2298</v>
      </c>
      <c r="N12" t="s">
        <v>1340</v>
      </c>
      <c r="O12" s="1640">
        <v>2073</v>
      </c>
      <c r="P12" s="1640">
        <v>6882</v>
      </c>
      <c r="Q12" s="1640">
        <v>7027</v>
      </c>
      <c r="R12" s="1640">
        <v>15982</v>
      </c>
    </row>
    <row r="13" spans="1:18">
      <c r="J13" t="s">
        <v>991</v>
      </c>
      <c r="K13" s="1640">
        <v>13034</v>
      </c>
      <c r="N13" t="s">
        <v>487</v>
      </c>
      <c r="O13" s="1640">
        <v>50898</v>
      </c>
      <c r="P13" s="1640">
        <v>153120</v>
      </c>
      <c r="Q13" s="1640">
        <v>123473</v>
      </c>
      <c r="R13" s="1640">
        <v>327491</v>
      </c>
    </row>
    <row r="14" spans="1:18">
      <c r="J14" t="s">
        <v>68</v>
      </c>
      <c r="K14" s="1640">
        <v>4828</v>
      </c>
    </row>
    <row r="15" spans="1:18">
      <c r="A15" s="12" t="s">
        <v>1593</v>
      </c>
      <c r="B15" s="12" t="s">
        <v>1592</v>
      </c>
      <c r="J15" t="s">
        <v>1340</v>
      </c>
      <c r="K15" s="1640">
        <v>6718</v>
      </c>
    </row>
    <row r="16" spans="1:18">
      <c r="A16" s="12" t="s">
        <v>1594</v>
      </c>
      <c r="B16" s="47">
        <v>45705</v>
      </c>
      <c r="C16" s="47">
        <v>45706</v>
      </c>
      <c r="D16" s="47">
        <v>45707</v>
      </c>
      <c r="E16" s="47">
        <v>45708</v>
      </c>
      <c r="F16" s="47">
        <v>45709</v>
      </c>
      <c r="G16" t="s">
        <v>487</v>
      </c>
      <c r="J16" t="s">
        <v>966</v>
      </c>
      <c r="K16" s="1640"/>
    </row>
    <row r="17" spans="1:11">
      <c r="A17" t="s">
        <v>312</v>
      </c>
      <c r="B17" s="1640"/>
      <c r="C17" s="1640"/>
      <c r="D17" s="1640"/>
      <c r="E17" s="1640">
        <v>547</v>
      </c>
      <c r="F17" s="1640">
        <v>792</v>
      </c>
      <c r="G17" s="1640">
        <v>1339</v>
      </c>
      <c r="J17" t="s">
        <v>1603</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1281</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1604</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1281</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1604</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1605</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1281</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1604</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1606</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1606</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1607</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1608</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1609</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1610</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1611</v>
      </c>
      <c r="B244" s="1640"/>
      <c r="C244" s="1640"/>
      <c r="D244" s="1640"/>
      <c r="E244" s="1640"/>
      <c r="F244" s="1640"/>
      <c r="G244" s="1640"/>
    </row>
    <row r="245" spans="1:7">
      <c r="A245" t="s">
        <v>1612</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1613</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1614</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536</v>
      </c>
      <c r="B281" s="1640">
        <v>349</v>
      </c>
      <c r="C281" s="1640">
        <v>952</v>
      </c>
      <c r="D281" s="1640">
        <v>952</v>
      </c>
      <c r="E281" s="1640">
        <v>1328</v>
      </c>
      <c r="F281" s="1640">
        <v>397</v>
      </c>
      <c r="G281" s="1640">
        <v>3978</v>
      </c>
    </row>
    <row r="282" spans="1:7">
      <c r="A282" t="s">
        <v>504</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1611</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1615</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535</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1611</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1616</v>
      </c>
      <c r="B447" s="1640"/>
      <c r="C447" s="1640"/>
      <c r="D447" s="1640"/>
      <c r="E447" s="1640"/>
      <c r="F447" s="1640"/>
      <c r="G447" s="1640"/>
    </row>
    <row r="448" spans="1:7">
      <c r="A448" t="s">
        <v>1617</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1618</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1619</v>
      </c>
      <c r="B472" s="1640"/>
      <c r="C472" s="1640"/>
      <c r="D472" s="1640"/>
      <c r="E472" s="1640">
        <v>260</v>
      </c>
      <c r="F472" s="1640">
        <v>129</v>
      </c>
      <c r="G472" s="1640">
        <v>389</v>
      </c>
    </row>
    <row r="473" spans="1:7">
      <c r="A473" t="s">
        <v>1620</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1621</v>
      </c>
      <c r="B487" s="1640"/>
      <c r="C487" s="1640"/>
      <c r="D487" s="1640"/>
      <c r="E487" s="1640"/>
      <c r="F487" s="1640"/>
    </row>
    <row r="488" spans="1:7">
      <c r="A488" t="s">
        <v>1622</v>
      </c>
      <c r="B488" s="1640"/>
      <c r="C488" s="1640"/>
      <c r="D488" s="1640"/>
      <c r="E488" s="1640"/>
      <c r="F488" s="1640"/>
    </row>
    <row r="489" spans="1:7">
      <c r="A489" t="s">
        <v>1623</v>
      </c>
      <c r="B489" s="1640"/>
      <c r="C489" s="1640"/>
      <c r="D489" s="1640"/>
      <c r="E489" s="1640"/>
      <c r="F489" s="1640"/>
    </row>
    <row r="490" spans="1:7">
      <c r="A490" t="s">
        <v>1624</v>
      </c>
      <c r="B490" s="1640"/>
      <c r="C490" s="1640"/>
      <c r="D490" s="1640"/>
      <c r="E490" s="1640"/>
      <c r="F490" s="1640"/>
    </row>
    <row r="491" spans="1:7">
      <c r="A491" t="s">
        <v>1625</v>
      </c>
      <c r="B491" s="1640"/>
      <c r="C491" s="1640"/>
      <c r="D491" s="1640"/>
      <c r="E491" s="1640"/>
      <c r="F491" s="1640"/>
    </row>
    <row r="492" spans="1:7">
      <c r="A492" t="s">
        <v>487</v>
      </c>
      <c r="B492" s="1640">
        <v>2983</v>
      </c>
      <c r="C492" s="1640">
        <v>3593</v>
      </c>
      <c r="D492" s="1640">
        <v>3943</v>
      </c>
      <c r="E492" s="1640">
        <v>711</v>
      </c>
      <c r="F492" s="1640">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1618</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1626</v>
      </c>
      <c r="B506" s="1640">
        <v>6</v>
      </c>
      <c r="C506" s="1640"/>
      <c r="D506" s="1640"/>
      <c r="E506" s="1640"/>
      <c r="F506" s="1640"/>
      <c r="G506" s="1640">
        <v>6</v>
      </c>
    </row>
    <row r="507" spans="1:7">
      <c r="A507" t="s">
        <v>1627</v>
      </c>
      <c r="B507" s="1640"/>
      <c r="C507" s="1640"/>
      <c r="D507" s="1640"/>
      <c r="E507" s="1640"/>
      <c r="F507" s="1640"/>
      <c r="G507" s="1640"/>
    </row>
    <row r="508" spans="1:7">
      <c r="A508" t="s">
        <v>530</v>
      </c>
      <c r="B508" s="1640"/>
      <c r="C508" s="1640"/>
      <c r="D508" s="1640"/>
      <c r="E508" s="1640"/>
      <c r="F508" s="1640"/>
      <c r="G508" s="1640"/>
    </row>
    <row r="509" spans="1:7">
      <c r="A509" t="s">
        <v>241</v>
      </c>
      <c r="B509" s="1640"/>
      <c r="C509" s="1640"/>
      <c r="D509" s="1640">
        <v>610</v>
      </c>
      <c r="E509" s="1640">
        <v>2523</v>
      </c>
      <c r="F509" s="1640"/>
      <c r="G509" s="1640">
        <v>3133</v>
      </c>
    </row>
    <row r="510" spans="1:7">
      <c r="A510" t="s">
        <v>1628</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1629</v>
      </c>
      <c r="B523" s="1640">
        <v>155</v>
      </c>
      <c r="C523" s="1640"/>
      <c r="D523" s="1640"/>
      <c r="E523" s="1640"/>
      <c r="F523" s="1640"/>
      <c r="G523" s="1640">
        <v>155</v>
      </c>
    </row>
    <row r="524" spans="1:7">
      <c r="A524" t="s">
        <v>1630</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1631</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1632</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1633</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534</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1633</v>
      </c>
      <c r="B691" s="1640">
        <v>809</v>
      </c>
      <c r="C691" s="1640">
        <v>533</v>
      </c>
      <c r="D691" s="1640"/>
      <c r="E691" s="1640"/>
      <c r="F691" s="1640"/>
      <c r="G691" s="1640">
        <v>1342</v>
      </c>
    </row>
    <row r="692" spans="1:7">
      <c r="A692" t="s">
        <v>534</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1194</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1194</v>
      </c>
      <c r="B717" s="1640"/>
      <c r="C717" s="1640"/>
      <c r="D717" s="1640">
        <v>1491</v>
      </c>
      <c r="E717" s="1640">
        <v>1549</v>
      </c>
      <c r="F717" s="1640"/>
      <c r="G717" s="1640">
        <v>3040</v>
      </c>
    </row>
    <row r="718" spans="1:7">
      <c r="A718" t="s">
        <v>1634</v>
      </c>
      <c r="B718" s="1640"/>
      <c r="C718" s="1640"/>
      <c r="D718" s="1640"/>
      <c r="E718" s="1640"/>
      <c r="F718" s="1640"/>
      <c r="G718" s="1640"/>
    </row>
    <row r="719" spans="1:7">
      <c r="A719" t="s">
        <v>1097</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1633</v>
      </c>
      <c r="B728" s="1640">
        <v>2498</v>
      </c>
      <c r="C728" s="1640">
        <v>1192</v>
      </c>
      <c r="D728" s="1640">
        <v>1925</v>
      </c>
      <c r="E728" s="1640"/>
      <c r="F728" s="1640"/>
      <c r="G728" s="1640">
        <v>5615</v>
      </c>
    </row>
    <row r="729" spans="1:7">
      <c r="A729" t="s">
        <v>534</v>
      </c>
      <c r="B729" s="1640"/>
      <c r="C729" s="1640"/>
      <c r="D729" s="1640"/>
      <c r="E729" s="1640">
        <v>443</v>
      </c>
      <c r="F729" s="1640"/>
      <c r="G729" s="1640">
        <v>443</v>
      </c>
    </row>
    <row r="730" spans="1:7">
      <c r="A730" t="s">
        <v>1194</v>
      </c>
      <c r="B730" s="1640">
        <v>918</v>
      </c>
      <c r="C730" s="1640"/>
      <c r="D730" s="1640"/>
      <c r="E730" s="1640"/>
      <c r="F730" s="1640"/>
      <c r="G730" s="1640">
        <v>918</v>
      </c>
    </row>
    <row r="731" spans="1:7">
      <c r="A731" t="s">
        <v>1097</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1138</v>
      </c>
      <c r="B734" s="1640"/>
      <c r="C734" s="1640"/>
      <c r="D734" s="1640">
        <v>740</v>
      </c>
      <c r="E734" s="1640"/>
      <c r="F734" s="1640"/>
      <c r="G734" s="1640">
        <v>740</v>
      </c>
    </row>
    <row r="735" spans="1:7">
      <c r="A735" t="s">
        <v>273</v>
      </c>
      <c r="B735" s="1640"/>
      <c r="C735" s="1640"/>
      <c r="D735" s="1640"/>
      <c r="E735" s="1640">
        <v>267</v>
      </c>
      <c r="F735" s="1640"/>
      <c r="G735" s="1640">
        <v>267</v>
      </c>
    </row>
    <row r="736" spans="1:7">
      <c r="A736" t="s">
        <v>953</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1633</v>
      </c>
      <c r="B747" s="1640"/>
      <c r="C747" s="1640"/>
      <c r="D747" s="1640"/>
      <c r="E747" s="1640"/>
      <c r="F747" s="1640"/>
      <c r="G747" s="1640"/>
    </row>
    <row r="748" spans="1:7">
      <c r="A748" t="s">
        <v>1097</v>
      </c>
      <c r="B748" s="1640"/>
      <c r="C748" s="1640"/>
      <c r="D748" s="1640">
        <v>250</v>
      </c>
      <c r="E748" s="1640"/>
      <c r="F748" s="1640"/>
      <c r="G748" s="1640">
        <v>250</v>
      </c>
    </row>
    <row r="749" spans="1:7">
      <c r="A749" t="s">
        <v>1138</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1635</v>
      </c>
      <c r="B751" s="1640"/>
      <c r="C751" s="1640"/>
      <c r="D751" s="1640">
        <v>75</v>
      </c>
      <c r="E751" s="1640"/>
      <c r="F751" s="1640"/>
      <c r="G751" s="1640">
        <v>75</v>
      </c>
    </row>
    <row r="752" spans="1:7">
      <c r="A752" t="s">
        <v>1102</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953</v>
      </c>
      <c r="B754" s="1640">
        <v>829</v>
      </c>
      <c r="C754" s="1640"/>
      <c r="D754" s="1640">
        <v>863</v>
      </c>
      <c r="E754" s="1640">
        <v>499</v>
      </c>
      <c r="F754" s="1640">
        <v>475</v>
      </c>
      <c r="G754" s="1640">
        <v>2666</v>
      </c>
    </row>
    <row r="755" spans="1:7">
      <c r="A755" t="s">
        <v>1130</v>
      </c>
      <c r="B755" s="1640"/>
      <c r="C755" s="1640"/>
      <c r="D755" s="1640"/>
      <c r="E755" s="1640">
        <v>754</v>
      </c>
      <c r="F755" s="1640"/>
      <c r="G755" s="1640">
        <v>754</v>
      </c>
    </row>
    <row r="756" spans="1:7">
      <c r="A756" t="s">
        <v>1104</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535</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1138</v>
      </c>
      <c r="B768" s="1640"/>
      <c r="C768" s="1640"/>
      <c r="D768" s="1640"/>
      <c r="E768" s="1640"/>
      <c r="F768" s="1640"/>
      <c r="G768" s="1640"/>
    </row>
    <row r="769" spans="1:7">
      <c r="A769" t="s">
        <v>1102</v>
      </c>
      <c r="B769" s="1640"/>
      <c r="C769" s="1640"/>
      <c r="D769" s="1640"/>
      <c r="E769" s="1640"/>
      <c r="F769" s="1640"/>
      <c r="G769" s="1640"/>
    </row>
    <row r="770" spans="1:7">
      <c r="A770" t="s">
        <v>150</v>
      </c>
      <c r="B770" s="1640"/>
      <c r="C770" s="1640">
        <v>120</v>
      </c>
      <c r="D770" s="1640">
        <v>190</v>
      </c>
      <c r="E770" s="1640"/>
      <c r="F770" s="1640"/>
      <c r="G770" s="1640">
        <v>310</v>
      </c>
    </row>
    <row r="771" spans="1:7">
      <c r="A771" t="s">
        <v>953</v>
      </c>
      <c r="B771" s="1640">
        <v>839</v>
      </c>
      <c r="C771" s="1640"/>
      <c r="D771" s="1640">
        <v>616</v>
      </c>
      <c r="E771" s="1640">
        <v>969</v>
      </c>
      <c r="F771" s="1640">
        <v>552</v>
      </c>
      <c r="G771" s="1640">
        <v>2976</v>
      </c>
    </row>
    <row r="772" spans="1:7">
      <c r="A772" t="s">
        <v>1130</v>
      </c>
      <c r="B772" s="1640">
        <v>1285</v>
      </c>
      <c r="C772" s="1640"/>
      <c r="D772" s="1640"/>
      <c r="E772" s="1640"/>
      <c r="F772" s="1640"/>
      <c r="G772" s="1640">
        <v>1285</v>
      </c>
    </row>
    <row r="773" spans="1:7">
      <c r="A773" t="s">
        <v>1104</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1636</v>
      </c>
      <c r="B775" s="1640">
        <v>329</v>
      </c>
      <c r="C775" s="1640">
        <v>427</v>
      </c>
      <c r="D775" s="1640">
        <v>537</v>
      </c>
      <c r="E775" s="1640">
        <v>646</v>
      </c>
      <c r="F775" s="1640">
        <v>793</v>
      </c>
      <c r="G775" s="1640">
        <v>2732</v>
      </c>
    </row>
    <row r="776" spans="1:7">
      <c r="A776" t="s">
        <v>1228</v>
      </c>
      <c r="B776" s="1640">
        <v>335</v>
      </c>
      <c r="C776" s="1640"/>
      <c r="D776" s="1640"/>
      <c r="E776" s="1640"/>
      <c r="F776" s="1640"/>
      <c r="G776" s="1640">
        <v>335</v>
      </c>
    </row>
    <row r="777" spans="1:7">
      <c r="A777" t="s">
        <v>1637</v>
      </c>
      <c r="B777" s="1640">
        <v>415</v>
      </c>
      <c r="C777" s="1640">
        <v>291</v>
      </c>
      <c r="D777" s="1640"/>
      <c r="E777" s="1640"/>
      <c r="F777" s="1640">
        <v>755</v>
      </c>
      <c r="G777" s="1640">
        <v>1461</v>
      </c>
    </row>
    <row r="778" spans="1:7">
      <c r="A778" t="s">
        <v>1113</v>
      </c>
      <c r="B778" s="1640"/>
      <c r="C778" s="1640">
        <v>1231</v>
      </c>
      <c r="D778" s="1640">
        <v>1538</v>
      </c>
      <c r="E778" s="1640">
        <v>1377</v>
      </c>
      <c r="F778" s="1640"/>
      <c r="G778" s="1640">
        <v>4146</v>
      </c>
    </row>
    <row r="779" spans="1:7">
      <c r="A779" t="s">
        <v>1119</v>
      </c>
      <c r="B779" s="1640"/>
      <c r="C779" s="1640"/>
      <c r="D779" s="1640">
        <v>1205</v>
      </c>
      <c r="E779" s="1640">
        <v>1000</v>
      </c>
      <c r="F779" s="1640"/>
      <c r="G779" s="1640">
        <v>2205</v>
      </c>
    </row>
    <row r="780" spans="1:7">
      <c r="A780" t="s">
        <v>1061</v>
      </c>
      <c r="B780" s="1640"/>
      <c r="C780" s="1640"/>
      <c r="D780" s="1640">
        <v>240</v>
      </c>
      <c r="E780" s="1640">
        <v>504</v>
      </c>
      <c r="F780" s="1640"/>
      <c r="G780" s="1640">
        <v>744</v>
      </c>
    </row>
    <row r="781" spans="1:7">
      <c r="A781" t="s">
        <v>1638</v>
      </c>
      <c r="B781" s="1640"/>
      <c r="C781" s="1640"/>
      <c r="D781" s="1640"/>
      <c r="E781" s="1640"/>
      <c r="F781" s="1640">
        <v>4135</v>
      </c>
      <c r="G781" s="1640">
        <v>4135</v>
      </c>
    </row>
    <row r="782" spans="1:7">
      <c r="A782" t="s">
        <v>995</v>
      </c>
      <c r="B782" s="1640"/>
      <c r="C782" s="1640"/>
      <c r="D782" s="1640"/>
      <c r="E782" s="1640"/>
      <c r="F782" s="1640">
        <v>551</v>
      </c>
      <c r="G782" s="1640">
        <v>551</v>
      </c>
    </row>
    <row r="783" spans="1:7">
      <c r="A783" t="s">
        <v>1639</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535</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953</v>
      </c>
      <c r="B795" s="1640">
        <v>1375</v>
      </c>
      <c r="C795" s="1640">
        <v>1016</v>
      </c>
      <c r="D795" s="1640">
        <v>312</v>
      </c>
      <c r="E795" s="1640">
        <v>1304</v>
      </c>
      <c r="F795" s="1640">
        <v>617</v>
      </c>
      <c r="G795" s="1640">
        <v>4624</v>
      </c>
    </row>
    <row r="796" spans="1:7">
      <c r="A796" t="s">
        <v>1130</v>
      </c>
      <c r="B796" s="1640"/>
      <c r="C796" s="1640"/>
      <c r="D796" s="1640"/>
      <c r="E796" s="1640"/>
      <c r="F796" s="1640"/>
      <c r="G796" s="1640"/>
    </row>
    <row r="797" spans="1:7">
      <c r="A797" t="s">
        <v>1637</v>
      </c>
      <c r="B797" s="1640">
        <v>1418</v>
      </c>
      <c r="C797" s="1640">
        <v>701</v>
      </c>
      <c r="D797" s="1640"/>
      <c r="E797" s="1640">
        <v>614</v>
      </c>
      <c r="F797" s="1640">
        <v>486</v>
      </c>
      <c r="G797" s="1640">
        <v>3219</v>
      </c>
    </row>
    <row r="798" spans="1:7">
      <c r="A798" t="s">
        <v>1113</v>
      </c>
      <c r="B798" s="1640">
        <v>600</v>
      </c>
      <c r="C798" s="1640"/>
      <c r="D798" s="1640"/>
      <c r="E798" s="1640"/>
      <c r="F798" s="1640"/>
      <c r="G798" s="1640">
        <v>600</v>
      </c>
    </row>
    <row r="799" spans="1:7">
      <c r="A799" t="s">
        <v>1119</v>
      </c>
      <c r="B799" s="1640">
        <v>1002</v>
      </c>
      <c r="C799" s="1640">
        <v>268</v>
      </c>
      <c r="D799" s="1640"/>
      <c r="E799" s="1640"/>
      <c r="F799" s="1640"/>
      <c r="G799" s="1640">
        <v>1270</v>
      </c>
    </row>
    <row r="800" spans="1:7">
      <c r="A800" t="s">
        <v>1061</v>
      </c>
      <c r="B800" s="1640">
        <v>80</v>
      </c>
      <c r="C800" s="1640"/>
      <c r="D800" s="1640"/>
      <c r="E800" s="1640"/>
      <c r="F800" s="1640"/>
      <c r="G800" s="1640">
        <v>80</v>
      </c>
    </row>
    <row r="801" spans="1:7">
      <c r="A801" t="s">
        <v>1638</v>
      </c>
      <c r="B801" s="1640">
        <v>2251</v>
      </c>
      <c r="C801" s="1640">
        <v>2014</v>
      </c>
      <c r="D801" s="1640">
        <v>1868</v>
      </c>
      <c r="E801" s="1640">
        <v>2157</v>
      </c>
      <c r="F801" s="1640">
        <v>2953</v>
      </c>
      <c r="G801" s="1640">
        <v>11243</v>
      </c>
    </row>
    <row r="802" spans="1:7">
      <c r="A802" t="s">
        <v>995</v>
      </c>
      <c r="B802" s="1640">
        <v>454</v>
      </c>
      <c r="C802" s="1640">
        <v>251</v>
      </c>
      <c r="D802" s="1640">
        <v>224</v>
      </c>
      <c r="E802" s="1640">
        <v>789</v>
      </c>
      <c r="F802" s="1640"/>
      <c r="G802" s="1640">
        <v>1718</v>
      </c>
    </row>
    <row r="803" spans="1:7">
      <c r="A803" t="s">
        <v>1364</v>
      </c>
      <c r="B803" s="1640"/>
      <c r="C803" s="1640">
        <v>1253</v>
      </c>
      <c r="D803" s="1640">
        <v>1351</v>
      </c>
      <c r="E803" s="1640">
        <v>443</v>
      </c>
      <c r="F803" s="1640"/>
      <c r="G803" s="1640">
        <v>3047</v>
      </c>
    </row>
    <row r="804" spans="1:7">
      <c r="A804" t="s">
        <v>1108</v>
      </c>
      <c r="B804" s="1640"/>
      <c r="C804" s="1640">
        <v>1850</v>
      </c>
      <c r="D804" s="1640">
        <v>1276</v>
      </c>
      <c r="E804" s="1640">
        <v>1479</v>
      </c>
      <c r="F804" s="1640"/>
      <c r="G804" s="1640">
        <v>4605</v>
      </c>
    </row>
    <row r="805" spans="1:7">
      <c r="A805" t="s">
        <v>1154</v>
      </c>
      <c r="B805" s="1640"/>
      <c r="C805" s="1640"/>
      <c r="D805" s="1640">
        <v>1118</v>
      </c>
      <c r="E805" s="1640">
        <v>1472</v>
      </c>
      <c r="F805" s="1640"/>
      <c r="G805" s="1640">
        <v>2590</v>
      </c>
    </row>
    <row r="806" spans="1:7">
      <c r="A806" t="s">
        <v>1150</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953</v>
      </c>
      <c r="B819" s="1640">
        <v>768</v>
      </c>
      <c r="C819" s="1640">
        <v>1014</v>
      </c>
      <c r="D819" s="1640"/>
      <c r="E819" s="1640"/>
      <c r="F819" s="1640"/>
      <c r="G819" s="1640">
        <v>1782</v>
      </c>
    </row>
    <row r="820" spans="1:7">
      <c r="A820" t="s">
        <v>1637</v>
      </c>
      <c r="B820" s="1640">
        <v>225</v>
      </c>
      <c r="C820" s="1640">
        <v>1287</v>
      </c>
      <c r="D820" s="1640">
        <v>1185</v>
      </c>
      <c r="E820" s="1640">
        <v>508</v>
      </c>
      <c r="F820" s="1640"/>
      <c r="G820" s="1640">
        <v>3205</v>
      </c>
    </row>
    <row r="821" spans="1:7">
      <c r="A821" t="s">
        <v>1119</v>
      </c>
      <c r="B821" s="1640"/>
      <c r="C821" s="1640"/>
      <c r="D821" s="1640">
        <v>334</v>
      </c>
      <c r="E821" s="1640"/>
      <c r="F821" s="1640"/>
      <c r="G821" s="1640">
        <v>334</v>
      </c>
    </row>
    <row r="822" spans="1:7">
      <c r="A822" t="s">
        <v>1638</v>
      </c>
      <c r="B822" s="1640"/>
      <c r="C822" s="1640">
        <v>216</v>
      </c>
      <c r="D822" s="1640"/>
      <c r="E822" s="1640"/>
      <c r="F822" s="1640"/>
      <c r="G822" s="1640">
        <v>216</v>
      </c>
    </row>
    <row r="823" spans="1:7">
      <c r="A823" t="s">
        <v>995</v>
      </c>
      <c r="B823" s="1640">
        <v>1088</v>
      </c>
      <c r="C823" s="1640">
        <v>557</v>
      </c>
      <c r="D823" s="1640">
        <v>512</v>
      </c>
      <c r="E823" s="1640">
        <v>369</v>
      </c>
      <c r="F823" s="1640"/>
      <c r="G823" s="1640">
        <v>2526</v>
      </c>
    </row>
    <row r="824" spans="1:7">
      <c r="A824" t="s">
        <v>1364</v>
      </c>
      <c r="B824" s="1640">
        <v>192</v>
      </c>
      <c r="C824" s="1640"/>
      <c r="D824" s="1640"/>
      <c r="E824" s="1640"/>
      <c r="F824" s="1640"/>
      <c r="G824" s="1640">
        <v>192</v>
      </c>
    </row>
    <row r="825" spans="1:7">
      <c r="A825" t="s">
        <v>1154</v>
      </c>
      <c r="B825" s="1640">
        <v>1174</v>
      </c>
      <c r="C825" s="1640">
        <v>1597</v>
      </c>
      <c r="D825" s="1640">
        <v>308</v>
      </c>
      <c r="E825" s="1640"/>
      <c r="F825" s="1640"/>
      <c r="G825" s="1640">
        <v>3079</v>
      </c>
    </row>
    <row r="826" spans="1:7">
      <c r="A826" t="s">
        <v>1150</v>
      </c>
      <c r="B826" s="1640">
        <v>1545</v>
      </c>
      <c r="C826" s="1640">
        <v>995</v>
      </c>
      <c r="D826" s="1640"/>
      <c r="E826" s="1640"/>
      <c r="F826" s="1640"/>
      <c r="G826" s="1640">
        <v>2540</v>
      </c>
    </row>
    <row r="827" spans="1:7">
      <c r="A827" t="s">
        <v>1063</v>
      </c>
      <c r="B827" s="1640"/>
      <c r="C827" s="1640"/>
      <c r="D827" s="1640">
        <v>333</v>
      </c>
      <c r="E827" s="1640"/>
      <c r="F827" s="1640"/>
      <c r="G827" s="1640">
        <v>333</v>
      </c>
    </row>
    <row r="828" spans="1:7">
      <c r="A828" t="s">
        <v>1640</v>
      </c>
      <c r="B828" s="1640"/>
      <c r="C828" s="1640"/>
      <c r="D828" s="1640">
        <v>160</v>
      </c>
      <c r="E828" s="1640"/>
      <c r="F828" s="1640"/>
      <c r="G828" s="1640">
        <v>160</v>
      </c>
    </row>
    <row r="829" spans="1:7">
      <c r="A829" t="s">
        <v>634</v>
      </c>
      <c r="B829" s="1640"/>
      <c r="C829" s="1640"/>
      <c r="D829" s="1640">
        <v>1282</v>
      </c>
      <c r="E829" s="1640">
        <v>980</v>
      </c>
      <c r="F829" s="1640"/>
      <c r="G829" s="1640">
        <v>2262</v>
      </c>
    </row>
    <row r="830" spans="1:7">
      <c r="A830" t="s">
        <v>1494</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953</v>
      </c>
      <c r="B839" s="1640"/>
      <c r="C839" s="1640"/>
      <c r="D839" s="1640">
        <v>986</v>
      </c>
      <c r="E839" s="1640"/>
      <c r="F839" s="1640"/>
      <c r="G839" s="1640">
        <v>986</v>
      </c>
    </row>
    <row r="840" spans="1:7">
      <c r="A840" t="s">
        <v>1637</v>
      </c>
      <c r="B840" s="1640">
        <v>916</v>
      </c>
      <c r="C840" s="1640">
        <v>144</v>
      </c>
      <c r="D840" s="1640"/>
      <c r="E840" s="1640"/>
      <c r="F840" s="1640"/>
      <c r="G840" s="1640">
        <v>1060</v>
      </c>
    </row>
    <row r="841" spans="1:7">
      <c r="A841" t="s">
        <v>1154</v>
      </c>
      <c r="B841" s="1640"/>
      <c r="C841" s="1640"/>
      <c r="D841" s="1640"/>
      <c r="E841" s="1640"/>
      <c r="F841" s="1640"/>
      <c r="G841" s="1640"/>
    </row>
    <row r="842" spans="1:7">
      <c r="A842" t="s">
        <v>1150</v>
      </c>
      <c r="B842" s="1640"/>
      <c r="C842" s="1640"/>
      <c r="D842" s="1640"/>
      <c r="E842" s="1640"/>
      <c r="F842" s="1640"/>
      <c r="G842" s="1640"/>
    </row>
    <row r="843" spans="1:7">
      <c r="A843" t="s">
        <v>634</v>
      </c>
      <c r="B843" s="1640">
        <v>828</v>
      </c>
      <c r="C843" s="1640">
        <v>150</v>
      </c>
      <c r="D843" s="1640"/>
      <c r="E843" s="1640">
        <v>688</v>
      </c>
      <c r="F843" s="1640"/>
      <c r="G843" s="1640">
        <v>1666</v>
      </c>
    </row>
    <row r="844" spans="1:7">
      <c r="A844" t="s">
        <v>1641</v>
      </c>
      <c r="B844" s="1640">
        <v>233</v>
      </c>
      <c r="C844" s="1640"/>
      <c r="D844" s="1640"/>
      <c r="E844" s="1640"/>
      <c r="F844" s="1640"/>
      <c r="G844" s="1640">
        <v>233</v>
      </c>
    </row>
    <row r="845" spans="1:7">
      <c r="A845" t="s">
        <v>1160</v>
      </c>
      <c r="B845" s="1640">
        <v>1768</v>
      </c>
      <c r="C845" s="1640">
        <v>510</v>
      </c>
      <c r="D845" s="1640"/>
      <c r="E845" s="1640"/>
      <c r="F845" s="1640"/>
      <c r="G845" s="1640">
        <v>2278</v>
      </c>
    </row>
    <row r="846" spans="1:7">
      <c r="A846" t="s">
        <v>1573</v>
      </c>
      <c r="B846" s="1640">
        <v>220</v>
      </c>
      <c r="C846" s="1640">
        <v>435</v>
      </c>
      <c r="D846" s="1640">
        <v>227</v>
      </c>
      <c r="E846" s="1640">
        <v>487</v>
      </c>
      <c r="F846" s="1640">
        <v>123</v>
      </c>
      <c r="G846" s="1640">
        <v>1492</v>
      </c>
    </row>
    <row r="847" spans="1:7">
      <c r="A847" t="s">
        <v>965</v>
      </c>
      <c r="B847" s="1640">
        <v>60</v>
      </c>
      <c r="C847" s="1640">
        <v>219</v>
      </c>
      <c r="D847" s="1640"/>
      <c r="E847" s="1640"/>
      <c r="F847" s="1640"/>
      <c r="G847" s="1640">
        <v>279</v>
      </c>
    </row>
    <row r="848" spans="1:7">
      <c r="A848" t="s">
        <v>1258</v>
      </c>
      <c r="B848" s="1640"/>
      <c r="C848" s="1640"/>
      <c r="D848" s="1640">
        <v>240</v>
      </c>
      <c r="E848" s="1640"/>
      <c r="F848" s="1640"/>
      <c r="G848" s="1640">
        <v>240</v>
      </c>
    </row>
    <row r="849" spans="1:7">
      <c r="A849" t="s">
        <v>1642</v>
      </c>
      <c r="B849" s="1640"/>
      <c r="C849" s="1640">
        <v>1603</v>
      </c>
      <c r="D849" s="1640">
        <v>791</v>
      </c>
      <c r="E849" s="1640">
        <v>2803</v>
      </c>
      <c r="F849" s="1640"/>
      <c r="G849" s="1640">
        <v>5197</v>
      </c>
    </row>
    <row r="850" spans="1:7">
      <c r="A850" t="s">
        <v>981</v>
      </c>
      <c r="B850" s="1640"/>
      <c r="C850" s="1640">
        <v>927</v>
      </c>
      <c r="D850" s="1640">
        <v>1221</v>
      </c>
      <c r="E850" s="1640">
        <v>1023</v>
      </c>
      <c r="F850" s="1640"/>
      <c r="G850" s="1640">
        <v>3171</v>
      </c>
    </row>
    <row r="851" spans="1:7">
      <c r="A851" t="s">
        <v>1164</v>
      </c>
      <c r="B851" s="1640"/>
      <c r="C851" s="1640">
        <v>974</v>
      </c>
      <c r="D851" s="1640">
        <v>1312</v>
      </c>
      <c r="E851" s="1640">
        <v>359</v>
      </c>
      <c r="F851" s="1640"/>
      <c r="G851" s="1640">
        <v>2645</v>
      </c>
    </row>
    <row r="852" spans="1:7">
      <c r="A852" t="s">
        <v>1152</v>
      </c>
      <c r="B852" s="1640"/>
      <c r="C852" s="1640"/>
      <c r="D852" s="1640">
        <v>1239</v>
      </c>
      <c r="E852" s="1640">
        <v>1220</v>
      </c>
      <c r="F852" s="1640"/>
      <c r="G852" s="1640">
        <v>2459</v>
      </c>
    </row>
    <row r="853" spans="1:7">
      <c r="A853" t="s">
        <v>987</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1063</v>
      </c>
      <c r="B864" s="1640"/>
      <c r="C864" s="1640"/>
      <c r="D864" s="1640"/>
      <c r="E864" s="1640"/>
      <c r="F864" s="1640"/>
      <c r="G864" s="1640"/>
    </row>
    <row r="865" spans="1:7">
      <c r="A865" t="s">
        <v>1573</v>
      </c>
      <c r="B865" s="1640"/>
      <c r="C865" s="1640">
        <v>413</v>
      </c>
      <c r="D865" s="1640">
        <v>190</v>
      </c>
      <c r="E865" s="1640">
        <v>1194</v>
      </c>
      <c r="F865" s="1640">
        <v>306</v>
      </c>
      <c r="G865" s="1640">
        <v>2103</v>
      </c>
    </row>
    <row r="866" spans="1:7">
      <c r="A866" t="s">
        <v>1642</v>
      </c>
      <c r="B866" s="1640">
        <v>3343</v>
      </c>
      <c r="C866" s="1640">
        <v>714</v>
      </c>
      <c r="D866" s="1640">
        <v>2013</v>
      </c>
      <c r="E866" s="1640">
        <v>1500</v>
      </c>
      <c r="F866" s="1640">
        <v>1933</v>
      </c>
      <c r="G866" s="1640">
        <v>9503</v>
      </c>
    </row>
    <row r="867" spans="1:7">
      <c r="A867" t="s">
        <v>981</v>
      </c>
      <c r="B867" s="1640">
        <v>1100</v>
      </c>
      <c r="C867" s="1640">
        <v>527</v>
      </c>
      <c r="D867" s="1640">
        <v>553</v>
      </c>
      <c r="E867" s="1640"/>
      <c r="F867" s="1640"/>
      <c r="G867" s="1640">
        <v>2180</v>
      </c>
    </row>
    <row r="868" spans="1:7">
      <c r="A868" t="s">
        <v>1164</v>
      </c>
      <c r="B868" s="1640"/>
      <c r="C868" s="1640">
        <v>230</v>
      </c>
      <c r="D868" s="1640"/>
      <c r="E868" s="1640"/>
      <c r="F868" s="1640"/>
      <c r="G868" s="1640">
        <v>230</v>
      </c>
    </row>
    <row r="869" spans="1:7">
      <c r="A869" t="s">
        <v>1152</v>
      </c>
      <c r="B869" s="1640">
        <v>853</v>
      </c>
      <c r="C869" s="1640"/>
      <c r="D869" s="1640"/>
      <c r="E869" s="1640"/>
      <c r="F869" s="1640"/>
      <c r="G869" s="1640">
        <v>853</v>
      </c>
    </row>
    <row r="870" spans="1:7">
      <c r="A870" t="s">
        <v>987</v>
      </c>
      <c r="B870" s="1640">
        <v>1186</v>
      </c>
      <c r="C870" s="1640">
        <v>1564</v>
      </c>
      <c r="D870" s="1640">
        <v>1012</v>
      </c>
      <c r="E870" s="1640">
        <v>588</v>
      </c>
      <c r="F870" s="1640"/>
      <c r="G870" s="1640">
        <v>4350</v>
      </c>
    </row>
    <row r="871" spans="1:7">
      <c r="A871" t="s">
        <v>1158</v>
      </c>
      <c r="B871" s="1640"/>
      <c r="C871" s="1640">
        <v>1007</v>
      </c>
      <c r="D871" s="1640">
        <v>1672</v>
      </c>
      <c r="E871" s="1640">
        <v>1544</v>
      </c>
      <c r="F871" s="1640"/>
      <c r="G871" s="1640">
        <v>4223</v>
      </c>
    </row>
    <row r="872" spans="1:7">
      <c r="A872" t="s">
        <v>1192</v>
      </c>
      <c r="B872" s="1640"/>
      <c r="C872" s="1640">
        <v>1182</v>
      </c>
      <c r="D872" s="1640">
        <v>1604</v>
      </c>
      <c r="E872" s="1640">
        <v>1268</v>
      </c>
      <c r="F872" s="1640"/>
      <c r="G872" s="1640">
        <v>4054</v>
      </c>
    </row>
    <row r="873" spans="1:7">
      <c r="A873" t="s">
        <v>1037</v>
      </c>
      <c r="B873" s="1640"/>
      <c r="C873" s="1640"/>
      <c r="D873" s="1640">
        <v>1624</v>
      </c>
      <c r="E873" s="1640">
        <v>551</v>
      </c>
      <c r="F873" s="1640"/>
      <c r="G873" s="1640">
        <v>2175</v>
      </c>
    </row>
    <row r="874" spans="1:7">
      <c r="A874" t="s">
        <v>985</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953</v>
      </c>
      <c r="B885" s="1640"/>
      <c r="C885" s="1640"/>
      <c r="D885" s="1640"/>
      <c r="E885" s="1640"/>
      <c r="F885" s="1640"/>
      <c r="G885" s="1640"/>
    </row>
    <row r="886" spans="1:7">
      <c r="A886" t="s">
        <v>449</v>
      </c>
      <c r="B886" s="1640">
        <v>188</v>
      </c>
      <c r="C886" s="1640">
        <v>140</v>
      </c>
      <c r="D886" s="1640"/>
      <c r="E886" s="1640"/>
      <c r="F886" s="1640"/>
      <c r="G886" s="1640">
        <v>328</v>
      </c>
    </row>
    <row r="887" spans="1:7">
      <c r="A887" t="s">
        <v>1063</v>
      </c>
      <c r="B887" s="1640">
        <v>270</v>
      </c>
      <c r="C887" s="1640">
        <v>60</v>
      </c>
      <c r="D887" s="1640"/>
      <c r="E887" s="1640"/>
      <c r="F887" s="1640"/>
      <c r="G887" s="1640">
        <v>330</v>
      </c>
    </row>
    <row r="888" spans="1:7">
      <c r="A888" t="s">
        <v>1160</v>
      </c>
      <c r="B888" s="1640"/>
      <c r="C888" s="1640"/>
      <c r="D888" s="1640"/>
      <c r="E888" s="1640"/>
      <c r="F888" s="1640"/>
      <c r="G888" s="1640"/>
    </row>
    <row r="889" spans="1:7">
      <c r="A889" t="s">
        <v>1573</v>
      </c>
      <c r="B889" s="1640">
        <v>203</v>
      </c>
      <c r="C889" s="1640">
        <v>996</v>
      </c>
      <c r="D889" s="1640">
        <v>1147</v>
      </c>
      <c r="E889" s="1640">
        <v>1053</v>
      </c>
      <c r="F889" s="1640">
        <v>955</v>
      </c>
      <c r="G889" s="1640">
        <v>4354</v>
      </c>
    </row>
    <row r="890" spans="1:7">
      <c r="A890" t="s">
        <v>1642</v>
      </c>
      <c r="B890" s="1640">
        <v>820</v>
      </c>
      <c r="C890" s="1640">
        <v>2077</v>
      </c>
      <c r="D890" s="1640">
        <v>1096</v>
      </c>
      <c r="E890" s="1640"/>
      <c r="F890" s="1640"/>
      <c r="G890" s="1640">
        <v>3993</v>
      </c>
    </row>
    <row r="891" spans="1:7">
      <c r="A891" t="s">
        <v>981</v>
      </c>
      <c r="B891" s="1640"/>
      <c r="C891" s="1640">
        <v>1647</v>
      </c>
      <c r="D891" s="1640">
        <v>343</v>
      </c>
      <c r="E891" s="1640"/>
      <c r="F891" s="1640"/>
      <c r="G891" s="1640">
        <v>1990</v>
      </c>
    </row>
    <row r="892" spans="1:7">
      <c r="A892" t="s">
        <v>1158</v>
      </c>
      <c r="B892" s="1640">
        <v>587</v>
      </c>
      <c r="C892" s="1640">
        <v>115</v>
      </c>
      <c r="D892" s="1640"/>
      <c r="E892" s="1640"/>
      <c r="F892" s="1640"/>
      <c r="G892" s="1640">
        <v>702</v>
      </c>
    </row>
    <row r="893" spans="1:7">
      <c r="A893" t="s">
        <v>1162</v>
      </c>
      <c r="B893" s="1640"/>
      <c r="C893" s="1640">
        <v>1509</v>
      </c>
      <c r="D893" s="1640">
        <v>1087</v>
      </c>
      <c r="E893" s="1640">
        <v>777</v>
      </c>
      <c r="F893" s="1640"/>
      <c r="G893" s="1640">
        <v>3373</v>
      </c>
    </row>
    <row r="894" spans="1:7">
      <c r="A894" t="s">
        <v>1192</v>
      </c>
      <c r="B894" s="1640">
        <v>1310</v>
      </c>
      <c r="C894" s="1640"/>
      <c r="D894" s="1640"/>
      <c r="E894" s="1640"/>
      <c r="F894" s="1640"/>
      <c r="G894" s="1640">
        <v>1310</v>
      </c>
    </row>
    <row r="895" spans="1:7">
      <c r="A895" t="s">
        <v>1037</v>
      </c>
      <c r="B895" s="1640"/>
      <c r="C895" s="1640"/>
      <c r="D895" s="1640"/>
      <c r="E895" s="1640"/>
      <c r="F895" s="1640">
        <v>168</v>
      </c>
      <c r="G895" s="1640">
        <v>168</v>
      </c>
    </row>
    <row r="896" spans="1:7">
      <c r="A896" t="s">
        <v>985</v>
      </c>
      <c r="B896" s="1640">
        <v>1323</v>
      </c>
      <c r="C896" s="1640">
        <v>1516</v>
      </c>
      <c r="D896" s="1640">
        <v>790</v>
      </c>
      <c r="E896" s="1640">
        <v>930</v>
      </c>
      <c r="F896" s="1640">
        <v>408</v>
      </c>
      <c r="G896" s="1640">
        <v>4967</v>
      </c>
    </row>
    <row r="897" spans="1:7">
      <c r="A897" t="s">
        <v>1643</v>
      </c>
      <c r="B897" s="1640">
        <v>1224</v>
      </c>
      <c r="C897" s="1640">
        <v>988</v>
      </c>
      <c r="D897" s="1640">
        <v>2316</v>
      </c>
      <c r="E897" s="1640">
        <v>2066</v>
      </c>
      <c r="F897" s="1640"/>
      <c r="G897" s="1640">
        <v>6594</v>
      </c>
    </row>
    <row r="898" spans="1:7">
      <c r="A898" t="s">
        <v>1156</v>
      </c>
      <c r="B898" s="1640"/>
      <c r="C898" s="1640">
        <v>1678</v>
      </c>
      <c r="D898" s="1640"/>
      <c r="E898" s="1640">
        <v>394</v>
      </c>
      <c r="F898" s="1640"/>
      <c r="G898" s="1640">
        <v>2072</v>
      </c>
    </row>
    <row r="899" spans="1:7">
      <c r="A899" t="s">
        <v>973</v>
      </c>
      <c r="B899" s="1640"/>
      <c r="C899" s="1640"/>
      <c r="D899" s="1640">
        <v>3179</v>
      </c>
      <c r="E899" s="1640"/>
      <c r="F899" s="1640"/>
      <c r="G899" s="1640">
        <v>3179</v>
      </c>
    </row>
    <row r="900" spans="1:7">
      <c r="A900" t="s">
        <v>1254</v>
      </c>
      <c r="B900" s="1640"/>
      <c r="C900" s="1640"/>
      <c r="D900" s="1640"/>
      <c r="E900" s="1640">
        <v>978</v>
      </c>
      <c r="F900" s="1640"/>
      <c r="G900" s="1640">
        <v>978</v>
      </c>
    </row>
    <row r="901" spans="1:7">
      <c r="A901" t="s">
        <v>1267</v>
      </c>
      <c r="B901" s="1640"/>
      <c r="C901" s="1640"/>
      <c r="D901" s="1640"/>
      <c r="E901" s="1640">
        <v>502</v>
      </c>
      <c r="F901" s="1640"/>
      <c r="G901" s="1640">
        <v>502</v>
      </c>
    </row>
    <row r="902" spans="1:7">
      <c r="A902" t="s">
        <v>975</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953</v>
      </c>
      <c r="B910" s="1640"/>
      <c r="C910" s="1640"/>
      <c r="D910" s="1640"/>
      <c r="E910" s="1640"/>
      <c r="F910" s="1640"/>
      <c r="G910" s="1640"/>
    </row>
    <row r="911" spans="1:7">
      <c r="A911" t="s">
        <v>995</v>
      </c>
      <c r="B911" s="1640"/>
      <c r="C911" s="1640"/>
      <c r="D911" s="1640"/>
      <c r="E911" s="1640"/>
      <c r="F911" s="1640">
        <v>569</v>
      </c>
      <c r="G911" s="1640">
        <v>569</v>
      </c>
    </row>
    <row r="912" spans="1:7">
      <c r="A912" t="s">
        <v>1573</v>
      </c>
      <c r="B912" s="1640"/>
      <c r="C912" s="1640"/>
      <c r="D912" s="1640"/>
      <c r="E912" s="1640"/>
      <c r="F912" s="1640"/>
      <c r="G912" s="1640"/>
    </row>
    <row r="913" spans="1:7">
      <c r="A913" t="s">
        <v>965</v>
      </c>
      <c r="B913" s="1640"/>
      <c r="C913" s="1640"/>
      <c r="D913" s="1640">
        <v>150</v>
      </c>
      <c r="E913" s="1640"/>
      <c r="F913" s="1640"/>
      <c r="G913" s="1640">
        <v>150</v>
      </c>
    </row>
    <row r="914" spans="1:7">
      <c r="A914" t="s">
        <v>987</v>
      </c>
      <c r="B914" s="1640"/>
      <c r="C914" s="1640"/>
      <c r="D914" s="1640"/>
      <c r="E914" s="1640"/>
      <c r="F914" s="1640"/>
      <c r="G914" s="1640"/>
    </row>
    <row r="915" spans="1:7">
      <c r="A915" t="s">
        <v>1192</v>
      </c>
      <c r="B915" s="1640">
        <v>701</v>
      </c>
      <c r="C915" s="1640"/>
      <c r="D915" s="1640"/>
      <c r="E915" s="1640"/>
      <c r="F915" s="1640"/>
      <c r="G915" s="1640">
        <v>701</v>
      </c>
    </row>
    <row r="916" spans="1:7">
      <c r="A916" t="s">
        <v>1037</v>
      </c>
      <c r="B916" s="1640">
        <v>463</v>
      </c>
      <c r="C916" s="1640">
        <v>633</v>
      </c>
      <c r="D916" s="1640">
        <v>625</v>
      </c>
      <c r="E916" s="1640"/>
      <c r="F916" s="1640"/>
      <c r="G916" s="1640">
        <v>1721</v>
      </c>
    </row>
    <row r="917" spans="1:7">
      <c r="A917" t="s">
        <v>985</v>
      </c>
      <c r="B917" s="1640"/>
      <c r="C917" s="1640"/>
      <c r="D917" s="1640"/>
      <c r="E917" s="1640"/>
      <c r="F917" s="1640"/>
      <c r="G917" s="1640"/>
    </row>
    <row r="918" spans="1:7">
      <c r="A918" t="s">
        <v>973</v>
      </c>
      <c r="B918" s="1640">
        <v>882</v>
      </c>
      <c r="C918" s="1640">
        <v>1072</v>
      </c>
      <c r="D918" s="1640">
        <v>1034</v>
      </c>
      <c r="E918" s="1640">
        <v>209</v>
      </c>
      <c r="F918" s="1640"/>
      <c r="G918" s="1640">
        <v>3197</v>
      </c>
    </row>
    <row r="919" spans="1:7">
      <c r="A919" t="s">
        <v>1254</v>
      </c>
      <c r="B919" s="1640">
        <v>1420</v>
      </c>
      <c r="C919" s="1640">
        <v>990</v>
      </c>
      <c r="D919" s="1640">
        <v>549</v>
      </c>
      <c r="E919" s="1640"/>
      <c r="F919" s="1640"/>
      <c r="G919" s="1640">
        <v>2959</v>
      </c>
    </row>
    <row r="920" spans="1:7">
      <c r="A920" t="s">
        <v>1267</v>
      </c>
      <c r="B920" s="1640">
        <v>259</v>
      </c>
      <c r="C920" s="1640">
        <v>1087</v>
      </c>
      <c r="D920" s="1640">
        <v>2206</v>
      </c>
      <c r="E920" s="1640">
        <v>453</v>
      </c>
      <c r="F920" s="1640"/>
      <c r="G920" s="1640">
        <v>4005</v>
      </c>
    </row>
    <row r="921" spans="1:7">
      <c r="A921" t="s">
        <v>975</v>
      </c>
      <c r="B921" s="1640"/>
      <c r="C921" s="1640">
        <v>379</v>
      </c>
      <c r="D921" s="1640">
        <v>208</v>
      </c>
      <c r="E921" s="1640"/>
      <c r="F921" s="1640"/>
      <c r="G921" s="1640">
        <v>587</v>
      </c>
    </row>
    <row r="922" spans="1:7">
      <c r="A922" t="s">
        <v>1170</v>
      </c>
      <c r="B922" s="1640">
        <v>579</v>
      </c>
      <c r="C922" s="1640">
        <v>1120</v>
      </c>
      <c r="D922" s="1640">
        <v>1488</v>
      </c>
      <c r="E922" s="1640">
        <v>954</v>
      </c>
      <c r="F922" s="1640"/>
      <c r="G922" s="1640">
        <v>4141</v>
      </c>
    </row>
    <row r="923" spans="1:7">
      <c r="A923" t="s">
        <v>1644</v>
      </c>
      <c r="B923" s="1640">
        <v>365</v>
      </c>
      <c r="C923" s="1640"/>
      <c r="D923" s="1640"/>
      <c r="E923" s="1640"/>
      <c r="F923" s="1640"/>
      <c r="G923" s="1640">
        <v>365</v>
      </c>
    </row>
    <row r="924" spans="1:7">
      <c r="A924" t="s">
        <v>1049</v>
      </c>
      <c r="B924" s="1640">
        <v>207</v>
      </c>
      <c r="C924" s="1640"/>
      <c r="D924" s="1640"/>
      <c r="E924" s="1640"/>
      <c r="F924" s="1640"/>
      <c r="G924" s="1640">
        <v>207</v>
      </c>
    </row>
    <row r="925" spans="1:7">
      <c r="A925" t="s">
        <v>1379</v>
      </c>
      <c r="B925" s="1640"/>
      <c r="C925" s="1640">
        <v>1691</v>
      </c>
      <c r="D925" s="1640">
        <v>1998</v>
      </c>
      <c r="E925" s="1640">
        <v>760</v>
      </c>
      <c r="F925" s="1640">
        <v>3975</v>
      </c>
      <c r="G925" s="1640">
        <v>8424</v>
      </c>
    </row>
    <row r="926" spans="1:7">
      <c r="A926" t="s">
        <v>1270</v>
      </c>
      <c r="B926" s="1640"/>
      <c r="C926" s="1640"/>
      <c r="D926" s="1640">
        <v>1031</v>
      </c>
      <c r="E926" s="1640"/>
      <c r="F926" s="1640"/>
      <c r="G926" s="1640">
        <v>1031</v>
      </c>
    </row>
    <row r="927" spans="1:7">
      <c r="A927" t="s">
        <v>1035</v>
      </c>
      <c r="B927" s="1640"/>
      <c r="C927" s="1640"/>
      <c r="D927" s="1640"/>
      <c r="E927" s="1640">
        <v>1063</v>
      </c>
      <c r="F927" s="1640">
        <v>1263</v>
      </c>
      <c r="G927" s="1640">
        <v>2326</v>
      </c>
    </row>
    <row r="928" spans="1:7">
      <c r="A928" t="s">
        <v>1575</v>
      </c>
      <c r="B928" s="1640"/>
      <c r="C928" s="1640"/>
      <c r="D928" s="1640"/>
      <c r="E928" s="1640"/>
      <c r="F928" s="1640">
        <v>451</v>
      </c>
      <c r="G928" s="1640">
        <v>451</v>
      </c>
    </row>
    <row r="929" spans="1:7">
      <c r="A929" t="s">
        <v>1406</v>
      </c>
      <c r="B929" s="1640">
        <v>3266</v>
      </c>
      <c r="C929" s="1640">
        <v>3910</v>
      </c>
      <c r="D929" s="1640">
        <v>346</v>
      </c>
      <c r="E929" s="1640"/>
      <c r="F929" s="1640"/>
      <c r="G929" s="1640">
        <v>7522</v>
      </c>
    </row>
    <row r="930" spans="1:7">
      <c r="A930" t="s">
        <v>1412</v>
      </c>
      <c r="B930" s="1640"/>
      <c r="C930" s="1640">
        <v>372</v>
      </c>
      <c r="D930" s="1640">
        <v>656</v>
      </c>
      <c r="E930" s="1640"/>
      <c r="F930" s="1640"/>
      <c r="G930" s="1640">
        <v>1028</v>
      </c>
    </row>
    <row r="931" spans="1:7">
      <c r="A931" t="s">
        <v>1409</v>
      </c>
      <c r="B931" s="1640"/>
      <c r="C931" s="1640"/>
      <c r="D931" s="1640">
        <v>2985</v>
      </c>
      <c r="E931" s="1640">
        <v>2373</v>
      </c>
      <c r="F931" s="1640"/>
      <c r="G931" s="1640">
        <v>5358</v>
      </c>
    </row>
    <row r="932" spans="1:7">
      <c r="A932" t="s">
        <v>1438</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1494</v>
      </c>
      <c r="B939" s="1640"/>
      <c r="C939" s="1640"/>
      <c r="D939" s="1640"/>
      <c r="E939" s="1640"/>
      <c r="F939" s="1640"/>
      <c r="G939" s="1640"/>
    </row>
    <row r="940" spans="1:7">
      <c r="A940" t="s">
        <v>1573</v>
      </c>
      <c r="B940" s="1640">
        <v>560</v>
      </c>
      <c r="C940" s="1640"/>
      <c r="D940" s="1640"/>
      <c r="E940" s="1640"/>
      <c r="F940" s="1640"/>
      <c r="G940" s="1640">
        <v>560</v>
      </c>
    </row>
    <row r="941" spans="1:7">
      <c r="A941" t="s">
        <v>987</v>
      </c>
      <c r="B941" s="1640"/>
      <c r="C941" s="1640"/>
      <c r="D941" s="1640"/>
      <c r="E941" s="1640"/>
      <c r="F941" s="1640"/>
      <c r="G941" s="1640"/>
    </row>
    <row r="942" spans="1:7">
      <c r="A942" t="s">
        <v>1192</v>
      </c>
      <c r="B942" s="1640">
        <v>138</v>
      </c>
      <c r="C942" s="1640"/>
      <c r="D942" s="1640"/>
      <c r="E942" s="1640"/>
      <c r="F942" s="1640"/>
      <c r="G942" s="1640">
        <v>138</v>
      </c>
    </row>
    <row r="943" spans="1:7">
      <c r="A943" t="s">
        <v>985</v>
      </c>
      <c r="B943" s="1640"/>
      <c r="C943" s="1640"/>
      <c r="D943" s="1640"/>
      <c r="E943" s="1640"/>
      <c r="F943" s="1640"/>
      <c r="G943" s="1640"/>
    </row>
    <row r="944" spans="1:7">
      <c r="A944" t="s">
        <v>973</v>
      </c>
      <c r="B944" s="1640">
        <v>96</v>
      </c>
      <c r="C944" s="1640"/>
      <c r="D944" s="1640"/>
      <c r="E944" s="1640"/>
      <c r="F944" s="1640"/>
      <c r="G944" s="1640">
        <v>96</v>
      </c>
    </row>
    <row r="945" spans="1:7">
      <c r="A945" t="s">
        <v>1254</v>
      </c>
      <c r="B945" s="1640">
        <v>632</v>
      </c>
      <c r="C945" s="1640"/>
      <c r="D945" s="1640"/>
      <c r="E945" s="1640"/>
      <c r="F945" s="1640"/>
      <c r="G945" s="1640">
        <v>632</v>
      </c>
    </row>
    <row r="946" spans="1:7">
      <c r="A946" t="s">
        <v>1267</v>
      </c>
      <c r="B946" s="1640">
        <v>558</v>
      </c>
      <c r="C946" s="1640"/>
      <c r="D946" s="1640"/>
      <c r="E946" s="1640"/>
      <c r="F946" s="1640"/>
      <c r="G946" s="1640">
        <v>558</v>
      </c>
    </row>
    <row r="947" spans="1:7">
      <c r="A947" t="s">
        <v>975</v>
      </c>
      <c r="B947" s="1640">
        <v>562</v>
      </c>
      <c r="C947" s="1640"/>
      <c r="D947" s="1640">
        <v>474</v>
      </c>
      <c r="E947" s="1640">
        <v>606</v>
      </c>
      <c r="F947" s="1640">
        <v>322</v>
      </c>
      <c r="G947" s="1640">
        <v>1964</v>
      </c>
    </row>
    <row r="948" spans="1:7">
      <c r="A948" t="s">
        <v>1270</v>
      </c>
      <c r="B948" s="1640">
        <v>1351</v>
      </c>
      <c r="C948" s="1640"/>
      <c r="D948" s="1640">
        <v>890</v>
      </c>
      <c r="E948" s="1640"/>
      <c r="F948" s="1640"/>
      <c r="G948" s="1640">
        <v>2241</v>
      </c>
    </row>
    <row r="949" spans="1:7">
      <c r="A949" t="s">
        <v>1438</v>
      </c>
      <c r="B949" s="1640">
        <v>4084</v>
      </c>
      <c r="C949" s="1640"/>
      <c r="D949" s="1640">
        <v>242</v>
      </c>
      <c r="E949" s="1640"/>
      <c r="F949" s="1640"/>
      <c r="G949" s="1640">
        <v>4326</v>
      </c>
    </row>
    <row r="950" spans="1:7">
      <c r="A950" t="s">
        <v>1645</v>
      </c>
      <c r="B950" s="1640">
        <v>748</v>
      </c>
      <c r="C950" s="1640">
        <v>1062</v>
      </c>
      <c r="D950" s="1640"/>
      <c r="E950" s="1640"/>
      <c r="F950" s="1640"/>
      <c r="G950" s="1640">
        <v>1810</v>
      </c>
    </row>
    <row r="951" spans="1:7">
      <c r="A951" t="s">
        <v>978</v>
      </c>
      <c r="B951" s="1640">
        <v>435</v>
      </c>
      <c r="C951" s="1640"/>
      <c r="D951" s="1640"/>
      <c r="E951" s="1640">
        <v>1123</v>
      </c>
      <c r="F951" s="1640"/>
      <c r="G951" s="1640">
        <v>1558</v>
      </c>
    </row>
    <row r="952" spans="1:7">
      <c r="A952" t="s">
        <v>1168</v>
      </c>
      <c r="B952" s="1640"/>
      <c r="C952" s="1640"/>
      <c r="D952" s="1640">
        <v>1580</v>
      </c>
      <c r="E952" s="1640">
        <v>1258</v>
      </c>
      <c r="F952" s="1640"/>
      <c r="G952" s="1640">
        <v>2838</v>
      </c>
    </row>
    <row r="953" spans="1:7">
      <c r="A953" t="s">
        <v>1166</v>
      </c>
      <c r="B953" s="1640"/>
      <c r="C953" s="1640"/>
      <c r="D953" s="1640">
        <v>877</v>
      </c>
      <c r="E953" s="1640">
        <v>814</v>
      </c>
      <c r="F953" s="1640"/>
      <c r="G953" s="1640">
        <v>1691</v>
      </c>
    </row>
    <row r="954" spans="1:7">
      <c r="A954" t="s">
        <v>968</v>
      </c>
      <c r="B954" s="1640"/>
      <c r="C954" s="1640"/>
      <c r="D954" s="1640">
        <v>711</v>
      </c>
      <c r="E954" s="1640">
        <v>325</v>
      </c>
      <c r="F954" s="1640">
        <v>430</v>
      </c>
      <c r="G954" s="1640">
        <v>1466</v>
      </c>
    </row>
    <row r="955" spans="1:7">
      <c r="A955" t="s">
        <v>904</v>
      </c>
      <c r="B955" s="1640"/>
      <c r="C955" s="1640"/>
      <c r="D955" s="1640">
        <v>1486</v>
      </c>
      <c r="E955" s="1640">
        <v>2912</v>
      </c>
      <c r="F955" s="1640">
        <v>2125</v>
      </c>
      <c r="G955" s="1640">
        <v>6523</v>
      </c>
    </row>
    <row r="956" spans="1:7">
      <c r="A956" t="s">
        <v>1431</v>
      </c>
      <c r="B956" s="1640"/>
      <c r="C956" s="1640"/>
      <c r="D956" s="1640">
        <v>1264</v>
      </c>
      <c r="E956" s="1640">
        <v>1281</v>
      </c>
      <c r="F956" s="1640"/>
      <c r="G956" s="1640">
        <v>2545</v>
      </c>
    </row>
    <row r="957" spans="1:7">
      <c r="A957" t="s">
        <v>1646</v>
      </c>
      <c r="B957" s="1640"/>
      <c r="C957" s="1640"/>
      <c r="D957" s="1640"/>
      <c r="E957" s="1640"/>
      <c r="F957" s="1640"/>
      <c r="G957" s="1640"/>
    </row>
    <row r="958" spans="1:7">
      <c r="A958" t="s">
        <v>1442</v>
      </c>
      <c r="B958" s="1640"/>
      <c r="C958" s="1640"/>
      <c r="D958" s="1640">
        <v>3678</v>
      </c>
      <c r="E958" s="1640">
        <v>3382</v>
      </c>
      <c r="F958" s="1640"/>
      <c r="G958" s="1640">
        <v>7060</v>
      </c>
    </row>
    <row r="959" spans="1:7">
      <c r="A959" t="s">
        <v>1647</v>
      </c>
      <c r="B959" s="1640"/>
      <c r="C959" s="1640"/>
      <c r="D959" s="1640"/>
      <c r="E959" s="1640"/>
      <c r="F959" s="1640">
        <v>1505</v>
      </c>
      <c r="G959" s="1640">
        <v>1505</v>
      </c>
    </row>
    <row r="960" spans="1:7">
      <c r="A960" t="s">
        <v>1489</v>
      </c>
      <c r="B960" s="1640"/>
      <c r="C960" s="1640"/>
      <c r="D960" s="1640"/>
      <c r="E960" s="1640">
        <v>424</v>
      </c>
      <c r="F960" s="1640"/>
      <c r="G960" s="1640">
        <v>424</v>
      </c>
    </row>
    <row r="961" spans="1:7">
      <c r="A961" t="s">
        <v>1444</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1573</v>
      </c>
      <c r="B970" s="1640"/>
      <c r="C970" s="1640">
        <v>17</v>
      </c>
      <c r="D970" s="1640"/>
      <c r="E970" s="1640"/>
      <c r="F970" s="1640"/>
      <c r="G970" s="1640">
        <v>17</v>
      </c>
    </row>
    <row r="971" spans="1:7">
      <c r="A971" t="s">
        <v>1192</v>
      </c>
      <c r="B971" s="1640"/>
      <c r="C971" s="1640"/>
      <c r="D971" s="1640"/>
      <c r="E971" s="1640"/>
      <c r="F971" s="1640"/>
      <c r="G971" s="1640"/>
    </row>
    <row r="972" spans="1:7">
      <c r="A972" t="s">
        <v>1267</v>
      </c>
      <c r="B972" s="1640">
        <v>127</v>
      </c>
      <c r="C972" s="1640"/>
      <c r="D972" s="1640"/>
      <c r="E972" s="1640"/>
      <c r="F972" s="1640"/>
      <c r="G972" s="1640">
        <v>127</v>
      </c>
    </row>
    <row r="973" spans="1:7">
      <c r="A973" t="s">
        <v>975</v>
      </c>
      <c r="B973" s="1640">
        <v>420</v>
      </c>
      <c r="C973" s="1640"/>
      <c r="D973" s="1640"/>
      <c r="E973" s="1640"/>
      <c r="F973" s="1640"/>
      <c r="G973" s="1640">
        <v>420</v>
      </c>
    </row>
    <row r="974" spans="1:7">
      <c r="A974" t="s">
        <v>1270</v>
      </c>
      <c r="B974" s="1640"/>
      <c r="C974" s="1640"/>
      <c r="D974" s="1640"/>
      <c r="E974" s="1640"/>
      <c r="F974" s="1640"/>
      <c r="G974" s="1640"/>
    </row>
    <row r="975" spans="1:7">
      <c r="A975" t="s">
        <v>978</v>
      </c>
      <c r="B975" s="1640"/>
      <c r="C975" s="1640">
        <v>1917</v>
      </c>
      <c r="D975" s="1640"/>
      <c r="E975" s="1640">
        <v>272</v>
      </c>
      <c r="F975" s="1640"/>
      <c r="G975" s="1640">
        <v>2189</v>
      </c>
    </row>
    <row r="976" spans="1:7">
      <c r="A976" t="s">
        <v>1166</v>
      </c>
      <c r="B976" s="1640">
        <v>956</v>
      </c>
      <c r="C976" s="1640"/>
      <c r="D976" s="1640"/>
      <c r="E976" s="1640"/>
      <c r="F976" s="1640"/>
      <c r="G976" s="1640">
        <v>956</v>
      </c>
    </row>
    <row r="977" spans="1:7">
      <c r="A977" t="s">
        <v>968</v>
      </c>
      <c r="B977" s="1640"/>
      <c r="C977" s="1640"/>
      <c r="D977" s="1640"/>
      <c r="E977" s="1640">
        <v>195</v>
      </c>
      <c r="F977" s="1640"/>
      <c r="G977" s="1640">
        <v>195</v>
      </c>
    </row>
    <row r="978" spans="1:7">
      <c r="A978" t="s">
        <v>904</v>
      </c>
      <c r="B978" s="1640">
        <v>1449</v>
      </c>
      <c r="C978" s="1640"/>
      <c r="D978" s="1640"/>
      <c r="E978" s="1640"/>
      <c r="F978" s="1640"/>
      <c r="G978" s="1640">
        <v>1449</v>
      </c>
    </row>
    <row r="979" spans="1:7">
      <c r="A979" t="s">
        <v>1431</v>
      </c>
      <c r="B979" s="1640">
        <v>1662</v>
      </c>
      <c r="C979" s="1640">
        <v>2684</v>
      </c>
      <c r="D979" s="1640"/>
      <c r="E979" s="1640"/>
      <c r="F979" s="1640">
        <v>51</v>
      </c>
      <c r="G979" s="1640">
        <v>4397</v>
      </c>
    </row>
    <row r="980" spans="1:7">
      <c r="A980" t="s">
        <v>1440</v>
      </c>
      <c r="B980" s="1640">
        <v>5466</v>
      </c>
      <c r="C980" s="1640"/>
      <c r="D980" s="1640"/>
      <c r="E980" s="1640">
        <v>2252</v>
      </c>
      <c r="F980" s="1640"/>
      <c r="G980" s="1640">
        <v>7718</v>
      </c>
    </row>
    <row r="981" spans="1:7">
      <c r="A981" t="s">
        <v>1647</v>
      </c>
      <c r="B981" s="1640">
        <v>907</v>
      </c>
      <c r="C981" s="1640"/>
      <c r="D981" s="1640"/>
      <c r="E981" s="1640"/>
      <c r="F981" s="1640"/>
      <c r="G981" s="1640">
        <v>907</v>
      </c>
    </row>
    <row r="982" spans="1:7">
      <c r="A982" t="s">
        <v>1489</v>
      </c>
      <c r="B982" s="1640"/>
      <c r="C982" s="1640"/>
      <c r="D982" s="1640"/>
      <c r="E982" s="1640">
        <v>313</v>
      </c>
      <c r="F982" s="1640">
        <v>3007</v>
      </c>
      <c r="G982" s="1640">
        <v>3320</v>
      </c>
    </row>
    <row r="983" spans="1:7">
      <c r="A983" t="s">
        <v>1444</v>
      </c>
      <c r="B983" s="1640">
        <v>1498</v>
      </c>
      <c r="C983" s="1640">
        <v>3613</v>
      </c>
      <c r="D983" s="1640"/>
      <c r="E983" s="1640">
        <v>1027</v>
      </c>
      <c r="F983" s="1640">
        <v>490</v>
      </c>
      <c r="G983" s="1640">
        <v>6628</v>
      </c>
    </row>
    <row r="984" spans="1:7">
      <c r="A984" t="s">
        <v>1648</v>
      </c>
      <c r="B984" s="1640">
        <v>1505</v>
      </c>
      <c r="C984" s="1640">
        <v>1518</v>
      </c>
      <c r="D984" s="1640">
        <v>1968</v>
      </c>
      <c r="E984" s="1640">
        <v>345</v>
      </c>
      <c r="F984" s="1640">
        <v>375</v>
      </c>
      <c r="G984" s="1640">
        <v>5711</v>
      </c>
    </row>
    <row r="985" spans="1:7">
      <c r="A985" t="s">
        <v>1199</v>
      </c>
      <c r="B985" s="1640">
        <v>1471</v>
      </c>
      <c r="C985" s="1640"/>
      <c r="D985" s="1640"/>
      <c r="E985" s="1640"/>
      <c r="F985" s="1640"/>
      <c r="G985" s="1640">
        <v>1471</v>
      </c>
    </row>
    <row r="986" spans="1:7">
      <c r="A986" t="s">
        <v>1196</v>
      </c>
      <c r="B986" s="1640">
        <v>762</v>
      </c>
      <c r="C986" s="1640">
        <v>1530</v>
      </c>
      <c r="D986" s="1640">
        <v>954</v>
      </c>
      <c r="E986" s="1640">
        <v>1603</v>
      </c>
      <c r="F986" s="1640"/>
      <c r="G986" s="1640">
        <v>4849</v>
      </c>
    </row>
    <row r="987" spans="1:7">
      <c r="A987" t="s">
        <v>1202</v>
      </c>
      <c r="B987" s="1640"/>
      <c r="C987" s="1640">
        <v>1679</v>
      </c>
      <c r="D987" s="1640">
        <v>1429</v>
      </c>
      <c r="E987" s="1640">
        <v>1624</v>
      </c>
      <c r="F987" s="1640"/>
      <c r="G987" s="1640">
        <v>4732</v>
      </c>
    </row>
    <row r="988" spans="1:7">
      <c r="A988" t="s">
        <v>906</v>
      </c>
      <c r="B988" s="1640"/>
      <c r="C988" s="1640">
        <v>2351</v>
      </c>
      <c r="D988" s="1640">
        <v>1835</v>
      </c>
      <c r="E988" s="1640">
        <v>2139</v>
      </c>
      <c r="F988" s="1640">
        <v>789</v>
      </c>
      <c r="G988" s="1640">
        <v>7114</v>
      </c>
    </row>
    <row r="989" spans="1:7">
      <c r="A989" t="s">
        <v>1649</v>
      </c>
      <c r="B989" s="1640"/>
      <c r="C989" s="1640">
        <v>12</v>
      </c>
      <c r="D989" s="1640"/>
      <c r="E989" s="1640"/>
      <c r="F989" s="1640"/>
      <c r="G989" s="1640">
        <v>12</v>
      </c>
    </row>
    <row r="990" spans="1:7">
      <c r="A990" t="s">
        <v>1650</v>
      </c>
      <c r="B990" s="1640"/>
      <c r="C990" s="1640"/>
      <c r="D990" s="1640">
        <v>480</v>
      </c>
      <c r="E990" s="1640"/>
      <c r="F990" s="1640">
        <v>448</v>
      </c>
      <c r="G990" s="1640">
        <v>928</v>
      </c>
    </row>
    <row r="991" spans="1:7">
      <c r="A991" t="s">
        <v>1401</v>
      </c>
      <c r="B991" s="1640"/>
      <c r="C991" s="1640"/>
      <c r="D991" s="1640"/>
      <c r="E991" s="1640"/>
      <c r="F991" s="1640"/>
      <c r="G991" s="1640"/>
    </row>
    <row r="992" spans="1:7">
      <c r="A992" t="s">
        <v>1404</v>
      </c>
      <c r="B992" s="1640"/>
      <c r="C992" s="1640"/>
      <c r="D992" s="1640"/>
      <c r="E992" s="1640"/>
      <c r="F992" s="1640"/>
      <c r="G992" s="1640"/>
    </row>
    <row r="993" spans="1:7">
      <c r="A993" t="s">
        <v>1498</v>
      </c>
      <c r="B993" s="1640"/>
      <c r="C993" s="1640">
        <v>136</v>
      </c>
      <c r="D993" s="1640">
        <v>170</v>
      </c>
      <c r="E993" s="1640"/>
      <c r="F993" s="1640">
        <v>15</v>
      </c>
      <c r="G993" s="1640">
        <v>321</v>
      </c>
    </row>
    <row r="994" spans="1:7">
      <c r="A994" t="s">
        <v>1447</v>
      </c>
      <c r="B994" s="1640"/>
      <c r="C994" s="1640"/>
      <c r="D994" s="1640"/>
      <c r="E994" s="1640">
        <v>1420</v>
      </c>
      <c r="F994" s="1640">
        <v>3043</v>
      </c>
      <c r="G994" s="1640">
        <v>4463</v>
      </c>
    </row>
    <row r="995" spans="1:7">
      <c r="A995" t="s">
        <v>1450</v>
      </c>
      <c r="B995" s="1640"/>
      <c r="C995" s="1640"/>
      <c r="D995" s="1640"/>
      <c r="E995" s="1640">
        <v>2376</v>
      </c>
      <c r="F995" s="1640">
        <v>1217</v>
      </c>
      <c r="G995" s="1640">
        <v>3593</v>
      </c>
    </row>
    <row r="996" spans="1:7">
      <c r="A996" t="s">
        <v>1537</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535</v>
      </c>
      <c r="B1005" s="1640"/>
      <c r="C1005" s="1640">
        <v>68</v>
      </c>
      <c r="D1005" s="1640"/>
      <c r="E1005" s="1640"/>
      <c r="F1005" s="1640"/>
      <c r="G1005" s="1640">
        <v>68</v>
      </c>
    </row>
    <row r="1006" spans="1:7">
      <c r="A1006" t="s">
        <v>534</v>
      </c>
      <c r="B1006" s="1640"/>
      <c r="C1006" s="1640"/>
      <c r="D1006" s="1640"/>
      <c r="E1006" s="1640"/>
      <c r="F1006" s="1640"/>
      <c r="G1006" s="1640"/>
    </row>
    <row r="1007" spans="1:7">
      <c r="A1007" t="s">
        <v>1494</v>
      </c>
      <c r="B1007" s="1640"/>
      <c r="C1007" s="1640"/>
      <c r="D1007" s="1640"/>
      <c r="E1007" s="1640"/>
      <c r="F1007" s="1640"/>
      <c r="G1007" s="1640"/>
    </row>
    <row r="1008" spans="1:7">
      <c r="A1008" t="s">
        <v>1037</v>
      </c>
      <c r="B1008" s="1640"/>
      <c r="C1008" s="1640"/>
      <c r="D1008" s="1640"/>
      <c r="E1008" s="1640"/>
      <c r="F1008" s="1640"/>
      <c r="G1008" s="1640"/>
    </row>
    <row r="1009" spans="1:7">
      <c r="A1009" t="s">
        <v>985</v>
      </c>
      <c r="B1009" s="1640"/>
      <c r="C1009" s="1640"/>
      <c r="D1009" s="1640"/>
      <c r="E1009" s="1640"/>
      <c r="F1009" s="1640"/>
      <c r="G1009" s="1640"/>
    </row>
    <row r="1010" spans="1:7">
      <c r="A1010" t="s">
        <v>973</v>
      </c>
      <c r="B1010" s="1640"/>
      <c r="C1010" s="1640"/>
      <c r="D1010" s="1640"/>
      <c r="E1010" s="1640"/>
      <c r="F1010" s="1640"/>
      <c r="G1010" s="1640"/>
    </row>
    <row r="1011" spans="1:7">
      <c r="A1011" t="s">
        <v>975</v>
      </c>
      <c r="B1011" s="1640"/>
      <c r="C1011" s="1640"/>
      <c r="D1011" s="1640">
        <v>426</v>
      </c>
      <c r="E1011" s="1640"/>
      <c r="F1011" s="1640"/>
      <c r="G1011" s="1640">
        <v>426</v>
      </c>
    </row>
    <row r="1012" spans="1:7">
      <c r="A1012" t="s">
        <v>1035</v>
      </c>
      <c r="B1012" s="1640"/>
      <c r="C1012" s="1640"/>
      <c r="D1012" s="1640"/>
      <c r="E1012" s="1640"/>
      <c r="F1012" s="1640"/>
      <c r="G1012" s="1640"/>
    </row>
    <row r="1013" spans="1:7">
      <c r="A1013" t="s">
        <v>1406</v>
      </c>
      <c r="B1013" s="1640"/>
      <c r="C1013" s="1640"/>
      <c r="D1013" s="1640"/>
      <c r="E1013" s="1640"/>
      <c r="F1013" s="1640"/>
      <c r="G1013" s="1640"/>
    </row>
    <row r="1014" spans="1:7">
      <c r="A1014" t="s">
        <v>1412</v>
      </c>
      <c r="B1014" s="1640"/>
      <c r="C1014" s="1640">
        <v>1175</v>
      </c>
      <c r="D1014" s="1640"/>
      <c r="E1014" s="1640"/>
      <c r="F1014" s="1640"/>
      <c r="G1014" s="1640">
        <v>1175</v>
      </c>
    </row>
    <row r="1015" spans="1:7">
      <c r="A1015" t="s">
        <v>1409</v>
      </c>
      <c r="B1015" s="1640"/>
      <c r="C1015" s="1640">
        <v>996</v>
      </c>
      <c r="D1015" s="1640"/>
      <c r="E1015" s="1640"/>
      <c r="F1015" s="1640"/>
      <c r="G1015" s="1640">
        <v>996</v>
      </c>
    </row>
    <row r="1016" spans="1:7">
      <c r="A1016" t="s">
        <v>978</v>
      </c>
      <c r="B1016" s="1640">
        <v>900</v>
      </c>
      <c r="C1016" s="1640"/>
      <c r="D1016" s="1640"/>
      <c r="E1016" s="1640"/>
      <c r="F1016" s="1640"/>
      <c r="G1016" s="1640">
        <v>900</v>
      </c>
    </row>
    <row r="1017" spans="1:7">
      <c r="A1017" t="s">
        <v>1168</v>
      </c>
      <c r="B1017" s="1640"/>
      <c r="C1017" s="1640"/>
      <c r="D1017" s="1640"/>
      <c r="E1017" s="1640"/>
      <c r="F1017" s="1640"/>
      <c r="G1017" s="1640"/>
    </row>
    <row r="1018" spans="1:7">
      <c r="A1018" t="s">
        <v>1166</v>
      </c>
      <c r="B1018" s="1640"/>
      <c r="C1018" s="1640"/>
      <c r="D1018" s="1640"/>
      <c r="E1018" s="1640"/>
      <c r="F1018" s="1640"/>
      <c r="G1018" s="1640"/>
    </row>
    <row r="1019" spans="1:7">
      <c r="A1019" t="s">
        <v>1648</v>
      </c>
      <c r="B1019" s="1640">
        <v>2805</v>
      </c>
      <c r="C1019" s="1640">
        <v>1397</v>
      </c>
      <c r="D1019" s="1640"/>
      <c r="E1019" s="1640"/>
      <c r="F1019" s="1640"/>
      <c r="G1019" s="1640">
        <v>4202</v>
      </c>
    </row>
    <row r="1020" spans="1:7">
      <c r="A1020" t="s">
        <v>1199</v>
      </c>
      <c r="B1020" s="1640">
        <v>665</v>
      </c>
      <c r="C1020" s="1640">
        <v>1360</v>
      </c>
      <c r="D1020" s="1640">
        <v>1024</v>
      </c>
      <c r="E1020" s="1640"/>
      <c r="F1020" s="1640"/>
      <c r="G1020" s="1640">
        <v>3049</v>
      </c>
    </row>
    <row r="1021" spans="1:7">
      <c r="A1021" t="s">
        <v>1196</v>
      </c>
      <c r="B1021" s="1640">
        <v>805</v>
      </c>
      <c r="C1021" s="1640"/>
      <c r="D1021" s="1640"/>
      <c r="E1021" s="1640"/>
      <c r="F1021" s="1640"/>
      <c r="G1021" s="1640">
        <v>805</v>
      </c>
    </row>
    <row r="1022" spans="1:7">
      <c r="A1022" t="s">
        <v>1202</v>
      </c>
      <c r="B1022" s="1640">
        <v>572</v>
      </c>
      <c r="C1022" s="1640"/>
      <c r="D1022" s="1640"/>
      <c r="E1022" s="1640"/>
      <c r="F1022" s="1640"/>
      <c r="G1022" s="1640">
        <v>572</v>
      </c>
    </row>
    <row r="1023" spans="1:7">
      <c r="A1023" t="s">
        <v>1650</v>
      </c>
      <c r="B1023" s="1640">
        <v>1718</v>
      </c>
      <c r="C1023" s="1640">
        <v>2478</v>
      </c>
      <c r="D1023" s="1640">
        <v>1567</v>
      </c>
      <c r="E1023" s="1640"/>
      <c r="F1023" s="1640"/>
      <c r="G1023" s="1640">
        <v>5763</v>
      </c>
    </row>
    <row r="1024" spans="1:7">
      <c r="A1024" t="s">
        <v>1447</v>
      </c>
      <c r="B1024" s="1640"/>
      <c r="C1024" s="1640">
        <v>3411</v>
      </c>
      <c r="D1024" s="1640"/>
      <c r="E1024" s="1640"/>
      <c r="F1024" s="1640"/>
      <c r="G1024" s="1640">
        <v>3411</v>
      </c>
    </row>
    <row r="1025" spans="1:7">
      <c r="A1025" t="s">
        <v>1272</v>
      </c>
      <c r="B1025" s="1640">
        <v>82</v>
      </c>
      <c r="C1025" s="1640"/>
      <c r="D1025" s="1640"/>
      <c r="E1025" s="1640"/>
      <c r="F1025" s="1640"/>
      <c r="G1025" s="1640">
        <v>82</v>
      </c>
    </row>
    <row r="1026" spans="1:7">
      <c r="A1026" t="s">
        <v>1450</v>
      </c>
      <c r="B1026" s="1640"/>
      <c r="C1026" s="1640">
        <v>3311</v>
      </c>
      <c r="D1026" s="1640"/>
      <c r="E1026" s="1640"/>
      <c r="F1026" s="1640"/>
      <c r="G1026" s="1640">
        <v>3311</v>
      </c>
    </row>
    <row r="1027" spans="1:7">
      <c r="A1027" t="s">
        <v>1415</v>
      </c>
      <c r="B1027" s="1640"/>
      <c r="C1027" s="1640"/>
      <c r="D1027" s="1640"/>
      <c r="E1027" s="1640"/>
      <c r="F1027" s="1640"/>
      <c r="G1027" s="1640"/>
    </row>
    <row r="1028" spans="1:7">
      <c r="A1028" t="s">
        <v>1537</v>
      </c>
      <c r="B1028" s="1640"/>
      <c r="C1028" s="1640">
        <v>2568</v>
      </c>
      <c r="D1028" s="1640"/>
      <c r="E1028" s="1640"/>
      <c r="F1028" s="1640"/>
      <c r="G1028" s="1640">
        <v>2568</v>
      </c>
    </row>
    <row r="1029" spans="1:7">
      <c r="A1029" t="s">
        <v>1231</v>
      </c>
      <c r="B1029" s="1640">
        <v>286</v>
      </c>
      <c r="C1029" s="1640">
        <v>357</v>
      </c>
      <c r="D1029" s="1640">
        <v>331</v>
      </c>
      <c r="E1029" s="1640"/>
      <c r="F1029" s="1640"/>
      <c r="G1029" s="1640">
        <v>974</v>
      </c>
    </row>
    <row r="1030" spans="1:7">
      <c r="A1030" t="s">
        <v>1531</v>
      </c>
      <c r="B1030" s="1640">
        <v>1655</v>
      </c>
      <c r="C1030" s="1640">
        <v>2537</v>
      </c>
      <c r="D1030" s="1640"/>
      <c r="E1030" s="1640"/>
      <c r="F1030" s="1640"/>
      <c r="G1030" s="1640">
        <v>4192</v>
      </c>
    </row>
    <row r="1031" spans="1:7">
      <c r="A1031" t="s">
        <v>1432</v>
      </c>
      <c r="B1031" s="1640"/>
      <c r="C1031" s="1640">
        <v>2382</v>
      </c>
      <c r="D1031" s="1640"/>
      <c r="E1031" s="1640"/>
      <c r="F1031" s="1640"/>
      <c r="G1031" s="1640">
        <v>2382</v>
      </c>
    </row>
    <row r="1032" spans="1:7">
      <c r="A1032" t="s">
        <v>1205</v>
      </c>
      <c r="B1032" s="1640"/>
      <c r="C1032" s="1640">
        <v>1100</v>
      </c>
      <c r="D1032" s="1640">
        <v>855</v>
      </c>
      <c r="E1032" s="1640"/>
      <c r="F1032" s="1640"/>
      <c r="G1032" s="1640">
        <v>1955</v>
      </c>
    </row>
    <row r="1033" spans="1:7">
      <c r="A1033" t="s">
        <v>1651</v>
      </c>
      <c r="B1033" s="1640"/>
      <c r="C1033" s="1640">
        <v>486</v>
      </c>
      <c r="D1033" s="1640"/>
      <c r="E1033" s="1640"/>
      <c r="F1033" s="1640"/>
      <c r="G1033" s="1640">
        <v>486</v>
      </c>
    </row>
    <row r="1034" spans="1:7">
      <c r="A1034" t="s">
        <v>1453</v>
      </c>
      <c r="B1034" s="1640"/>
      <c r="C1034" s="1640">
        <v>3634</v>
      </c>
      <c r="D1034" s="1640"/>
      <c r="E1034" s="1640"/>
      <c r="F1034" s="1640"/>
      <c r="G1034" s="1640">
        <v>3634</v>
      </c>
    </row>
    <row r="1035" spans="1:7">
      <c r="A1035" t="s">
        <v>1652</v>
      </c>
      <c r="B1035" s="1640"/>
      <c r="C1035" s="1640"/>
      <c r="D1035" s="1640">
        <v>955</v>
      </c>
      <c r="E1035" s="1640"/>
      <c r="F1035" s="1640"/>
      <c r="G1035" s="1640">
        <v>955</v>
      </c>
    </row>
    <row r="1036" spans="1:7">
      <c r="A1036" t="s">
        <v>1653</v>
      </c>
      <c r="B1036" s="1640"/>
      <c r="C1036" s="1640"/>
      <c r="D1036" s="1640"/>
      <c r="E1036" s="1640"/>
      <c r="F1036" s="1640"/>
      <c r="G1036" s="1640"/>
    </row>
    <row r="1037" spans="1:7">
      <c r="A1037" t="s">
        <v>1421</v>
      </c>
      <c r="B1037" s="1640"/>
      <c r="C1037" s="1640"/>
      <c r="D1037" s="1640"/>
      <c r="E1037" s="1640"/>
      <c r="F1037" s="1640"/>
      <c r="G1037" s="1640"/>
    </row>
    <row r="1038" spans="1:7">
      <c r="A1038" t="s">
        <v>1577</v>
      </c>
      <c r="B1038" s="1640"/>
      <c r="C1038" s="1640"/>
      <c r="D1038" s="1640"/>
      <c r="E1038" s="1640"/>
      <c r="F1038" s="1640"/>
      <c r="G1038" s="1640"/>
    </row>
    <row r="1039" spans="1:7">
      <c r="A1039" t="s">
        <v>1417</v>
      </c>
      <c r="B1039" s="1640"/>
      <c r="C1039" s="1640"/>
      <c r="D1039" s="1640"/>
      <c r="E1039" s="1640"/>
      <c r="F1039" s="1640"/>
      <c r="G1039" s="1640"/>
    </row>
    <row r="1040" spans="1:7">
      <c r="A1040" t="s">
        <v>1419</v>
      </c>
      <c r="B1040" s="1640"/>
      <c r="C1040" s="1640"/>
      <c r="D1040" s="1640"/>
      <c r="E1040" s="1640"/>
      <c r="F1040" s="1640"/>
      <c r="G1040" s="1640"/>
    </row>
    <row r="1041" spans="1:7">
      <c r="A1041" t="s">
        <v>1423</v>
      </c>
      <c r="B1041" s="1640"/>
      <c r="C1041" s="1640"/>
      <c r="D1041" s="1640"/>
      <c r="E1041" s="1640"/>
      <c r="F1041" s="1640"/>
      <c r="G1041" s="1640"/>
    </row>
    <row r="1042" spans="1:7">
      <c r="A1042" t="s">
        <v>1425</v>
      </c>
      <c r="B1042" s="1640"/>
      <c r="C1042" s="1640"/>
      <c r="D1042" s="1640"/>
      <c r="E1042" s="1640"/>
      <c r="F1042" s="1640"/>
      <c r="G1042" s="1640"/>
    </row>
    <row r="1043" spans="1:7">
      <c r="A1043" t="s">
        <v>1426</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B1049" s="1640"/>
      <c r="C1049" s="1640"/>
      <c r="D1049" s="1640"/>
      <c r="E1049" s="1640"/>
      <c r="F1049" s="1640">
        <v>222</v>
      </c>
      <c r="G1049" s="1640">
        <v>222</v>
      </c>
    </row>
    <row r="1050" spans="1:7">
      <c r="A1050" t="s">
        <v>534</v>
      </c>
      <c r="B1050" s="1640">
        <v>523</v>
      </c>
      <c r="C1050" s="1640"/>
      <c r="D1050" s="1640"/>
      <c r="E1050" s="1640"/>
      <c r="F1050" s="1640"/>
      <c r="G1050" s="1640">
        <v>523</v>
      </c>
    </row>
    <row r="1051" spans="1:7">
      <c r="A1051" t="s">
        <v>1170</v>
      </c>
      <c r="B1051" s="1640"/>
      <c r="C1051" s="1640">
        <v>175</v>
      </c>
      <c r="D1051" s="1640"/>
      <c r="E1051" s="1640"/>
      <c r="F1051" s="1640"/>
      <c r="G1051" s="1640">
        <v>175</v>
      </c>
    </row>
    <row r="1052" spans="1:7">
      <c r="A1052" t="s">
        <v>1379</v>
      </c>
      <c r="B1052" s="1640">
        <v>602</v>
      </c>
      <c r="C1052" s="1640">
        <v>1069</v>
      </c>
      <c r="D1052" s="1640">
        <v>1129</v>
      </c>
      <c r="E1052" s="1640">
        <v>1041</v>
      </c>
      <c r="F1052" s="1640">
        <v>1824</v>
      </c>
      <c r="G1052" s="1640">
        <v>5665</v>
      </c>
    </row>
    <row r="1053" spans="1:7">
      <c r="A1053" t="s">
        <v>1412</v>
      </c>
      <c r="B1053" s="1640">
        <v>1515</v>
      </c>
      <c r="C1053" s="1640"/>
      <c r="D1053" s="1640"/>
      <c r="E1053" s="1640"/>
      <c r="F1053" s="1640"/>
      <c r="G1053" s="1640">
        <v>1515</v>
      </c>
    </row>
    <row r="1054" spans="1:7">
      <c r="A1054" t="s">
        <v>1440</v>
      </c>
      <c r="B1054" s="1640"/>
      <c r="C1054" s="1640"/>
      <c r="D1054" s="1640"/>
      <c r="E1054" s="1640">
        <v>64</v>
      </c>
      <c r="F1054" s="1640"/>
      <c r="G1054" s="1640">
        <v>64</v>
      </c>
    </row>
    <row r="1055" spans="1:7">
      <c r="A1055" t="s">
        <v>1442</v>
      </c>
      <c r="B1055" s="1640"/>
      <c r="C1055" s="1640"/>
      <c r="D1055" s="1640"/>
      <c r="E1055" s="1640"/>
      <c r="F1055" s="1640"/>
      <c r="G1055" s="1640"/>
    </row>
    <row r="1056" spans="1:7">
      <c r="A1056" t="s">
        <v>1199</v>
      </c>
      <c r="B1056" s="1640">
        <v>1610</v>
      </c>
      <c r="C1056" s="1640"/>
      <c r="D1056" s="1640"/>
      <c r="E1056" s="1640"/>
      <c r="F1056" s="1640"/>
      <c r="G1056" s="1640">
        <v>1610</v>
      </c>
    </row>
    <row r="1057" spans="1:7">
      <c r="A1057" t="s">
        <v>1196</v>
      </c>
      <c r="B1057" s="1640"/>
      <c r="C1057" s="1640"/>
      <c r="D1057" s="1640"/>
      <c r="E1057" s="1640"/>
      <c r="F1057" s="1640"/>
      <c r="G1057" s="1640"/>
    </row>
    <row r="1058" spans="1:7">
      <c r="A1058" t="s">
        <v>1447</v>
      </c>
      <c r="B1058" s="1640"/>
      <c r="C1058" s="1640"/>
      <c r="D1058" s="1640"/>
      <c r="E1058" s="1640">
        <v>52</v>
      </c>
      <c r="F1058" s="1640"/>
      <c r="G1058" s="1640">
        <v>52</v>
      </c>
    </row>
    <row r="1059" spans="1:7">
      <c r="A1059" t="s">
        <v>1537</v>
      </c>
      <c r="B1059" s="1640"/>
      <c r="C1059" s="1640"/>
      <c r="D1059" s="1640"/>
      <c r="E1059" s="1640">
        <v>489</v>
      </c>
      <c r="F1059" s="1640">
        <v>2020</v>
      </c>
      <c r="G1059" s="1640">
        <v>2509</v>
      </c>
    </row>
    <row r="1060" spans="1:7">
      <c r="A1060" t="s">
        <v>1531</v>
      </c>
      <c r="B1060" s="1640">
        <v>2113</v>
      </c>
      <c r="C1060" s="1640"/>
      <c r="D1060" s="1640">
        <v>1677</v>
      </c>
      <c r="E1060" s="1640">
        <v>1316</v>
      </c>
      <c r="F1060" s="1640"/>
      <c r="G1060" s="1640">
        <v>5106</v>
      </c>
    </row>
    <row r="1061" spans="1:7">
      <c r="A1061" t="s">
        <v>1432</v>
      </c>
      <c r="B1061" s="1640">
        <v>3084</v>
      </c>
      <c r="C1061" s="1640"/>
      <c r="D1061" s="1640"/>
      <c r="E1061" s="1640"/>
      <c r="F1061" s="1640"/>
      <c r="G1061" s="1640">
        <v>3084</v>
      </c>
    </row>
    <row r="1062" spans="1:7">
      <c r="A1062" t="s">
        <v>1205</v>
      </c>
      <c r="B1062" s="1640">
        <v>1622</v>
      </c>
      <c r="C1062" s="1640">
        <v>1131</v>
      </c>
      <c r="D1062" s="1640"/>
      <c r="E1062" s="1640"/>
      <c r="F1062" s="1640"/>
      <c r="G1062" s="1640">
        <v>2753</v>
      </c>
    </row>
    <row r="1063" spans="1:7">
      <c r="A1063" t="s">
        <v>1651</v>
      </c>
      <c r="B1063" s="1640">
        <v>600</v>
      </c>
      <c r="C1063" s="1640">
        <v>610</v>
      </c>
      <c r="D1063" s="1640">
        <v>974</v>
      </c>
      <c r="E1063" s="1640"/>
      <c r="F1063" s="1640"/>
      <c r="G1063" s="1640">
        <v>2184</v>
      </c>
    </row>
    <row r="1064" spans="1:7">
      <c r="A1064" t="s">
        <v>1453</v>
      </c>
      <c r="B1064" s="1640">
        <v>3376</v>
      </c>
      <c r="C1064" s="1640"/>
      <c r="D1064" s="1640"/>
      <c r="E1064" s="1640"/>
      <c r="F1064" s="1640"/>
      <c r="G1064" s="1640">
        <v>3376</v>
      </c>
    </row>
    <row r="1065" spans="1:7">
      <c r="A1065" t="s">
        <v>1652</v>
      </c>
      <c r="B1065" s="1640">
        <v>1765</v>
      </c>
      <c r="C1065" s="1640">
        <v>1153</v>
      </c>
      <c r="D1065" s="1640">
        <v>383</v>
      </c>
      <c r="E1065" s="1640">
        <v>490</v>
      </c>
      <c r="F1065" s="1640"/>
      <c r="G1065" s="1640">
        <v>3791</v>
      </c>
    </row>
    <row r="1066" spans="1:7">
      <c r="A1066" t="s">
        <v>1654</v>
      </c>
      <c r="B1066" s="1640">
        <v>545</v>
      </c>
      <c r="C1066" s="1640">
        <v>1172</v>
      </c>
      <c r="D1066" s="1640">
        <v>1256</v>
      </c>
      <c r="E1066" s="1640">
        <v>272</v>
      </c>
      <c r="F1066" s="1640">
        <v>86</v>
      </c>
      <c r="G1066" s="1640">
        <v>3331</v>
      </c>
    </row>
    <row r="1067" spans="1:7">
      <c r="A1067" t="s">
        <v>1486</v>
      </c>
      <c r="B1067" s="1640">
        <v>1829</v>
      </c>
      <c r="C1067" s="1640">
        <v>2302</v>
      </c>
      <c r="D1067" s="1640">
        <v>694</v>
      </c>
      <c r="E1067" s="1640"/>
      <c r="F1067" s="1640"/>
      <c r="G1067" s="1640">
        <v>4825</v>
      </c>
    </row>
    <row r="1068" spans="1:7">
      <c r="A1068" t="s">
        <v>1435</v>
      </c>
      <c r="B1068" s="1640">
        <v>1391</v>
      </c>
      <c r="C1068" s="1640">
        <v>2916</v>
      </c>
      <c r="D1068" s="1640">
        <v>2430</v>
      </c>
      <c r="E1068" s="1640"/>
      <c r="F1068" s="1640"/>
      <c r="G1068" s="1640">
        <v>6737</v>
      </c>
    </row>
    <row r="1069" spans="1:7">
      <c r="A1069" t="s">
        <v>1125</v>
      </c>
      <c r="B1069" s="1640"/>
      <c r="C1069" s="1640"/>
      <c r="D1069" s="1640">
        <v>466</v>
      </c>
      <c r="E1069" s="1640">
        <v>345</v>
      </c>
      <c r="F1069" s="1640"/>
      <c r="G1069" s="1640">
        <v>811</v>
      </c>
    </row>
    <row r="1070" spans="1:7">
      <c r="A1070" t="s">
        <v>1208</v>
      </c>
      <c r="B1070" s="1640"/>
      <c r="C1070" s="1640"/>
      <c r="D1070" s="1640"/>
      <c r="E1070" s="1640">
        <v>1431</v>
      </c>
      <c r="F1070" s="1640"/>
      <c r="G1070" s="1640">
        <v>1431</v>
      </c>
    </row>
    <row r="1071" spans="1:7">
      <c r="A1071" t="s">
        <v>1144</v>
      </c>
      <c r="B1071" s="1640"/>
      <c r="C1071" s="1640"/>
      <c r="D1071" s="1640">
        <v>1379</v>
      </c>
      <c r="E1071" s="1640">
        <v>1154</v>
      </c>
      <c r="F1071" s="1640"/>
      <c r="G1071" s="1640">
        <v>2533</v>
      </c>
    </row>
    <row r="1072" spans="1:7">
      <c r="A1072" t="s">
        <v>1428</v>
      </c>
      <c r="B1072" s="1640"/>
      <c r="C1072" s="1640"/>
      <c r="D1072" s="1640">
        <v>243</v>
      </c>
      <c r="E1072" s="1640"/>
      <c r="F1072" s="1640"/>
      <c r="G1072" s="1640">
        <v>243</v>
      </c>
    </row>
    <row r="1073" spans="1:7">
      <c r="A1073" t="s">
        <v>1655</v>
      </c>
      <c r="B1073" s="1640"/>
      <c r="C1073" s="1640"/>
      <c r="D1073" s="1640"/>
      <c r="E1073" s="1640"/>
      <c r="F1073" s="1640">
        <v>385</v>
      </c>
      <c r="G1073" s="1640">
        <v>385</v>
      </c>
    </row>
    <row r="1074" spans="1:7">
      <c r="A1074" t="s">
        <v>1656</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s="1640">
        <v>237</v>
      </c>
      <c r="C1080" s="1640">
        <v>194</v>
      </c>
      <c r="D1080" s="1640">
        <v>359</v>
      </c>
      <c r="E1080" s="1640">
        <v>255</v>
      </c>
      <c r="F1080" s="1640">
        <v>253</v>
      </c>
      <c r="G1080" s="1640">
        <v>1298</v>
      </c>
    </row>
    <row r="1081" spans="1:7">
      <c r="A1081" t="s">
        <v>1379</v>
      </c>
      <c r="B1081" s="1640">
        <v>1283</v>
      </c>
      <c r="C1081" s="1640">
        <v>442</v>
      </c>
      <c r="D1081" s="1640"/>
      <c r="E1081" s="1640"/>
      <c r="F1081" s="1640">
        <v>706</v>
      </c>
      <c r="G1081" s="1640">
        <v>2431</v>
      </c>
    </row>
    <row r="1082" spans="1:7">
      <c r="A1082" t="s">
        <v>1409</v>
      </c>
      <c r="B1082" s="1640"/>
      <c r="C1082" s="1640">
        <v>2203</v>
      </c>
      <c r="D1082" s="1640"/>
      <c r="E1082" s="1640"/>
      <c r="F1082" s="1640"/>
      <c r="G1082" s="1640">
        <v>2203</v>
      </c>
    </row>
    <row r="1083" spans="1:7">
      <c r="A1083" t="s">
        <v>1444</v>
      </c>
      <c r="B1083" s="1640"/>
      <c r="C1083" s="1640"/>
      <c r="D1083" s="1640"/>
      <c r="E1083" s="1640">
        <v>242</v>
      </c>
      <c r="F1083" s="1640"/>
      <c r="G1083" s="1640">
        <v>242</v>
      </c>
    </row>
    <row r="1084" spans="1:7">
      <c r="A1084" t="s">
        <v>1199</v>
      </c>
      <c r="B1084" s="1640"/>
      <c r="C1084" s="1640"/>
      <c r="D1084" s="1640"/>
      <c r="E1084" s="1640"/>
      <c r="F1084" s="1640"/>
      <c r="G1084" s="1640"/>
    </row>
    <row r="1085" spans="1:7">
      <c r="A1085" t="s">
        <v>1537</v>
      </c>
      <c r="B1085" s="1640">
        <v>428</v>
      </c>
      <c r="C1085" s="1640"/>
      <c r="D1085" s="1640"/>
      <c r="E1085" s="1640"/>
      <c r="F1085" s="1640"/>
      <c r="G1085" s="1640">
        <v>428</v>
      </c>
    </row>
    <row r="1086" spans="1:7">
      <c r="A1086" t="s">
        <v>1652</v>
      </c>
      <c r="B1086" s="1640"/>
      <c r="C1086" s="1640"/>
      <c r="D1086" s="1640"/>
      <c r="E1086" s="1640"/>
      <c r="F1086" s="1640"/>
      <c r="G1086" s="1640"/>
    </row>
    <row r="1087" spans="1:7">
      <c r="A1087" t="s">
        <v>1654</v>
      </c>
      <c r="B1087" s="1640"/>
      <c r="C1087" s="1640">
        <v>265</v>
      </c>
      <c r="D1087" s="1640">
        <v>542</v>
      </c>
      <c r="E1087" s="1640">
        <v>739</v>
      </c>
      <c r="F1087" s="1640"/>
      <c r="G1087" s="1640">
        <v>1546</v>
      </c>
    </row>
    <row r="1088" spans="1:7">
      <c r="A1088" t="s">
        <v>1486</v>
      </c>
      <c r="B1088" s="1640"/>
      <c r="C1088" s="1640"/>
      <c r="D1088" s="1640">
        <v>91</v>
      </c>
      <c r="E1088" s="1640"/>
      <c r="F1088" s="1640"/>
      <c r="G1088" s="1640">
        <v>91</v>
      </c>
    </row>
    <row r="1089" spans="1:7">
      <c r="A1089" t="s">
        <v>1125</v>
      </c>
      <c r="B1089" s="1640">
        <v>1172</v>
      </c>
      <c r="C1089" s="1640"/>
      <c r="D1089" s="1640"/>
      <c r="E1089" s="1640"/>
      <c r="F1089" s="1640"/>
      <c r="G1089" s="1640">
        <v>1172</v>
      </c>
    </row>
    <row r="1090" spans="1:7">
      <c r="A1090" t="s">
        <v>1208</v>
      </c>
      <c r="B1090" s="1640">
        <v>1583</v>
      </c>
      <c r="C1090" s="1640">
        <v>1325</v>
      </c>
      <c r="D1090" s="1640">
        <v>621</v>
      </c>
      <c r="E1090" s="1640"/>
      <c r="F1090" s="1640"/>
      <c r="G1090" s="1640">
        <v>3529</v>
      </c>
    </row>
    <row r="1091" spans="1:7">
      <c r="A1091" t="s">
        <v>1144</v>
      </c>
      <c r="B1091" s="1640"/>
      <c r="C1091" s="1640"/>
      <c r="D1091" s="1640"/>
      <c r="E1091" s="1640"/>
      <c r="F1091" s="1640"/>
      <c r="G1091" s="1640"/>
    </row>
    <row r="1092" spans="1:7">
      <c r="A1092" t="s">
        <v>1655</v>
      </c>
      <c r="B1092" s="1640">
        <v>640</v>
      </c>
      <c r="C1092" s="1640">
        <v>541</v>
      </c>
      <c r="D1092" s="1640">
        <v>330</v>
      </c>
      <c r="E1092" s="1640">
        <v>520</v>
      </c>
      <c r="F1092" s="1640">
        <v>550</v>
      </c>
      <c r="G1092" s="1640">
        <v>2581</v>
      </c>
    </row>
    <row r="1093" spans="1:7">
      <c r="A1093" t="s">
        <v>1465</v>
      </c>
      <c r="B1093" s="1640">
        <v>2855</v>
      </c>
      <c r="C1093" s="1640">
        <v>3343</v>
      </c>
      <c r="D1093" s="1640">
        <v>931</v>
      </c>
      <c r="E1093" s="1640"/>
      <c r="F1093" s="1640"/>
      <c r="G1093" s="1640">
        <v>7129</v>
      </c>
    </row>
    <row r="1094" spans="1:7">
      <c r="A1094" t="s">
        <v>1468</v>
      </c>
      <c r="B1094" s="1640"/>
      <c r="C1094" s="1640">
        <v>1743</v>
      </c>
      <c r="D1094" s="1640">
        <v>522</v>
      </c>
      <c r="E1094" s="1640">
        <v>1194</v>
      </c>
      <c r="F1094" s="1640">
        <v>2811</v>
      </c>
      <c r="G1094" s="1640">
        <v>6270</v>
      </c>
    </row>
    <row r="1095" spans="1:7">
      <c r="A1095" t="s">
        <v>1657</v>
      </c>
      <c r="B1095" s="1640"/>
      <c r="C1095" s="1640"/>
      <c r="D1095" s="1640"/>
      <c r="E1095" s="1640"/>
      <c r="F1095" s="1640"/>
      <c r="G1095" s="1640"/>
    </row>
    <row r="1096" spans="1:7">
      <c r="A1096" t="s">
        <v>1525</v>
      </c>
      <c r="B1096" s="1640"/>
      <c r="C1096" s="1640">
        <v>1640</v>
      </c>
      <c r="D1096" s="1640">
        <v>1177</v>
      </c>
      <c r="E1096" s="1640"/>
      <c r="F1096" s="1640"/>
      <c r="G1096" s="1640">
        <v>2817</v>
      </c>
    </row>
    <row r="1097" spans="1:7">
      <c r="A1097" t="s">
        <v>1456</v>
      </c>
      <c r="B1097" s="1640"/>
      <c r="C1097" s="1640">
        <v>1980</v>
      </c>
      <c r="D1097" s="1640">
        <v>1251</v>
      </c>
      <c r="E1097" s="1640">
        <v>3172</v>
      </c>
      <c r="F1097" s="1640"/>
      <c r="G1097" s="1640">
        <v>6403</v>
      </c>
    </row>
    <row r="1098" spans="1:7">
      <c r="A1098" t="s">
        <v>1462</v>
      </c>
      <c r="B1098" s="1640"/>
      <c r="C1098" s="1640">
        <v>1111</v>
      </c>
      <c r="D1098" s="1640">
        <v>1373</v>
      </c>
      <c r="E1098" s="1640">
        <v>1090</v>
      </c>
      <c r="F1098" s="1640">
        <v>1204</v>
      </c>
      <c r="G1098" s="1640">
        <v>4778</v>
      </c>
    </row>
    <row r="1099" spans="1:7">
      <c r="A1099" t="s">
        <v>1122</v>
      </c>
      <c r="B1099" s="1640"/>
      <c r="C1099" s="1640">
        <v>1500</v>
      </c>
      <c r="D1099" s="1640">
        <v>1084</v>
      </c>
      <c r="E1099" s="1640"/>
      <c r="F1099" s="1640"/>
      <c r="G1099" s="1640">
        <v>2584</v>
      </c>
    </row>
    <row r="1100" spans="1:7">
      <c r="A1100" t="s">
        <v>1528</v>
      </c>
      <c r="B1100" s="1640"/>
      <c r="C1100" s="1640"/>
      <c r="D1100" s="1640">
        <v>817</v>
      </c>
      <c r="E1100" s="1640">
        <v>1820</v>
      </c>
      <c r="F1100" s="1640"/>
      <c r="G1100" s="1640">
        <v>2637</v>
      </c>
    </row>
    <row r="1101" spans="1:7">
      <c r="A1101" t="s">
        <v>1116</v>
      </c>
      <c r="B1101" s="1640"/>
      <c r="C1101" s="1640"/>
      <c r="D1101" s="1640"/>
      <c r="E1101" s="1640">
        <v>1351</v>
      </c>
      <c r="F1101" s="1640"/>
      <c r="G1101" s="1640">
        <v>1351</v>
      </c>
    </row>
    <row r="1102" spans="1:7">
      <c r="A1102" t="s">
        <v>901</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s="1640">
        <v>365</v>
      </c>
      <c r="C1108" s="1640">
        <v>210</v>
      </c>
      <c r="D1108" s="1640"/>
      <c r="E1108" s="1640"/>
      <c r="F1108" s="1640">
        <v>166</v>
      </c>
      <c r="G1108" s="1640">
        <v>741</v>
      </c>
    </row>
    <row r="1109" spans="1:7">
      <c r="A1109" t="s">
        <v>1379</v>
      </c>
      <c r="B1109" s="1640">
        <v>735</v>
      </c>
      <c r="C1109" s="1640"/>
      <c r="D1109" s="1640"/>
      <c r="E1109" s="1640"/>
      <c r="F1109" s="1640"/>
      <c r="G1109" s="1640">
        <v>735</v>
      </c>
    </row>
    <row r="1110" spans="1:7">
      <c r="A1110" t="s">
        <v>1406</v>
      </c>
      <c r="B1110" s="1640"/>
      <c r="C1110" s="1640"/>
      <c r="D1110" s="1640"/>
      <c r="E1110" s="1640"/>
      <c r="F1110" s="1640"/>
      <c r="G1110" s="1640"/>
    </row>
    <row r="1111" spans="1:7">
      <c r="A1111" t="s">
        <v>1442</v>
      </c>
      <c r="B1111" s="1640"/>
      <c r="C1111" s="1640"/>
      <c r="D1111" s="1640"/>
      <c r="E1111" s="1640"/>
      <c r="F1111" s="1640"/>
      <c r="G1111" s="1640"/>
    </row>
    <row r="1112" spans="1:7">
      <c r="A1112" t="s">
        <v>1489</v>
      </c>
      <c r="B1112" s="1640"/>
      <c r="C1112" s="1640"/>
      <c r="D1112" s="1640"/>
      <c r="E1112" s="1640">
        <v>396</v>
      </c>
      <c r="F1112" s="1640"/>
      <c r="G1112" s="1640">
        <v>396</v>
      </c>
    </row>
    <row r="1113" spans="1:7">
      <c r="A1113" t="s">
        <v>1444</v>
      </c>
      <c r="B1113" s="1640"/>
      <c r="C1113" s="1640"/>
      <c r="D1113" s="1640"/>
      <c r="E1113" s="1640"/>
      <c r="F1113" s="1640"/>
      <c r="G1113" s="1640"/>
    </row>
    <row r="1114" spans="1:7">
      <c r="A1114" t="s">
        <v>1199</v>
      </c>
      <c r="B1114" s="1640"/>
      <c r="C1114" s="1640"/>
      <c r="D1114" s="1640"/>
      <c r="E1114" s="1640"/>
      <c r="F1114" s="1640"/>
      <c r="G1114" s="1640"/>
    </row>
    <row r="1115" spans="1:7">
      <c r="A1115" t="s">
        <v>1450</v>
      </c>
      <c r="B1115" s="1640">
        <v>87</v>
      </c>
      <c r="C1115" s="1640"/>
      <c r="D1115" s="1640"/>
      <c r="E1115" s="1640"/>
      <c r="F1115" s="1640"/>
      <c r="G1115" s="1640">
        <v>87</v>
      </c>
    </row>
    <row r="1116" spans="1:7">
      <c r="A1116" t="s">
        <v>1654</v>
      </c>
      <c r="B1116" s="1640">
        <v>671</v>
      </c>
      <c r="C1116" s="1640">
        <v>1204</v>
      </c>
      <c r="D1116" s="1640">
        <v>1210</v>
      </c>
      <c r="E1116" s="1640">
        <v>292</v>
      </c>
      <c r="F1116" s="1640"/>
      <c r="G1116" s="1640">
        <v>3377</v>
      </c>
    </row>
    <row r="1117" spans="1:7">
      <c r="A1117" t="s">
        <v>1486</v>
      </c>
      <c r="B1117" s="1640"/>
      <c r="C1117" s="1640"/>
      <c r="D1117" s="1640">
        <v>320</v>
      </c>
      <c r="E1117" s="1640">
        <v>652</v>
      </c>
      <c r="F1117" s="1640">
        <v>780</v>
      </c>
      <c r="G1117" s="1640">
        <v>1752</v>
      </c>
    </row>
    <row r="1118" spans="1:7">
      <c r="A1118" t="s">
        <v>1125</v>
      </c>
      <c r="B1118" s="1640"/>
      <c r="C1118" s="1640"/>
      <c r="D1118" s="1640">
        <v>163</v>
      </c>
      <c r="E1118" s="1640"/>
      <c r="F1118" s="1640"/>
      <c r="G1118" s="1640">
        <v>163</v>
      </c>
    </row>
    <row r="1119" spans="1:7">
      <c r="A1119" t="s">
        <v>1428</v>
      </c>
      <c r="B1119" s="1640"/>
      <c r="C1119" s="1640"/>
      <c r="D1119" s="1640">
        <v>372</v>
      </c>
      <c r="E1119" s="1640"/>
      <c r="F1119" s="1640">
        <v>582</v>
      </c>
      <c r="G1119" s="1640">
        <v>954</v>
      </c>
    </row>
    <row r="1120" spans="1:7">
      <c r="A1120" t="s">
        <v>1655</v>
      </c>
      <c r="B1120" s="1640">
        <v>752</v>
      </c>
      <c r="C1120" s="1640">
        <v>1249</v>
      </c>
      <c r="D1120" s="1640">
        <v>235</v>
      </c>
      <c r="E1120" s="1640">
        <v>563</v>
      </c>
      <c r="F1120" s="1640">
        <v>483</v>
      </c>
      <c r="G1120" s="1640">
        <v>3282</v>
      </c>
    </row>
    <row r="1121" spans="1:7">
      <c r="A1121" t="s">
        <v>1468</v>
      </c>
      <c r="B1121" s="1640"/>
      <c r="C1121" s="1640"/>
      <c r="D1121" s="1640">
        <v>1049</v>
      </c>
      <c r="E1121" s="1640"/>
      <c r="F1121" s="1640"/>
      <c r="G1121" s="1640">
        <v>1049</v>
      </c>
    </row>
    <row r="1122" spans="1:7">
      <c r="A1122" t="s">
        <v>1456</v>
      </c>
      <c r="B1122" s="1640">
        <v>29</v>
      </c>
      <c r="C1122" s="1640"/>
      <c r="D1122" s="1640"/>
      <c r="E1122" s="1640"/>
      <c r="F1122" s="1640"/>
      <c r="G1122" s="1640">
        <v>29</v>
      </c>
    </row>
    <row r="1123" spans="1:7">
      <c r="A1123" t="s">
        <v>1462</v>
      </c>
      <c r="B1123" s="1640"/>
      <c r="C1123" s="1640"/>
      <c r="D1123" s="1640"/>
      <c r="E1123" s="1640"/>
      <c r="F1123" s="1640">
        <v>1235</v>
      </c>
      <c r="G1123" s="1640">
        <v>1235</v>
      </c>
    </row>
    <row r="1124" spans="1:7">
      <c r="A1124" t="s">
        <v>1122</v>
      </c>
      <c r="B1124" s="1640"/>
      <c r="C1124" s="1640"/>
      <c r="D1124" s="1640"/>
      <c r="E1124" s="1640"/>
      <c r="F1124" s="1640"/>
      <c r="G1124" s="1640"/>
    </row>
    <row r="1125" spans="1:7">
      <c r="A1125" t="s">
        <v>1116</v>
      </c>
      <c r="B1125" s="1640">
        <v>689</v>
      </c>
      <c r="C1125" s="1640">
        <v>586</v>
      </c>
      <c r="D1125" s="1640">
        <v>199</v>
      </c>
      <c r="E1125" s="1640"/>
      <c r="F1125" s="1640"/>
      <c r="G1125" s="1640">
        <v>1474</v>
      </c>
    </row>
    <row r="1126" spans="1:7">
      <c r="A1126" t="s">
        <v>901</v>
      </c>
      <c r="B1126" s="1640"/>
      <c r="C1126" s="1640">
        <v>1164</v>
      </c>
      <c r="D1126" s="1640">
        <v>308</v>
      </c>
      <c r="E1126" s="1640">
        <v>892</v>
      </c>
      <c r="F1126" s="1640">
        <v>366</v>
      </c>
      <c r="G1126" s="1640">
        <v>2730</v>
      </c>
    </row>
    <row r="1127" spans="1:7">
      <c r="A1127" t="s">
        <v>1095</v>
      </c>
      <c r="B1127" s="1640">
        <v>1095</v>
      </c>
      <c r="C1127" s="1640">
        <v>1676</v>
      </c>
      <c r="D1127" s="1640">
        <v>1139</v>
      </c>
      <c r="E1127" s="1640"/>
      <c r="F1127" s="1640"/>
      <c r="G1127" s="1640">
        <v>3910</v>
      </c>
    </row>
    <row r="1128" spans="1:7">
      <c r="A1128" t="s">
        <v>1140</v>
      </c>
      <c r="B1128" s="1640">
        <v>1344</v>
      </c>
      <c r="C1128" s="1640">
        <v>1583</v>
      </c>
      <c r="D1128" s="1640">
        <v>1027</v>
      </c>
      <c r="E1128" s="1640">
        <v>1596</v>
      </c>
      <c r="F1128" s="1640"/>
      <c r="G1128" s="1640">
        <v>5550</v>
      </c>
    </row>
    <row r="1129" spans="1:7">
      <c r="A1129" t="s">
        <v>998</v>
      </c>
      <c r="B1129" s="1640"/>
      <c r="C1129" s="1640">
        <v>890</v>
      </c>
      <c r="D1129" s="1640">
        <v>1810</v>
      </c>
      <c r="E1129" s="1640">
        <v>967</v>
      </c>
      <c r="F1129" s="1640"/>
      <c r="G1129" s="1640">
        <v>3667</v>
      </c>
    </row>
    <row r="1130" spans="1:7">
      <c r="A1130" t="s">
        <v>908</v>
      </c>
      <c r="B1130" s="1640">
        <v>1511</v>
      </c>
      <c r="C1130" s="1640">
        <v>1887</v>
      </c>
      <c r="D1130" s="1640">
        <v>916</v>
      </c>
      <c r="E1130" s="1640">
        <v>1704</v>
      </c>
      <c r="F1130" s="1640">
        <v>974</v>
      </c>
      <c r="G1130" s="1640">
        <v>6992</v>
      </c>
    </row>
    <row r="1131" spans="1:7">
      <c r="A1131" t="s">
        <v>1459</v>
      </c>
      <c r="B1131" s="1640"/>
      <c r="C1131" s="1640">
        <v>1617</v>
      </c>
      <c r="D1131" s="1640">
        <v>1083</v>
      </c>
      <c r="E1131" s="1640">
        <v>1905</v>
      </c>
      <c r="F1131" s="1640">
        <v>2064</v>
      </c>
      <c r="G1131" s="1640">
        <v>6669</v>
      </c>
    </row>
    <row r="1132" spans="1:7">
      <c r="A1132" t="s">
        <v>1477</v>
      </c>
      <c r="B1132" s="1640"/>
      <c r="C1132" s="1640"/>
      <c r="D1132" s="1640">
        <v>95</v>
      </c>
      <c r="E1132" s="1640">
        <v>881</v>
      </c>
      <c r="F1132" s="1640"/>
      <c r="G1132" s="1640">
        <v>976</v>
      </c>
    </row>
    <row r="1133" spans="1:7">
      <c r="A1133" t="s">
        <v>1471</v>
      </c>
      <c r="B1133" s="1640"/>
      <c r="C1133" s="1640"/>
      <c r="D1133" s="1640"/>
      <c r="E1133" s="1640">
        <v>3028</v>
      </c>
      <c r="F1133" s="1640">
        <v>1683</v>
      </c>
      <c r="G1133" s="1640">
        <v>4711</v>
      </c>
    </row>
    <row r="1134" spans="1:7">
      <c r="A1134" t="s">
        <v>1249</v>
      </c>
      <c r="B1134" s="1640"/>
      <c r="C1134" s="1640"/>
      <c r="D1134" s="1640"/>
      <c r="E1134" s="1640">
        <v>1568</v>
      </c>
      <c r="F1134" s="1640"/>
      <c r="G1134" s="1640">
        <v>1568</v>
      </c>
    </row>
    <row r="1135" spans="1:7">
      <c r="A1135" t="s">
        <v>1658</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530</v>
      </c>
      <c r="B1142" s="1640"/>
      <c r="C1142" s="1640">
        <v>212</v>
      </c>
      <c r="D1142" s="1640"/>
      <c r="E1142" s="1640"/>
      <c r="F1142" s="1640"/>
      <c r="G1142" s="1640">
        <v>212</v>
      </c>
    </row>
    <row r="1143" spans="1:7">
      <c r="A1143" t="s">
        <v>1654</v>
      </c>
      <c r="B1143" s="1640"/>
      <c r="C1143" s="1640"/>
      <c r="D1143" s="1640"/>
      <c r="E1143" s="1640"/>
      <c r="F1143" s="1640"/>
      <c r="G1143" s="1640"/>
    </row>
    <row r="1144" spans="1:7">
      <c r="A1144" t="s">
        <v>1486</v>
      </c>
      <c r="B1144" s="1640">
        <v>870</v>
      </c>
      <c r="C1144" s="1640"/>
      <c r="D1144" s="1640"/>
      <c r="E1144" s="1640"/>
      <c r="F1144" s="1640"/>
      <c r="G1144" s="1640">
        <v>870</v>
      </c>
    </row>
    <row r="1145" spans="1:7">
      <c r="A1145" t="s">
        <v>1428</v>
      </c>
      <c r="B1145" s="1640">
        <v>551</v>
      </c>
      <c r="C1145" s="1640"/>
      <c r="D1145" s="1640"/>
      <c r="E1145" s="1640"/>
      <c r="F1145" s="1640"/>
      <c r="G1145" s="1640">
        <v>551</v>
      </c>
    </row>
    <row r="1146" spans="1:7">
      <c r="A1146" t="s">
        <v>1655</v>
      </c>
      <c r="B1146" s="1640"/>
      <c r="C1146" s="1640"/>
      <c r="D1146" s="1640"/>
      <c r="E1146" s="1640"/>
      <c r="F1146" s="1640"/>
      <c r="G1146" s="1640"/>
    </row>
    <row r="1147" spans="1:7">
      <c r="A1147" t="s">
        <v>901</v>
      </c>
      <c r="B1147" s="1640">
        <v>154</v>
      </c>
      <c r="C1147" s="1640"/>
      <c r="D1147" s="1640"/>
      <c r="E1147" s="1640"/>
      <c r="F1147" s="1640"/>
      <c r="G1147" s="1640">
        <v>154</v>
      </c>
    </row>
    <row r="1148" spans="1:7">
      <c r="A1148" t="s">
        <v>1140</v>
      </c>
      <c r="B1148" s="1640">
        <v>342</v>
      </c>
      <c r="C1148" s="1640"/>
      <c r="D1148" s="1640"/>
      <c r="E1148" s="1640"/>
      <c r="F1148" s="1640"/>
      <c r="G1148" s="1640">
        <v>342</v>
      </c>
    </row>
    <row r="1149" spans="1:7">
      <c r="A1149" t="s">
        <v>1459</v>
      </c>
      <c r="B1149" s="1640"/>
      <c r="C1149" s="1640"/>
      <c r="D1149" s="1640"/>
      <c r="E1149" s="1640"/>
      <c r="F1149" s="1640"/>
      <c r="G1149" s="1640"/>
    </row>
    <row r="1150" spans="1:7">
      <c r="A1150" t="s">
        <v>1477</v>
      </c>
      <c r="B1150" s="1640">
        <v>3523</v>
      </c>
      <c r="C1150" s="1640">
        <v>2384</v>
      </c>
      <c r="D1150" s="1640"/>
      <c r="E1150" s="1640"/>
      <c r="F1150" s="1640"/>
      <c r="G1150" s="1640">
        <v>5907</v>
      </c>
    </row>
    <row r="1151" spans="1:7">
      <c r="A1151" t="s">
        <v>1471</v>
      </c>
      <c r="B1151" s="1640">
        <v>362</v>
      </c>
      <c r="C1151" s="1640"/>
      <c r="D1151" s="1640"/>
      <c r="E1151" s="1640"/>
      <c r="F1151" s="1640"/>
      <c r="G1151" s="1640">
        <v>362</v>
      </c>
    </row>
    <row r="1152" spans="1:7">
      <c r="A1152" t="s">
        <v>1249</v>
      </c>
      <c r="B1152" s="1640">
        <v>380</v>
      </c>
      <c r="C1152" s="1640"/>
      <c r="D1152" s="1640"/>
      <c r="E1152" s="1640"/>
      <c r="F1152" s="1640"/>
      <c r="G1152" s="1640">
        <v>380</v>
      </c>
    </row>
    <row r="1153" spans="1:7">
      <c r="A1153" t="s">
        <v>1252</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530</v>
      </c>
      <c r="B1160" s="1640">
        <v>108</v>
      </c>
      <c r="C1160" s="1640">
        <v>353</v>
      </c>
      <c r="D1160" s="1640"/>
      <c r="E1160" s="1640"/>
      <c r="F1160" s="1640"/>
      <c r="G1160" s="1640">
        <v>461</v>
      </c>
    </row>
    <row r="1161" spans="1:7">
      <c r="A1161" t="s">
        <v>1438</v>
      </c>
      <c r="B1161" s="1640"/>
      <c r="C1161" s="1640"/>
      <c r="D1161" s="1640"/>
      <c r="E1161" s="1640"/>
      <c r="F1161" s="1640"/>
      <c r="G1161" s="1640"/>
    </row>
    <row r="1162" spans="1:7">
      <c r="A1162" t="s">
        <v>1431</v>
      </c>
      <c r="B1162" s="1640">
        <v>0</v>
      </c>
      <c r="C1162" s="1640"/>
      <c r="D1162" s="1640"/>
      <c r="E1162" s="1640"/>
      <c r="F1162" s="1640"/>
      <c r="G1162" s="1640">
        <v>0</v>
      </c>
    </row>
    <row r="1163" spans="1:7">
      <c r="A1163" t="s">
        <v>1432</v>
      </c>
      <c r="B1163" s="1640"/>
      <c r="C1163" s="1640">
        <v>0</v>
      </c>
      <c r="D1163" s="1640"/>
      <c r="E1163" s="1640"/>
      <c r="F1163" s="1640"/>
      <c r="G1163" s="1640">
        <v>0</v>
      </c>
    </row>
    <row r="1164" spans="1:7">
      <c r="A1164" t="s">
        <v>1435</v>
      </c>
      <c r="B1164" s="1640">
        <v>0</v>
      </c>
      <c r="C1164" s="1640"/>
      <c r="D1164" s="1640"/>
      <c r="E1164" s="1640"/>
      <c r="F1164" s="1640"/>
      <c r="G1164" s="1640">
        <v>0</v>
      </c>
    </row>
    <row r="1165" spans="1:7">
      <c r="A1165" t="s">
        <v>1208</v>
      </c>
      <c r="B1165" s="1640"/>
      <c r="C1165" s="1640"/>
      <c r="D1165" s="1640"/>
      <c r="E1165" s="1640"/>
      <c r="F1165" s="1640"/>
      <c r="G1165" s="1640"/>
    </row>
    <row r="1166" spans="1:7">
      <c r="A1166" t="s">
        <v>1428</v>
      </c>
      <c r="B1166" s="1640">
        <v>738</v>
      </c>
      <c r="C1166" s="1640">
        <v>466</v>
      </c>
      <c r="D1166" s="1640"/>
      <c r="E1166" s="1640"/>
      <c r="F1166" s="1640"/>
      <c r="G1166" s="1640">
        <v>1204</v>
      </c>
    </row>
    <row r="1167" spans="1:7">
      <c r="A1167" t="s">
        <v>1468</v>
      </c>
      <c r="B1167" s="1640">
        <v>0</v>
      </c>
      <c r="C1167" s="1640"/>
      <c r="D1167" s="1640"/>
      <c r="E1167" s="1640"/>
      <c r="F1167" s="1640"/>
      <c r="G1167" s="1640">
        <v>0</v>
      </c>
    </row>
    <row r="1168" spans="1:7">
      <c r="A1168" t="s">
        <v>901</v>
      </c>
      <c r="B1168" s="1640"/>
      <c r="C1168" s="1640"/>
      <c r="D1168" s="1640">
        <v>173</v>
      </c>
      <c r="E1168" s="1640"/>
      <c r="F1168" s="1640"/>
      <c r="G1168" s="1640">
        <v>173</v>
      </c>
    </row>
    <row r="1169" spans="1:7">
      <c r="A1169" t="s">
        <v>1471</v>
      </c>
      <c r="B1169" s="1640">
        <v>1297</v>
      </c>
      <c r="C1169" s="1640"/>
      <c r="D1169" s="1640"/>
      <c r="E1169" s="1640"/>
      <c r="F1169" s="1640"/>
      <c r="G1169" s="1640">
        <v>1297</v>
      </c>
    </row>
    <row r="1170" spans="1:7">
      <c r="A1170" t="s">
        <v>1249</v>
      </c>
      <c r="B1170" s="1640">
        <v>100</v>
      </c>
      <c r="C1170" s="1640"/>
      <c r="D1170" s="1640"/>
      <c r="E1170" s="1640"/>
      <c r="F1170" s="1640"/>
      <c r="G1170" s="1640">
        <v>100</v>
      </c>
    </row>
    <row r="1171" spans="1:7">
      <c r="A1171" t="s">
        <v>1474</v>
      </c>
      <c r="B1171" s="1640">
        <v>2583</v>
      </c>
      <c r="C1171" s="1640">
        <v>3099</v>
      </c>
      <c r="D1171" s="1640"/>
      <c r="E1171" s="1640"/>
      <c r="F1171" s="1640"/>
      <c r="G1171" s="1640">
        <v>5682</v>
      </c>
    </row>
    <row r="1172" spans="1:7">
      <c r="A1172" t="s">
        <v>1211</v>
      </c>
      <c r="B1172" s="1640">
        <v>1188</v>
      </c>
      <c r="C1172" s="1640">
        <v>0</v>
      </c>
      <c r="D1172" s="1640"/>
      <c r="E1172" s="1640"/>
      <c r="F1172" s="1640"/>
      <c r="G1172" s="1640">
        <v>1188</v>
      </c>
    </row>
    <row r="1173" spans="1:7">
      <c r="A1173" t="s">
        <v>1214</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530</v>
      </c>
      <c r="B1180" s="1640">
        <v>248</v>
      </c>
      <c r="C1180" s="1640"/>
      <c r="D1180" s="1640">
        <v>366</v>
      </c>
      <c r="E1180" s="1640">
        <v>113</v>
      </c>
      <c r="F1180" s="1640"/>
      <c r="G1180" s="1640">
        <v>727</v>
      </c>
    </row>
    <row r="1181" spans="1:7">
      <c r="A1181" t="s">
        <v>1035</v>
      </c>
      <c r="B1181" s="1640"/>
      <c r="C1181" s="1640"/>
      <c r="D1181" s="1640"/>
      <c r="E1181" s="1640"/>
      <c r="F1181" s="1640">
        <v>0</v>
      </c>
      <c r="G1181" s="1640">
        <v>0</v>
      </c>
    </row>
    <row r="1182" spans="1:7">
      <c r="A1182" t="s">
        <v>1409</v>
      </c>
      <c r="B1182" s="1640"/>
      <c r="C1182" s="1640">
        <v>0</v>
      </c>
      <c r="D1182" s="1640"/>
      <c r="E1182" s="1640"/>
      <c r="F1182" s="1640"/>
      <c r="G1182" s="1640">
        <v>0</v>
      </c>
    </row>
    <row r="1183" spans="1:7">
      <c r="A1183" t="s">
        <v>1453</v>
      </c>
      <c r="B1183" s="1640"/>
      <c r="C1183" s="1640"/>
      <c r="D1183" s="1640"/>
      <c r="E1183" s="1640"/>
      <c r="F1183" s="1640"/>
      <c r="G1183" s="1640"/>
    </row>
    <row r="1184" spans="1:7">
      <c r="A1184" t="s">
        <v>1428</v>
      </c>
      <c r="B1184" s="1640">
        <v>3728</v>
      </c>
      <c r="C1184" s="1640">
        <v>1789</v>
      </c>
      <c r="D1184" s="1640"/>
      <c r="E1184" s="1640"/>
      <c r="F1184" s="1640"/>
      <c r="G1184" s="1640">
        <v>5517</v>
      </c>
    </row>
    <row r="1185" spans="1:7">
      <c r="A1185" t="s">
        <v>1465</v>
      </c>
      <c r="B1185" s="1640"/>
      <c r="C1185" s="1640"/>
      <c r="D1185" s="1640">
        <v>0</v>
      </c>
      <c r="E1185" s="1640"/>
      <c r="F1185" s="1640"/>
      <c r="G1185" s="1640">
        <v>0</v>
      </c>
    </row>
    <row r="1186" spans="1:7">
      <c r="A1186" t="s">
        <v>1462</v>
      </c>
      <c r="B1186" s="1640"/>
      <c r="C1186" s="1640"/>
      <c r="D1186" s="1640"/>
      <c r="E1186" s="1640"/>
      <c r="F1186" s="1640"/>
      <c r="G1186" s="1640"/>
    </row>
    <row r="1187" spans="1:7">
      <c r="A1187" t="s">
        <v>1459</v>
      </c>
      <c r="B1187" s="1640"/>
      <c r="C1187" s="1640"/>
      <c r="D1187" s="1640">
        <v>0</v>
      </c>
      <c r="E1187" s="1640"/>
      <c r="F1187" s="1640">
        <v>104</v>
      </c>
      <c r="G1187" s="1640">
        <v>104</v>
      </c>
    </row>
    <row r="1188" spans="1:7">
      <c r="A1188" t="s">
        <v>1474</v>
      </c>
      <c r="B1188" s="1640">
        <v>568</v>
      </c>
      <c r="C1188" s="1640"/>
      <c r="D1188" s="1640"/>
      <c r="E1188" s="1640"/>
      <c r="F1188" s="1640"/>
      <c r="G1188" s="1640">
        <v>568</v>
      </c>
    </row>
    <row r="1189" spans="1:7">
      <c r="A1189" t="s">
        <v>1012</v>
      </c>
      <c r="B1189" s="1640">
        <v>1105</v>
      </c>
      <c r="C1189" s="1640">
        <v>942</v>
      </c>
      <c r="D1189" s="1640">
        <v>2151</v>
      </c>
      <c r="E1189" s="1640">
        <v>1926</v>
      </c>
      <c r="F1189" s="1640">
        <v>1000</v>
      </c>
      <c r="G1189" s="1640">
        <v>7124</v>
      </c>
    </row>
    <row r="1190" spans="1:7">
      <c r="A1190" t="s">
        <v>1234</v>
      </c>
      <c r="B1190" s="1640">
        <v>1353</v>
      </c>
      <c r="C1190" s="1640">
        <v>1153</v>
      </c>
      <c r="D1190" s="1640"/>
      <c r="E1190" s="1640"/>
      <c r="F1190" s="1640"/>
      <c r="G1190" s="1640">
        <v>2506</v>
      </c>
    </row>
    <row r="1191" spans="1:7">
      <c r="A1191" t="s">
        <v>1480</v>
      </c>
      <c r="B1191" s="1640"/>
      <c r="C1191" s="1640">
        <v>2362</v>
      </c>
      <c r="D1191" s="1640">
        <v>3079</v>
      </c>
      <c r="E1191" s="1640"/>
      <c r="F1191" s="1640"/>
      <c r="G1191" s="1640">
        <v>5441</v>
      </c>
    </row>
    <row r="1192" spans="1:7">
      <c r="A1192" t="s">
        <v>1147</v>
      </c>
      <c r="B1192" s="1640"/>
      <c r="C1192" s="1640">
        <v>1534</v>
      </c>
      <c r="D1192" s="1640">
        <v>180</v>
      </c>
      <c r="E1192" s="1640"/>
      <c r="F1192" s="1640"/>
      <c r="G1192" s="1640">
        <v>1714</v>
      </c>
    </row>
    <row r="1193" spans="1:7">
      <c r="A1193" t="s">
        <v>1175</v>
      </c>
      <c r="B1193" s="1640"/>
      <c r="C1193" s="1640"/>
      <c r="D1193" s="1640">
        <v>1687</v>
      </c>
      <c r="E1193" s="1640">
        <v>1053</v>
      </c>
      <c r="F1193" s="1640"/>
      <c r="G1193" s="1640">
        <v>2740</v>
      </c>
    </row>
    <row r="1194" spans="1:7">
      <c r="A1194" t="s">
        <v>1178</v>
      </c>
      <c r="B1194" s="1640"/>
      <c r="C1194" s="1640"/>
      <c r="D1194" s="1640">
        <v>1056</v>
      </c>
      <c r="E1194" s="1640"/>
      <c r="F1194" s="1640"/>
      <c r="G1194" s="1640">
        <v>1056</v>
      </c>
    </row>
    <row r="1195" spans="1:7">
      <c r="A1195" t="s">
        <v>1483</v>
      </c>
      <c r="B1195" s="1640"/>
      <c r="C1195" s="1640"/>
      <c r="D1195" s="1640"/>
      <c r="E1195" s="1640">
        <v>2367</v>
      </c>
      <c r="F1195" s="1640">
        <v>447</v>
      </c>
      <c r="G1195" s="1640">
        <v>2814</v>
      </c>
    </row>
    <row r="1196" spans="1:7">
      <c r="A1196" t="s">
        <v>1046</v>
      </c>
      <c r="B1196" s="1640"/>
      <c r="C1196" s="1640"/>
      <c r="D1196" s="1640"/>
      <c r="E1196" s="1640"/>
      <c r="F1196" s="1640">
        <v>0</v>
      </c>
      <c r="G1196" s="1640">
        <v>0</v>
      </c>
    </row>
    <row r="1197" spans="1:7">
      <c r="A1197" t="s">
        <v>898</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1494</v>
      </c>
      <c r="B1208" s="1640"/>
      <c r="C1208" s="1640"/>
      <c r="D1208" s="1640"/>
      <c r="E1208" s="1640"/>
      <c r="F1208" s="1640"/>
      <c r="G1208" s="1640"/>
    </row>
    <row r="1209" spans="1:7">
      <c r="A1209" t="s">
        <v>1049</v>
      </c>
      <c r="B1209" s="1640"/>
      <c r="C1209" s="1640"/>
      <c r="D1209" s="1640"/>
      <c r="E1209" s="1640"/>
      <c r="F1209" s="1640"/>
      <c r="G1209" s="1640"/>
    </row>
    <row r="1210" spans="1:7">
      <c r="A1210" t="s">
        <v>1462</v>
      </c>
      <c r="B1210" s="1640"/>
      <c r="C1210" s="1640"/>
      <c r="D1210" s="1640"/>
      <c r="E1210" s="1640"/>
      <c r="F1210" s="1640"/>
      <c r="G1210" s="1640"/>
    </row>
    <row r="1211" spans="1:7">
      <c r="A1211" t="s">
        <v>1012</v>
      </c>
      <c r="B1211" s="1640">
        <v>1812</v>
      </c>
      <c r="C1211" s="1640">
        <v>1838</v>
      </c>
      <c r="D1211" s="1640"/>
      <c r="E1211" s="1640">
        <v>0</v>
      </c>
      <c r="F1211" s="1640"/>
      <c r="G1211" s="1640">
        <v>3650</v>
      </c>
    </row>
    <row r="1212" spans="1:7">
      <c r="A1212" t="s">
        <v>1234</v>
      </c>
      <c r="B1212" s="1640">
        <v>1314</v>
      </c>
      <c r="C1212" s="1640"/>
      <c r="D1212" s="1640"/>
      <c r="E1212" s="1640"/>
      <c r="F1212" s="1640"/>
      <c r="G1212" s="1640">
        <v>1314</v>
      </c>
    </row>
    <row r="1213" spans="1:7">
      <c r="A1213" t="s">
        <v>1147</v>
      </c>
      <c r="B1213" s="1640"/>
      <c r="C1213" s="1640"/>
      <c r="D1213" s="1640">
        <v>0</v>
      </c>
      <c r="E1213" s="1640"/>
      <c r="F1213" s="1640"/>
      <c r="G1213" s="1640">
        <v>0</v>
      </c>
    </row>
    <row r="1214" spans="1:7">
      <c r="A1214" t="s">
        <v>1175</v>
      </c>
      <c r="B1214" s="1640">
        <v>0</v>
      </c>
      <c r="C1214" s="1640"/>
      <c r="D1214" s="1640"/>
      <c r="E1214" s="1640"/>
      <c r="F1214" s="1640"/>
      <c r="G1214" s="1640">
        <v>0</v>
      </c>
    </row>
    <row r="1215" spans="1:7">
      <c r="A1215" t="s">
        <v>1178</v>
      </c>
      <c r="B1215" s="1640">
        <v>1356</v>
      </c>
      <c r="C1215" s="1640">
        <v>1435</v>
      </c>
      <c r="D1215" s="1640">
        <v>1295</v>
      </c>
      <c r="E1215" s="1640"/>
      <c r="F1215" s="1640"/>
      <c r="G1215" s="1640">
        <v>4086</v>
      </c>
    </row>
    <row r="1216" spans="1:7">
      <c r="A1216" t="s">
        <v>1483</v>
      </c>
      <c r="B1216" s="1640">
        <v>858</v>
      </c>
      <c r="C1216" s="1640"/>
      <c r="D1216" s="1640"/>
      <c r="E1216" s="1640"/>
      <c r="F1216" s="1640"/>
      <c r="G1216" s="1640">
        <v>858</v>
      </c>
    </row>
    <row r="1217" spans="1:7">
      <c r="A1217" t="s">
        <v>898</v>
      </c>
      <c r="B1217" s="1640">
        <v>926</v>
      </c>
      <c r="C1217" s="1640">
        <v>1128</v>
      </c>
      <c r="D1217" s="1640">
        <v>1082</v>
      </c>
      <c r="E1217" s="1640">
        <v>1325</v>
      </c>
      <c r="F1217" s="1640">
        <v>441</v>
      </c>
      <c r="G1217" s="1640">
        <v>4902</v>
      </c>
    </row>
    <row r="1218" spans="1:7">
      <c r="A1218" t="s">
        <v>542</v>
      </c>
      <c r="B1218" s="1640">
        <v>205</v>
      </c>
      <c r="C1218" s="1640"/>
      <c r="D1218" s="1640"/>
      <c r="E1218" s="1640"/>
      <c r="F1218" s="1640">
        <v>107</v>
      </c>
      <c r="G1218" s="1640">
        <v>312</v>
      </c>
    </row>
    <row r="1219" spans="1:7">
      <c r="A1219" t="s">
        <v>1385</v>
      </c>
      <c r="B1219" s="1640">
        <v>4915</v>
      </c>
      <c r="C1219" s="1640">
        <v>914</v>
      </c>
      <c r="D1219" s="1640">
        <v>0</v>
      </c>
      <c r="E1219" s="1640"/>
      <c r="F1219" s="1640"/>
      <c r="G1219" s="1640">
        <v>5829</v>
      </c>
    </row>
    <row r="1220" spans="1:7">
      <c r="A1220" t="s">
        <v>1382</v>
      </c>
      <c r="B1220" s="1640">
        <v>813</v>
      </c>
      <c r="C1220" s="1640">
        <v>1491</v>
      </c>
      <c r="D1220" s="1640">
        <v>1062</v>
      </c>
      <c r="E1220" s="1640">
        <v>527</v>
      </c>
      <c r="F1220" s="1640"/>
      <c r="G1220" s="1640">
        <v>3893</v>
      </c>
    </row>
    <row r="1221" spans="1:7">
      <c r="A1221" t="s">
        <v>1277</v>
      </c>
      <c r="B1221" s="1640"/>
      <c r="C1221" s="1640"/>
      <c r="D1221" s="1640"/>
      <c r="E1221" s="1640"/>
      <c r="F1221" s="1640"/>
      <c r="G1221" s="1640"/>
    </row>
    <row r="1222" spans="1:7">
      <c r="A1222" t="s">
        <v>1220</v>
      </c>
      <c r="B1222" s="1640"/>
      <c r="C1222" s="1640"/>
      <c r="D1222" s="1640"/>
      <c r="E1222" s="1640"/>
      <c r="F1222" s="1640"/>
      <c r="G1222" s="1640"/>
    </row>
    <row r="1223" spans="1:7">
      <c r="A1223" t="s">
        <v>1387</v>
      </c>
      <c r="B1223" s="1640"/>
      <c r="C1223" s="1640">
        <v>6092</v>
      </c>
      <c r="D1223" s="1640">
        <v>0</v>
      </c>
      <c r="E1223" s="1640">
        <v>0</v>
      </c>
      <c r="F1223" s="1640"/>
      <c r="G1223" s="1640">
        <v>6092</v>
      </c>
    </row>
    <row r="1224" spans="1:7">
      <c r="A1224" t="s">
        <v>1389</v>
      </c>
      <c r="B1224" s="1640"/>
      <c r="C1224" s="1640">
        <v>822</v>
      </c>
      <c r="D1224" s="1640">
        <v>2611</v>
      </c>
      <c r="E1224" s="1640"/>
      <c r="F1224" s="1640"/>
      <c r="G1224" s="1640">
        <v>3433</v>
      </c>
    </row>
    <row r="1225" spans="1:7">
      <c r="A1225" t="s">
        <v>1393</v>
      </c>
      <c r="B1225" s="1640"/>
      <c r="C1225" s="1640"/>
      <c r="D1225" s="1640">
        <v>544</v>
      </c>
      <c r="E1225" s="1640">
        <v>2832</v>
      </c>
      <c r="F1225" s="1640">
        <v>457</v>
      </c>
      <c r="G1225" s="1640">
        <v>3833</v>
      </c>
    </row>
    <row r="1226" spans="1:7">
      <c r="A1226" t="s">
        <v>1391</v>
      </c>
      <c r="B1226" s="1640"/>
      <c r="C1226" s="1640"/>
      <c r="D1226" s="1640">
        <v>1728</v>
      </c>
      <c r="E1226" s="1640"/>
      <c r="F1226" s="1640">
        <v>3082</v>
      </c>
      <c r="G1226" s="1640">
        <v>4810</v>
      </c>
    </row>
    <row r="1227" spans="1:7">
      <c r="A1227" t="s">
        <v>1395</v>
      </c>
      <c r="B1227" s="1640"/>
      <c r="C1227" s="1640"/>
      <c r="D1227" s="1640"/>
      <c r="E1227" s="1640">
        <v>1562</v>
      </c>
      <c r="F1227" s="1640">
        <v>673</v>
      </c>
      <c r="G1227" s="1640">
        <v>2235</v>
      </c>
    </row>
    <row r="1228" spans="1:7">
      <c r="A1228" t="s">
        <v>1397</v>
      </c>
      <c r="B1228" s="1640"/>
      <c r="C1228" s="1640"/>
      <c r="D1228" s="1640"/>
      <c r="E1228" s="1640">
        <v>1639</v>
      </c>
      <c r="F1228" s="1640">
        <v>987</v>
      </c>
      <c r="G1228" s="1640">
        <v>2626</v>
      </c>
    </row>
    <row r="1229" spans="1:7">
      <c r="A1229" t="s">
        <v>1523</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534</v>
      </c>
      <c r="B1238" s="1640"/>
      <c r="C1238" s="1640"/>
      <c r="D1238" s="1640">
        <v>150</v>
      </c>
      <c r="E1238" s="1640">
        <v>0</v>
      </c>
      <c r="F1238" s="1640">
        <v>274</v>
      </c>
      <c r="G1238" s="1640">
        <v>424</v>
      </c>
    </row>
    <row r="1239" spans="1:7">
      <c r="A1239" t="s">
        <v>1412</v>
      </c>
      <c r="B1239" s="1640"/>
      <c r="C1239" s="1640">
        <v>2209</v>
      </c>
      <c r="D1239" s="1640"/>
      <c r="E1239" s="1640"/>
      <c r="F1239" s="1640"/>
      <c r="G1239" s="1640">
        <v>2209</v>
      </c>
    </row>
    <row r="1240" spans="1:7">
      <c r="A1240" t="s">
        <v>1459</v>
      </c>
      <c r="B1240" s="1640"/>
      <c r="C1240" s="1640"/>
      <c r="D1240" s="1640"/>
      <c r="E1240" s="1640"/>
      <c r="F1240" s="1640"/>
      <c r="G1240" s="1640"/>
    </row>
    <row r="1241" spans="1:7">
      <c r="A1241" t="s">
        <v>1234</v>
      </c>
      <c r="B1241" s="1640"/>
      <c r="C1241" s="1640"/>
      <c r="D1241" s="1640"/>
      <c r="E1241" s="1640"/>
      <c r="F1241" s="1640"/>
      <c r="G1241" s="1640"/>
    </row>
    <row r="1242" spans="1:7">
      <c r="A1242" t="s">
        <v>1178</v>
      </c>
      <c r="B1242" s="1640"/>
      <c r="C1242" s="1640">
        <v>0</v>
      </c>
      <c r="D1242" s="1640"/>
      <c r="E1242" s="1640"/>
      <c r="F1242" s="1640"/>
      <c r="G1242" s="1640">
        <v>0</v>
      </c>
    </row>
    <row r="1243" spans="1:7">
      <c r="A1243" t="s">
        <v>1483</v>
      </c>
      <c r="B1243" s="1640"/>
      <c r="C1243" s="1640"/>
      <c r="D1243" s="1640"/>
      <c r="E1243" s="1640">
        <v>1940</v>
      </c>
      <c r="F1243" s="1640"/>
      <c r="G1243" s="1640">
        <v>1940</v>
      </c>
    </row>
    <row r="1244" spans="1:7">
      <c r="A1244" t="s">
        <v>542</v>
      </c>
      <c r="B1244" s="1640"/>
      <c r="C1244" s="1640">
        <v>183</v>
      </c>
      <c r="D1244" s="1640">
        <v>182</v>
      </c>
      <c r="E1244" s="1640">
        <v>186</v>
      </c>
      <c r="F1244" s="1640"/>
      <c r="G1244" s="1640">
        <v>551</v>
      </c>
    </row>
    <row r="1245" spans="1:7">
      <c r="A1245" t="s">
        <v>1382</v>
      </c>
      <c r="B1245" s="1640"/>
      <c r="C1245" s="1640"/>
      <c r="D1245" s="1640"/>
      <c r="E1245" s="1640">
        <v>1776</v>
      </c>
      <c r="F1245" s="1640"/>
      <c r="G1245" s="1640">
        <v>1776</v>
      </c>
    </row>
    <row r="1246" spans="1:7">
      <c r="A1246" t="s">
        <v>1393</v>
      </c>
      <c r="B1246" s="1640"/>
      <c r="C1246" s="1640">
        <v>506</v>
      </c>
      <c r="D1246" s="1640"/>
      <c r="E1246" s="1640"/>
      <c r="F1246" s="1640"/>
      <c r="G1246" s="1640">
        <v>506</v>
      </c>
    </row>
    <row r="1247" spans="1:7">
      <c r="A1247" t="s">
        <v>1395</v>
      </c>
      <c r="B1247" s="1640"/>
      <c r="C1247" s="1640"/>
      <c r="D1247" s="1640">
        <v>2265</v>
      </c>
      <c r="E1247" s="1640"/>
      <c r="F1247" s="1640">
        <v>2651</v>
      </c>
      <c r="G1247" s="1640">
        <v>4916</v>
      </c>
    </row>
    <row r="1248" spans="1:7">
      <c r="A1248" t="s">
        <v>1397</v>
      </c>
      <c r="B1248" s="1640"/>
      <c r="C1248" s="1640">
        <v>0</v>
      </c>
      <c r="D1248" s="1640">
        <v>575</v>
      </c>
      <c r="E1248" s="1640"/>
      <c r="F1248" s="1640">
        <v>818</v>
      </c>
      <c r="G1248" s="1640">
        <v>1393</v>
      </c>
    </row>
    <row r="1249" spans="1:7">
      <c r="A1249" t="s">
        <v>1542</v>
      </c>
      <c r="B1249" s="1640"/>
      <c r="C1249" s="1640">
        <v>1344</v>
      </c>
      <c r="D1249" s="1640"/>
      <c r="E1249" s="1640"/>
      <c r="F1249" s="1640"/>
      <c r="G1249" s="1640">
        <v>1344</v>
      </c>
    </row>
    <row r="1250" spans="1:7">
      <c r="A1250" t="s">
        <v>1659</v>
      </c>
      <c r="B1250" s="1640"/>
      <c r="C1250" s="1640">
        <v>660</v>
      </c>
      <c r="D1250" s="1640">
        <v>754</v>
      </c>
      <c r="E1250" s="1640">
        <v>520</v>
      </c>
      <c r="F1250" s="1640">
        <v>0</v>
      </c>
      <c r="G1250" s="1640">
        <v>1934</v>
      </c>
    </row>
    <row r="1251" spans="1:7">
      <c r="A1251" t="s">
        <v>1660</v>
      </c>
      <c r="B1251" s="1640"/>
      <c r="C1251" s="1640">
        <v>1382</v>
      </c>
      <c r="D1251" s="1640">
        <v>993</v>
      </c>
      <c r="E1251" s="1640">
        <v>1462</v>
      </c>
      <c r="F1251" s="1640">
        <v>1617</v>
      </c>
      <c r="G1251" s="1640">
        <v>5454</v>
      </c>
    </row>
    <row r="1252" spans="1:7">
      <c r="A1252" t="s">
        <v>676</v>
      </c>
      <c r="B1252" s="1640"/>
      <c r="C1252" s="1640">
        <v>2719</v>
      </c>
      <c r="D1252" s="1640">
        <v>408</v>
      </c>
      <c r="E1252" s="1640"/>
      <c r="F1252" s="1640"/>
      <c r="G1252" s="1640">
        <v>3127</v>
      </c>
    </row>
    <row r="1253" spans="1:7">
      <c r="A1253" t="s">
        <v>1399</v>
      </c>
      <c r="B1253" s="1640"/>
      <c r="C1253" s="1640">
        <v>1277</v>
      </c>
      <c r="D1253" s="1640"/>
      <c r="E1253" s="1640"/>
      <c r="F1253" s="1640"/>
      <c r="G1253" s="1640">
        <v>1277</v>
      </c>
    </row>
    <row r="1254" spans="1:7">
      <c r="A1254" t="s">
        <v>1184</v>
      </c>
      <c r="B1254" s="1640"/>
      <c r="C1254" s="1640"/>
      <c r="D1254" s="1640">
        <v>686</v>
      </c>
      <c r="E1254" s="1640">
        <v>736</v>
      </c>
      <c r="F1254" s="1640"/>
      <c r="G1254" s="1640">
        <v>1422</v>
      </c>
    </row>
    <row r="1255" spans="1:7">
      <c r="A1255" t="s">
        <v>1181</v>
      </c>
      <c r="B1255" s="1640"/>
      <c r="C1255" s="1640"/>
      <c r="D1255" s="1640">
        <v>867</v>
      </c>
      <c r="E1255" s="1640">
        <v>1539</v>
      </c>
      <c r="F1255" s="1640"/>
      <c r="G1255" s="1640">
        <v>2406</v>
      </c>
    </row>
    <row r="1256" spans="1:7">
      <c r="A1256" t="s">
        <v>682</v>
      </c>
      <c r="B1256" s="1640"/>
      <c r="C1256" s="1640"/>
      <c r="D1256" s="1640">
        <v>2000</v>
      </c>
      <c r="E1256" s="1640">
        <v>970</v>
      </c>
      <c r="F1256" s="1640"/>
      <c r="G1256" s="1640">
        <v>2970</v>
      </c>
    </row>
    <row r="1257" spans="1:7">
      <c r="A1257" t="s">
        <v>982</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534</v>
      </c>
      <c r="B1264" s="1640"/>
      <c r="C1264" s="1640">
        <v>343</v>
      </c>
      <c r="D1264" s="1640">
        <v>62</v>
      </c>
      <c r="E1264" s="1640">
        <v>329</v>
      </c>
      <c r="F1264" s="1640"/>
      <c r="G1264" s="1640">
        <v>734</v>
      </c>
    </row>
    <row r="1265" spans="1:7">
      <c r="A1265" t="s">
        <v>1477</v>
      </c>
      <c r="B1265" s="1640"/>
      <c r="C1265" s="1640"/>
      <c r="D1265" s="1640"/>
      <c r="E1265" s="1640"/>
      <c r="F1265" s="1640"/>
      <c r="G1265" s="1640"/>
    </row>
    <row r="1266" spans="1:7">
      <c r="A1266" t="s">
        <v>1471</v>
      </c>
      <c r="B1266" s="1640"/>
      <c r="C1266" s="1640"/>
      <c r="D1266" s="1640"/>
      <c r="E1266" s="1640"/>
      <c r="F1266" s="1640"/>
      <c r="G1266" s="1640"/>
    </row>
    <row r="1267" spans="1:7">
      <c r="A1267" t="s">
        <v>1474</v>
      </c>
      <c r="B1267" s="1640"/>
      <c r="C1267" s="1640"/>
      <c r="D1267" s="1640"/>
      <c r="E1267" s="1640"/>
      <c r="F1267" s="1640"/>
      <c r="G1267" s="1640"/>
    </row>
    <row r="1268" spans="1:7">
      <c r="A1268" t="s">
        <v>1012</v>
      </c>
      <c r="B1268" s="1640"/>
      <c r="C1268" s="1640"/>
      <c r="D1268" s="1640">
        <v>149</v>
      </c>
      <c r="E1268" s="1640"/>
      <c r="F1268" s="1640"/>
      <c r="G1268" s="1640">
        <v>149</v>
      </c>
    </row>
    <row r="1269" spans="1:7">
      <c r="A1269" t="s">
        <v>1234</v>
      </c>
      <c r="B1269" s="1640"/>
      <c r="C1269" s="1640"/>
      <c r="D1269" s="1640"/>
      <c r="E1269" s="1640"/>
      <c r="F1269" s="1640"/>
      <c r="G1269" s="1640"/>
    </row>
    <row r="1270" spans="1:7">
      <c r="A1270" t="s">
        <v>1480</v>
      </c>
      <c r="B1270" s="1640"/>
      <c r="C1270" s="1640"/>
      <c r="D1270" s="1640"/>
      <c r="E1270" s="1640"/>
      <c r="F1270" s="1640"/>
      <c r="G1270" s="1640"/>
    </row>
    <row r="1271" spans="1:7">
      <c r="A1271" t="s">
        <v>1175</v>
      </c>
      <c r="B1271" s="1640"/>
      <c r="C1271" s="1640"/>
      <c r="D1271" s="1640"/>
      <c r="E1271" s="1640"/>
      <c r="F1271" s="1640"/>
      <c r="G1271" s="1640"/>
    </row>
    <row r="1272" spans="1:7">
      <c r="A1272" t="s">
        <v>1483</v>
      </c>
      <c r="B1272" s="1640"/>
      <c r="C1272" s="1640"/>
      <c r="D1272" s="1640"/>
      <c r="E1272" s="1640"/>
      <c r="F1272" s="1640"/>
      <c r="G1272" s="1640"/>
    </row>
    <row r="1273" spans="1:7">
      <c r="A1273" t="s">
        <v>1385</v>
      </c>
      <c r="B1273" s="1640"/>
      <c r="C1273" s="1640"/>
      <c r="D1273" s="1640"/>
      <c r="E1273" s="1640"/>
      <c r="F1273" s="1640"/>
      <c r="G1273" s="1640"/>
    </row>
    <row r="1274" spans="1:7">
      <c r="A1274" t="s">
        <v>1382</v>
      </c>
      <c r="B1274" s="1640"/>
      <c r="C1274" s="1640"/>
      <c r="D1274" s="1640"/>
      <c r="E1274" s="1640"/>
      <c r="F1274" s="1640"/>
      <c r="G1274" s="1640"/>
    </row>
    <row r="1275" spans="1:7">
      <c r="A1275" t="s">
        <v>1387</v>
      </c>
      <c r="B1275" s="1640"/>
      <c r="C1275" s="1640"/>
      <c r="D1275" s="1640"/>
      <c r="E1275" s="1640"/>
      <c r="F1275" s="1640"/>
      <c r="G1275" s="1640"/>
    </row>
    <row r="1276" spans="1:7">
      <c r="A1276" t="s">
        <v>1389</v>
      </c>
      <c r="B1276" s="1640">
        <v>1908</v>
      </c>
      <c r="C1276" s="1640"/>
      <c r="D1276" s="1640"/>
      <c r="E1276" s="1640"/>
      <c r="F1276" s="1640"/>
      <c r="G1276" s="1640">
        <v>1908</v>
      </c>
    </row>
    <row r="1277" spans="1:7">
      <c r="A1277" t="s">
        <v>1393</v>
      </c>
      <c r="B1277" s="1640"/>
      <c r="C1277" s="1640"/>
      <c r="D1277" s="1640"/>
      <c r="E1277" s="1640"/>
      <c r="F1277" s="1640"/>
      <c r="G1277" s="1640"/>
    </row>
    <row r="1278" spans="1:7">
      <c r="A1278" t="s">
        <v>1391</v>
      </c>
      <c r="B1278" s="1640"/>
      <c r="C1278" s="1640"/>
      <c r="D1278" s="1640"/>
      <c r="E1278" s="1640"/>
      <c r="F1278" s="1640"/>
      <c r="G1278" s="1640"/>
    </row>
    <row r="1279" spans="1:7">
      <c r="A1279" t="s">
        <v>1395</v>
      </c>
      <c r="B1279" s="1640"/>
      <c r="C1279" s="1640"/>
      <c r="D1279" s="1640"/>
      <c r="E1279" s="1640"/>
      <c r="F1279" s="1640"/>
      <c r="G1279" s="1640"/>
    </row>
    <row r="1280" spans="1:7">
      <c r="A1280" t="s">
        <v>1397</v>
      </c>
      <c r="B1280" s="1640"/>
      <c r="C1280" s="1640"/>
      <c r="D1280" s="1640"/>
      <c r="E1280" s="1640"/>
      <c r="F1280" s="1640"/>
      <c r="G1280" s="1640"/>
    </row>
    <row r="1281" spans="1:7">
      <c r="A1281" t="s">
        <v>1542</v>
      </c>
      <c r="B1281" s="1640">
        <v>886</v>
      </c>
      <c r="C1281" s="1640"/>
      <c r="D1281" s="1640"/>
      <c r="E1281" s="1640"/>
      <c r="F1281" s="1640"/>
      <c r="G1281" s="1640">
        <v>886</v>
      </c>
    </row>
    <row r="1282" spans="1:7">
      <c r="A1282" t="s">
        <v>1659</v>
      </c>
      <c r="B1282" s="1640">
        <v>376</v>
      </c>
      <c r="C1282" s="1640">
        <v>647</v>
      </c>
      <c r="D1282" s="1640">
        <v>565</v>
      </c>
      <c r="E1282" s="1640">
        <v>222</v>
      </c>
      <c r="F1282" s="1640"/>
      <c r="G1282" s="1640">
        <v>1810</v>
      </c>
    </row>
    <row r="1283" spans="1:7">
      <c r="A1283" t="s">
        <v>1660</v>
      </c>
      <c r="B1283" s="1640">
        <v>1642</v>
      </c>
      <c r="C1283" s="1640">
        <v>843</v>
      </c>
      <c r="D1283" s="1640"/>
      <c r="E1283" s="1640">
        <v>410</v>
      </c>
      <c r="F1283" s="1640"/>
      <c r="G1283" s="1640">
        <v>2895</v>
      </c>
    </row>
    <row r="1284" spans="1:7">
      <c r="A1284" t="s">
        <v>1399</v>
      </c>
      <c r="B1284" s="1640"/>
      <c r="C1284" s="1640"/>
      <c r="D1284" s="1640"/>
      <c r="E1284" s="1640"/>
      <c r="F1284" s="1640"/>
      <c r="G1284" s="1640"/>
    </row>
    <row r="1285" spans="1:7">
      <c r="A1285" t="s">
        <v>1184</v>
      </c>
      <c r="B1285" s="1640">
        <v>835</v>
      </c>
      <c r="C1285" s="1640">
        <v>858</v>
      </c>
      <c r="D1285" s="1640">
        <v>976</v>
      </c>
      <c r="E1285" s="1640"/>
      <c r="F1285" s="1640"/>
      <c r="G1285" s="1640">
        <v>2669</v>
      </c>
    </row>
    <row r="1286" spans="1:7">
      <c r="A1286" t="s">
        <v>1181</v>
      </c>
      <c r="B1286" s="1640">
        <v>1590</v>
      </c>
      <c r="C1286" s="1640">
        <v>1230</v>
      </c>
      <c r="D1286" s="1640">
        <v>1015</v>
      </c>
      <c r="E1286" s="1640"/>
      <c r="F1286" s="1640"/>
      <c r="G1286" s="1640">
        <v>3835</v>
      </c>
    </row>
    <row r="1287" spans="1:7">
      <c r="A1287" t="s">
        <v>982</v>
      </c>
      <c r="B1287" s="1640">
        <v>1530</v>
      </c>
      <c r="C1287" s="1640">
        <v>388</v>
      </c>
      <c r="D1287" s="1640"/>
      <c r="E1287" s="1640">
        <v>470</v>
      </c>
      <c r="F1287" s="1640"/>
      <c r="G1287" s="1640">
        <v>2388</v>
      </c>
    </row>
    <row r="1288" spans="1:7">
      <c r="A1288" t="s">
        <v>1187</v>
      </c>
      <c r="B1288" s="1640"/>
      <c r="C1288" s="1640">
        <v>1758</v>
      </c>
      <c r="D1288" s="1640">
        <v>1363</v>
      </c>
      <c r="E1288" s="1640"/>
      <c r="F1288" s="1640"/>
      <c r="G1288" s="1640">
        <v>3121</v>
      </c>
    </row>
    <row r="1289" spans="1:7">
      <c r="A1289" t="s">
        <v>1044</v>
      </c>
      <c r="B1289" s="1640"/>
      <c r="C1289" s="1640"/>
      <c r="D1289" s="1640">
        <v>881</v>
      </c>
      <c r="E1289" s="1640">
        <v>1143</v>
      </c>
      <c r="F1289" s="1640"/>
      <c r="G1289" s="1640">
        <v>2024</v>
      </c>
    </row>
    <row r="1290" spans="1:7">
      <c r="A1290" t="s">
        <v>1534</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534</v>
      </c>
      <c r="B1297" s="1640">
        <v>251</v>
      </c>
      <c r="C1297" s="1640"/>
      <c r="D1297" s="1640"/>
      <c r="E1297" s="1640"/>
      <c r="F1297" s="1640"/>
      <c r="G1297" s="1640">
        <v>251</v>
      </c>
    </row>
    <row r="1298" spans="1:7">
      <c r="A1298" t="s">
        <v>975</v>
      </c>
      <c r="B1298" s="1640"/>
      <c r="C1298" s="1640"/>
      <c r="D1298" s="1640"/>
      <c r="E1298" s="1640"/>
      <c r="F1298" s="1640"/>
      <c r="G1298" s="1640"/>
    </row>
    <row r="1299" spans="1:7">
      <c r="A1299" t="s">
        <v>1462</v>
      </c>
      <c r="B1299" s="1640"/>
      <c r="C1299" s="1640"/>
      <c r="D1299" s="1640"/>
      <c r="E1299" s="1640">
        <v>253</v>
      </c>
      <c r="F1299" s="1640"/>
      <c r="G1299" s="1640">
        <v>253</v>
      </c>
    </row>
    <row r="1300" spans="1:7">
      <c r="A1300" t="s">
        <v>1012</v>
      </c>
      <c r="B1300" s="1640"/>
      <c r="C1300" s="1640"/>
      <c r="D1300" s="1640"/>
      <c r="E1300" s="1640"/>
      <c r="F1300" s="1640"/>
      <c r="G1300" s="1640"/>
    </row>
    <row r="1301" spans="1:7">
      <c r="A1301" t="s">
        <v>542</v>
      </c>
      <c r="B1301" s="1640"/>
      <c r="C1301" s="1640"/>
      <c r="D1301" s="1640"/>
      <c r="E1301" s="1640"/>
      <c r="F1301" s="1640"/>
      <c r="G1301" s="1640"/>
    </row>
    <row r="1302" spans="1:7">
      <c r="A1302" t="s">
        <v>1659</v>
      </c>
      <c r="B1302" s="1640"/>
      <c r="C1302" s="1640"/>
      <c r="D1302" s="1640"/>
      <c r="E1302" s="1640"/>
      <c r="F1302" s="1640"/>
      <c r="G1302" s="1640"/>
    </row>
    <row r="1303" spans="1:7">
      <c r="A1303" t="s">
        <v>1660</v>
      </c>
      <c r="B1303" s="1640"/>
      <c r="C1303" s="1640"/>
      <c r="D1303" s="1640"/>
      <c r="E1303" s="1640"/>
      <c r="F1303" s="1640"/>
      <c r="G1303" s="1640"/>
    </row>
    <row r="1304" spans="1:7">
      <c r="A1304" t="s">
        <v>676</v>
      </c>
      <c r="B1304" s="1640"/>
      <c r="C1304" s="1640"/>
      <c r="D1304" s="1640">
        <v>1809</v>
      </c>
      <c r="E1304" s="1640">
        <v>696</v>
      </c>
      <c r="F1304" s="1640">
        <v>3</v>
      </c>
      <c r="G1304" s="1640">
        <v>2508</v>
      </c>
    </row>
    <row r="1305" spans="1:7">
      <c r="A1305" t="s">
        <v>1184</v>
      </c>
      <c r="B1305" s="1640">
        <v>505</v>
      </c>
      <c r="C1305" s="1640"/>
      <c r="D1305" s="1640"/>
      <c r="E1305" s="1640"/>
      <c r="F1305" s="1640"/>
      <c r="G1305" s="1640">
        <v>505</v>
      </c>
    </row>
    <row r="1306" spans="1:7">
      <c r="A1306" t="s">
        <v>1181</v>
      </c>
      <c r="B1306" s="1640"/>
      <c r="C1306" s="1640"/>
      <c r="D1306" s="1640"/>
      <c r="E1306" s="1640"/>
      <c r="F1306" s="1640"/>
      <c r="G1306" s="1640"/>
    </row>
    <row r="1307" spans="1:7">
      <c r="A1307" t="s">
        <v>1187</v>
      </c>
      <c r="B1307" s="1640"/>
      <c r="C1307" s="1640"/>
      <c r="D1307" s="1640"/>
      <c r="E1307" s="1640"/>
      <c r="F1307" s="1640"/>
      <c r="G1307" s="1640"/>
    </row>
    <row r="1308" spans="1:7">
      <c r="A1308" t="s">
        <v>1044</v>
      </c>
      <c r="B1308" s="1640"/>
      <c r="C1308" s="1640">
        <v>363</v>
      </c>
      <c r="D1308" s="1640">
        <v>933</v>
      </c>
      <c r="E1308" s="1640">
        <v>363</v>
      </c>
      <c r="F1308" s="1640"/>
      <c r="G1308" s="1640">
        <v>1659</v>
      </c>
    </row>
    <row r="1309" spans="1:7">
      <c r="A1309" t="s">
        <v>1534</v>
      </c>
      <c r="B1309" s="1640"/>
      <c r="C1309" s="1640">
        <v>1646</v>
      </c>
      <c r="D1309" s="1640"/>
      <c r="E1309" s="1640"/>
      <c r="F1309" s="1640">
        <v>6</v>
      </c>
      <c r="G1309" s="1640">
        <v>1652</v>
      </c>
    </row>
    <row r="1310" spans="1:7">
      <c r="A1310" t="s">
        <v>1190</v>
      </c>
      <c r="B1310" s="1640"/>
      <c r="C1310" s="1640">
        <v>1250</v>
      </c>
      <c r="D1310" s="1640">
        <v>518</v>
      </c>
      <c r="E1310" s="1640">
        <v>990</v>
      </c>
      <c r="F1310" s="1640"/>
      <c r="G1310" s="1640">
        <v>2758</v>
      </c>
    </row>
    <row r="1311" spans="1:7">
      <c r="A1311" t="s">
        <v>1069</v>
      </c>
      <c r="B1311" s="1640"/>
      <c r="C1311" s="1640">
        <v>251</v>
      </c>
      <c r="D1311" s="1640"/>
      <c r="E1311" s="1640">
        <v>298</v>
      </c>
      <c r="F1311" s="1640"/>
      <c r="G1311" s="1640">
        <v>549</v>
      </c>
    </row>
    <row r="1312" spans="1:7">
      <c r="A1312" t="s">
        <v>1084</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534</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1012</v>
      </c>
      <c r="B1321" s="1640"/>
      <c r="C1321" s="1640"/>
      <c r="D1321" s="1640"/>
      <c r="E1321" s="1640"/>
      <c r="F1321" s="1640"/>
      <c r="G1321" s="1640"/>
    </row>
    <row r="1322" spans="1:7">
      <c r="A1322" t="s">
        <v>1044</v>
      </c>
      <c r="B1322" s="1640"/>
      <c r="C1322" s="1640"/>
      <c r="D1322" s="1640"/>
      <c r="E1322" s="1640">
        <v>30</v>
      </c>
      <c r="F1322" s="1640"/>
      <c r="G1322" s="1640">
        <v>30</v>
      </c>
    </row>
    <row r="1323" spans="1:7">
      <c r="A1323" t="s">
        <v>1190</v>
      </c>
      <c r="B1323" s="1640"/>
      <c r="C1323" s="1640"/>
      <c r="D1323" s="1640"/>
      <c r="E1323" s="1640"/>
      <c r="F1323" s="1640">
        <v>342</v>
      </c>
      <c r="G1323" s="1640">
        <v>342</v>
      </c>
    </row>
    <row r="1324" spans="1:7">
      <c r="A1324" t="s">
        <v>1069</v>
      </c>
      <c r="B1324" s="1640"/>
      <c r="C1324" s="1640"/>
      <c r="D1324" s="1640">
        <v>150</v>
      </c>
      <c r="E1324" s="1640"/>
      <c r="F1324" s="1640"/>
      <c r="G1324" s="1640">
        <v>150</v>
      </c>
    </row>
    <row r="1325" spans="1:7">
      <c r="A1325" t="s">
        <v>1084</v>
      </c>
      <c r="B1325" s="1640">
        <v>712</v>
      </c>
      <c r="C1325" s="1640">
        <v>1092</v>
      </c>
      <c r="D1325" s="1640">
        <v>384</v>
      </c>
      <c r="E1325" s="1640">
        <v>397</v>
      </c>
      <c r="F1325" s="1640"/>
      <c r="G1325" s="1640">
        <v>2585</v>
      </c>
    </row>
    <row r="1326" spans="1:7">
      <c r="A1326" t="s">
        <v>1661</v>
      </c>
      <c r="B1326" s="1640"/>
      <c r="C1326" s="1640">
        <v>189</v>
      </c>
      <c r="D1326" s="1640"/>
      <c r="E1326" s="1640"/>
      <c r="F1326" s="1640"/>
      <c r="G1326" s="1640">
        <v>189</v>
      </c>
    </row>
    <row r="1327" spans="1:7">
      <c r="A1327" t="s">
        <v>1009</v>
      </c>
      <c r="B1327" s="1640"/>
      <c r="C1327" s="1640">
        <v>817</v>
      </c>
      <c r="D1327" s="1640"/>
      <c r="E1327" s="1640"/>
      <c r="F1327" s="1640"/>
      <c r="G1327" s="1640">
        <v>817</v>
      </c>
    </row>
    <row r="1328" spans="1:7">
      <c r="A1328" t="s">
        <v>862</v>
      </c>
      <c r="B1328" s="1640"/>
      <c r="C1328" s="1640"/>
      <c r="D1328" s="1640">
        <v>753</v>
      </c>
      <c r="E1328" s="1640">
        <v>1289</v>
      </c>
      <c r="F1328" s="1640"/>
      <c r="G1328" s="1640">
        <v>2042</v>
      </c>
    </row>
    <row r="1329" spans="1:7">
      <c r="A1329" t="s">
        <v>679</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536</v>
      </c>
      <c r="B1336" s="1640"/>
      <c r="C1336" s="1640">
        <v>988</v>
      </c>
      <c r="D1336" s="1640">
        <v>712</v>
      </c>
      <c r="E1336" s="1640">
        <v>474</v>
      </c>
      <c r="F1336" s="1640"/>
      <c r="G1336" s="1640">
        <v>2174</v>
      </c>
    </row>
    <row r="1337" spans="1:7">
      <c r="A1337" t="s">
        <v>534</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1046</v>
      </c>
      <c r="B1339" s="1640"/>
      <c r="C1339" s="1640">
        <v>1340</v>
      </c>
      <c r="D1339" s="1640">
        <v>1529</v>
      </c>
      <c r="E1339" s="1640">
        <v>1168</v>
      </c>
      <c r="F1339" s="1640">
        <v>1008</v>
      </c>
      <c r="G1339" s="1640">
        <v>5045</v>
      </c>
    </row>
    <row r="1340" spans="1:7">
      <c r="A1340" t="s">
        <v>1084</v>
      </c>
      <c r="B1340" s="1640">
        <v>669</v>
      </c>
      <c r="C1340" s="1640">
        <v>467</v>
      </c>
      <c r="D1340" s="1640">
        <v>1133</v>
      </c>
      <c r="E1340" s="1640">
        <v>448</v>
      </c>
      <c r="F1340" s="1640"/>
      <c r="G1340" s="1640">
        <v>2717</v>
      </c>
    </row>
    <row r="1341" spans="1:7">
      <c r="A1341" t="s">
        <v>1074</v>
      </c>
      <c r="B1341" s="1640">
        <v>1564</v>
      </c>
      <c r="C1341" s="1640">
        <v>1532</v>
      </c>
      <c r="D1341" s="1640">
        <v>1447</v>
      </c>
      <c r="E1341" s="1640">
        <v>864</v>
      </c>
      <c r="F1341" s="1640"/>
      <c r="G1341" s="1640">
        <v>5407</v>
      </c>
    </row>
    <row r="1342" spans="1:7">
      <c r="A1342" t="s">
        <v>1662</v>
      </c>
      <c r="B1342" s="1640"/>
      <c r="C1342" s="1640">
        <v>199</v>
      </c>
      <c r="D1342" s="1640">
        <v>361</v>
      </c>
      <c r="E1342" s="1640">
        <v>652</v>
      </c>
      <c r="F1342" s="1640">
        <v>379</v>
      </c>
      <c r="G1342" s="1640">
        <v>1591</v>
      </c>
    </row>
    <row r="1343" spans="1:7">
      <c r="A1343" t="s">
        <v>1078</v>
      </c>
      <c r="B1343" s="1640"/>
      <c r="C1343" s="1640"/>
      <c r="D1343" s="1640"/>
      <c r="E1343" s="1640">
        <v>538</v>
      </c>
      <c r="F1343" s="1640"/>
      <c r="G1343" s="1640">
        <v>538</v>
      </c>
    </row>
    <row r="1344" spans="1:7">
      <c r="A1344" t="s">
        <v>961</v>
      </c>
      <c r="B1344" s="1640"/>
      <c r="C1344" s="1640"/>
      <c r="D1344" s="1640"/>
      <c r="E1344" s="1640"/>
      <c r="F1344" s="1640">
        <v>45</v>
      </c>
      <c r="G1344" s="1640">
        <v>45</v>
      </c>
    </row>
    <row r="1345" spans="1:7">
      <c r="A1345" t="s">
        <v>1663</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s="1640">
        <v>837</v>
      </c>
      <c r="C1350" s="1640"/>
      <c r="D1350" s="1640"/>
      <c r="E1350" s="1640"/>
      <c r="F1350" s="1640">
        <v>199</v>
      </c>
      <c r="G1350" s="1640">
        <v>1036</v>
      </c>
    </row>
    <row r="1351" spans="1:7">
      <c r="A1351" t="s">
        <v>1046</v>
      </c>
      <c r="B1351" s="1640">
        <v>1274</v>
      </c>
      <c r="C1351" s="1640">
        <v>1073</v>
      </c>
      <c r="D1351" s="1640">
        <v>271</v>
      </c>
      <c r="E1351" s="1640"/>
      <c r="F1351" s="1640"/>
      <c r="G1351" s="1640">
        <v>2618</v>
      </c>
    </row>
    <row r="1352" spans="1:7">
      <c r="A1352" t="s">
        <v>1542</v>
      </c>
      <c r="B1352" s="1640"/>
      <c r="C1352" s="1640"/>
      <c r="D1352" s="1640"/>
      <c r="E1352" s="1640">
        <v>1033</v>
      </c>
      <c r="F1352" s="1640"/>
      <c r="G1352" s="1640">
        <v>1033</v>
      </c>
    </row>
    <row r="1353" spans="1:7">
      <c r="A1353" t="s">
        <v>676</v>
      </c>
      <c r="B1353" s="1640"/>
      <c r="C1353" s="1640"/>
      <c r="D1353" s="1640">
        <v>667</v>
      </c>
      <c r="E1353" s="1640"/>
      <c r="F1353" s="1640"/>
      <c r="G1353" s="1640">
        <v>667</v>
      </c>
    </row>
    <row r="1354" spans="1:7">
      <c r="A1354" t="s">
        <v>1084</v>
      </c>
      <c r="B1354" s="1640">
        <v>1044</v>
      </c>
      <c r="C1354" s="1640"/>
      <c r="D1354" s="1640"/>
      <c r="E1354" s="1640"/>
      <c r="F1354" s="1640"/>
      <c r="G1354" s="1640">
        <v>1044</v>
      </c>
    </row>
    <row r="1355" spans="1:7">
      <c r="A1355" t="s">
        <v>862</v>
      </c>
      <c r="B1355" s="1640"/>
      <c r="C1355" s="1640">
        <v>1062</v>
      </c>
      <c r="D1355" s="1640">
        <v>1318</v>
      </c>
      <c r="E1355" s="1640">
        <v>1165</v>
      </c>
      <c r="F1355" s="1640"/>
      <c r="G1355" s="1640">
        <v>3545</v>
      </c>
    </row>
    <row r="1356" spans="1:7">
      <c r="A1356" t="s">
        <v>679</v>
      </c>
      <c r="B1356" s="1640">
        <v>1099</v>
      </c>
      <c r="C1356" s="1640"/>
      <c r="D1356" s="1640">
        <v>2025</v>
      </c>
      <c r="E1356" s="1640"/>
      <c r="F1356" s="1640"/>
      <c r="G1356" s="1640">
        <v>3124</v>
      </c>
    </row>
    <row r="1357" spans="1:7">
      <c r="A1357" t="s">
        <v>1074</v>
      </c>
      <c r="B1357" s="1640"/>
      <c r="C1357" s="1640"/>
      <c r="D1357" s="1640"/>
      <c r="E1357" s="1640"/>
      <c r="F1357" s="1640"/>
      <c r="G1357" s="1640"/>
    </row>
    <row r="1358" spans="1:7">
      <c r="A1358" t="s">
        <v>1662</v>
      </c>
      <c r="B1358" s="1640">
        <v>534</v>
      </c>
      <c r="C1358" s="1640"/>
      <c r="D1358" s="1640">
        <v>223</v>
      </c>
      <c r="E1358" s="1640"/>
      <c r="F1358" s="1640"/>
      <c r="G1358" s="1640">
        <v>757</v>
      </c>
    </row>
    <row r="1359" spans="1:7">
      <c r="A1359" t="s">
        <v>1078</v>
      </c>
      <c r="B1359" s="1640"/>
      <c r="C1359" s="1640">
        <v>1056</v>
      </c>
      <c r="D1359" s="1640">
        <v>2018</v>
      </c>
      <c r="E1359" s="1640"/>
      <c r="F1359" s="1640"/>
      <c r="G1359" s="1640">
        <v>3074</v>
      </c>
    </row>
    <row r="1360" spans="1:7">
      <c r="A1360" t="s">
        <v>1663</v>
      </c>
      <c r="B1360" s="1640">
        <v>201</v>
      </c>
      <c r="C1360" s="1640"/>
      <c r="D1360" s="1640">
        <v>200</v>
      </c>
      <c r="E1360" s="1640"/>
      <c r="F1360" s="1640"/>
      <c r="G1360" s="1640">
        <v>401</v>
      </c>
    </row>
    <row r="1361" spans="1:7">
      <c r="A1361" t="s">
        <v>1664</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B1367" s="1640"/>
      <c r="C1367" s="1640">
        <v>179</v>
      </c>
      <c r="D1367" s="1640"/>
      <c r="E1367" s="1640"/>
      <c r="F1367" s="1640"/>
      <c r="G1367" s="1640">
        <v>179</v>
      </c>
    </row>
    <row r="1368" spans="1:7">
      <c r="A1368" t="s">
        <v>1046</v>
      </c>
      <c r="B1368" s="1640"/>
      <c r="C1368" s="1640"/>
      <c r="D1368" s="1640"/>
      <c r="E1368" s="1640"/>
      <c r="F1368" s="1640"/>
      <c r="G1368" s="1640"/>
    </row>
    <row r="1369" spans="1:7">
      <c r="A1369" t="s">
        <v>1084</v>
      </c>
      <c r="B1369" s="1640"/>
      <c r="C1369" s="1640"/>
      <c r="D1369" s="1640"/>
      <c r="E1369" s="1640"/>
      <c r="F1369" s="1640"/>
      <c r="G1369" s="1640"/>
    </row>
    <row r="1370" spans="1:7">
      <c r="A1370" t="s">
        <v>862</v>
      </c>
      <c r="B1370" s="1640">
        <v>1391</v>
      </c>
      <c r="C1370" s="1640"/>
      <c r="D1370" s="1640"/>
      <c r="E1370" s="1640"/>
      <c r="F1370" s="1640"/>
      <c r="G1370" s="1640">
        <v>1391</v>
      </c>
    </row>
    <row r="1371" spans="1:7">
      <c r="A1371" t="s">
        <v>1078</v>
      </c>
      <c r="B1371" s="1640">
        <v>1016</v>
      </c>
      <c r="C1371" s="1640"/>
      <c r="D1371" s="1640"/>
      <c r="E1371" s="1640"/>
      <c r="F1371" s="1640"/>
      <c r="G1371" s="1640">
        <v>1016</v>
      </c>
    </row>
    <row r="1372" spans="1:7">
      <c r="A1372" t="s">
        <v>1664</v>
      </c>
      <c r="B1372" s="1640">
        <v>1287</v>
      </c>
      <c r="C1372" s="1640">
        <v>575</v>
      </c>
      <c r="D1372" s="1640">
        <v>857</v>
      </c>
      <c r="E1372" s="1640">
        <v>668</v>
      </c>
      <c r="F1372" s="1640">
        <v>1392</v>
      </c>
      <c r="G1372" s="1640">
        <v>4779</v>
      </c>
    </row>
    <row r="1373" spans="1:7">
      <c r="A1373" t="s">
        <v>1088</v>
      </c>
      <c r="B1373" s="1640">
        <v>611</v>
      </c>
      <c r="C1373" s="1640">
        <v>1612</v>
      </c>
      <c r="D1373" s="1640"/>
      <c r="E1373" s="1640"/>
      <c r="F1373" s="1640"/>
      <c r="G1373" s="1640">
        <v>2223</v>
      </c>
    </row>
    <row r="1374" spans="1:7">
      <c r="A1374" t="s">
        <v>1001</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B1380" s="1640"/>
      <c r="C1380" s="1640"/>
      <c r="D1380" s="1640"/>
      <c r="E1380" s="1640"/>
      <c r="F1380" s="1640">
        <v>100</v>
      </c>
      <c r="G1380" s="1640">
        <v>100</v>
      </c>
    </row>
    <row r="1381" spans="1:7">
      <c r="A1381" t="s">
        <v>1664</v>
      </c>
      <c r="B1381" s="1640">
        <v>167</v>
      </c>
      <c r="C1381" s="1640">
        <v>487</v>
      </c>
      <c r="D1381" s="1640">
        <v>263</v>
      </c>
      <c r="E1381" s="1640">
        <v>399</v>
      </c>
      <c r="F1381" s="1640">
        <v>278</v>
      </c>
      <c r="G1381" s="1640">
        <v>1594</v>
      </c>
    </row>
    <row r="1382" spans="1:7">
      <c r="A1382" t="s">
        <v>1088</v>
      </c>
      <c r="B1382" s="1640">
        <v>1561</v>
      </c>
      <c r="C1382" s="1640"/>
      <c r="D1382" s="1640"/>
      <c r="E1382" s="1640"/>
      <c r="F1382" s="1640"/>
      <c r="G1382" s="1640">
        <v>1561</v>
      </c>
    </row>
    <row r="1383" spans="1:7">
      <c r="A1383" t="s">
        <v>1001</v>
      </c>
      <c r="B1383" s="1640">
        <v>570</v>
      </c>
      <c r="C1383" s="1640"/>
      <c r="D1383" s="1640"/>
      <c r="E1383" s="1640"/>
      <c r="F1383" s="1640"/>
      <c r="G1383" s="1640">
        <v>570</v>
      </c>
    </row>
    <row r="1384" spans="1:7">
      <c r="A1384" t="s">
        <v>1029</v>
      </c>
      <c r="B1384" s="1640">
        <v>1146</v>
      </c>
      <c r="C1384" s="1640">
        <v>308</v>
      </c>
      <c r="D1384" s="1640">
        <v>300</v>
      </c>
      <c r="E1384" s="1640"/>
      <c r="F1384" s="1640">
        <v>510</v>
      </c>
      <c r="G1384" s="1640">
        <v>2264</v>
      </c>
    </row>
    <row r="1385" spans="1:7">
      <c r="A1385" t="s">
        <v>860</v>
      </c>
      <c r="B1385" s="1640">
        <v>535</v>
      </c>
      <c r="C1385" s="1640"/>
      <c r="D1385" s="1640">
        <v>342</v>
      </c>
      <c r="E1385" s="1640">
        <v>103</v>
      </c>
      <c r="F1385" s="1640"/>
      <c r="G1385" s="1640">
        <v>980</v>
      </c>
    </row>
    <row r="1386" spans="1:7">
      <c r="A1386" t="s">
        <v>1665</v>
      </c>
      <c r="B1386" s="1640">
        <v>606</v>
      </c>
      <c r="C1386" s="1640">
        <v>459</v>
      </c>
      <c r="D1386" s="1640">
        <v>243</v>
      </c>
      <c r="E1386" s="1640">
        <v>778</v>
      </c>
      <c r="F1386" s="1640">
        <v>664</v>
      </c>
      <c r="G1386" s="1640">
        <v>2750</v>
      </c>
    </row>
    <row r="1387" spans="1:7">
      <c r="A1387" t="s">
        <v>1081</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B1393" s="1640"/>
      <c r="C1393" s="1640"/>
      <c r="D1393" s="1640"/>
      <c r="E1393" s="1640">
        <v>140</v>
      </c>
      <c r="F1393" s="1640"/>
      <c r="G1393" s="1640">
        <v>140</v>
      </c>
    </row>
    <row r="1394" spans="1:7">
      <c r="A1394" t="s">
        <v>998</v>
      </c>
      <c r="B1394" s="1640">
        <v>326</v>
      </c>
      <c r="C1394" s="1640"/>
      <c r="D1394" s="1640"/>
      <c r="E1394" s="1640"/>
      <c r="F1394" s="1640"/>
      <c r="G1394" s="1640">
        <v>326</v>
      </c>
    </row>
    <row r="1395" spans="1:7">
      <c r="A1395" t="s">
        <v>1663</v>
      </c>
      <c r="B1395" s="1640">
        <v>314</v>
      </c>
      <c r="C1395" s="1640">
        <v>240</v>
      </c>
      <c r="D1395" s="1640"/>
      <c r="E1395" s="1640"/>
      <c r="F1395" s="1640"/>
      <c r="G1395" s="1640">
        <v>554</v>
      </c>
    </row>
    <row r="1396" spans="1:7">
      <c r="A1396" t="s">
        <v>1664</v>
      </c>
      <c r="B1396" s="1640"/>
      <c r="C1396" s="1640"/>
      <c r="D1396" s="1640"/>
      <c r="E1396" s="1640"/>
      <c r="F1396" s="1640">
        <v>308</v>
      </c>
      <c r="G1396" s="1640">
        <v>308</v>
      </c>
    </row>
    <row r="1397" spans="1:7">
      <c r="A1397" t="s">
        <v>1088</v>
      </c>
      <c r="B1397" s="1640"/>
      <c r="C1397" s="1640"/>
      <c r="D1397" s="1640"/>
      <c r="E1397" s="1640"/>
      <c r="F1397" s="1640"/>
      <c r="G1397" s="1640"/>
    </row>
    <row r="1398" spans="1:7">
      <c r="A1398" t="s">
        <v>865</v>
      </c>
      <c r="B1398" s="1640"/>
      <c r="C1398" s="1640"/>
      <c r="D1398" s="1640"/>
      <c r="E1398" s="1640">
        <v>646</v>
      </c>
      <c r="F1398" s="1640">
        <v>212</v>
      </c>
      <c r="G1398" s="1640">
        <v>858</v>
      </c>
    </row>
    <row r="1399" spans="1:7">
      <c r="A1399" t="s">
        <v>1001</v>
      </c>
      <c r="B1399" s="1640">
        <v>307</v>
      </c>
      <c r="C1399" s="1640">
        <v>872</v>
      </c>
      <c r="D1399" s="1640">
        <v>312</v>
      </c>
      <c r="E1399" s="1640">
        <v>287</v>
      </c>
      <c r="F1399" s="1640"/>
      <c r="G1399" s="1640">
        <v>1778</v>
      </c>
    </row>
    <row r="1400" spans="1:7">
      <c r="A1400" t="s">
        <v>1029</v>
      </c>
      <c r="B1400" s="1640">
        <v>1297</v>
      </c>
      <c r="C1400" s="1640">
        <v>1300</v>
      </c>
      <c r="D1400" s="1640"/>
      <c r="E1400" s="1640">
        <v>1766</v>
      </c>
      <c r="F1400" s="1640">
        <v>41</v>
      </c>
      <c r="G1400" s="1640">
        <v>4404</v>
      </c>
    </row>
    <row r="1401" spans="1:7">
      <c r="A1401" t="s">
        <v>1665</v>
      </c>
      <c r="B1401" s="1640">
        <v>534</v>
      </c>
      <c r="C1401" s="1640">
        <v>466</v>
      </c>
      <c r="D1401" s="1640">
        <v>483</v>
      </c>
      <c r="E1401" s="1640"/>
      <c r="F1401" s="1640"/>
      <c r="G1401" s="1640">
        <v>1483</v>
      </c>
    </row>
    <row r="1402" spans="1:7">
      <c r="A1402" t="s">
        <v>1081</v>
      </c>
      <c r="B1402" s="1640">
        <v>1581</v>
      </c>
      <c r="C1402" s="1640"/>
      <c r="D1402" s="1640"/>
      <c r="E1402" s="1640"/>
      <c r="F1402" s="1640"/>
      <c r="G1402" s="1640">
        <v>1581</v>
      </c>
    </row>
    <row r="1403" spans="1:7">
      <c r="A1403" t="s">
        <v>956</v>
      </c>
      <c r="B1403" s="1640">
        <v>1163</v>
      </c>
      <c r="C1403" s="1640"/>
      <c r="D1403" s="1640"/>
      <c r="E1403" s="1640"/>
      <c r="F1403" s="1640"/>
      <c r="G1403" s="1640">
        <v>1163</v>
      </c>
    </row>
    <row r="1404" spans="1:7">
      <c r="A1404" t="s">
        <v>1172</v>
      </c>
      <c r="B1404" s="1640"/>
      <c r="C1404" s="1640">
        <v>560</v>
      </c>
      <c r="D1404" s="1640">
        <v>367</v>
      </c>
      <c r="E1404" s="1640"/>
      <c r="F1404" s="1640"/>
      <c r="G1404" s="1640">
        <v>927</v>
      </c>
    </row>
    <row r="1405" spans="1:7">
      <c r="A1405" t="s">
        <v>1516</v>
      </c>
      <c r="B1405" s="1640"/>
      <c r="C1405" s="1640"/>
      <c r="D1405" s="1640"/>
      <c r="E1405" s="1640"/>
      <c r="F1405" s="1640"/>
      <c r="G1405" s="1640"/>
    </row>
    <row r="1406" spans="1:7">
      <c r="A1406" t="s">
        <v>1039</v>
      </c>
      <c r="B1406" s="1640"/>
      <c r="C1406" s="1640">
        <v>130</v>
      </c>
      <c r="D1406" s="1640"/>
      <c r="E1406" s="1640"/>
      <c r="F1406" s="1640"/>
      <c r="G1406" s="1640">
        <v>130</v>
      </c>
    </row>
    <row r="1407" spans="1:7">
      <c r="A1407" t="s">
        <v>1666</v>
      </c>
      <c r="B1407" s="1640"/>
      <c r="C1407" s="1640"/>
      <c r="D1407" s="1640">
        <v>86</v>
      </c>
      <c r="E1407" s="1640"/>
      <c r="F1407" s="1640"/>
      <c r="G1407" s="1640">
        <v>86</v>
      </c>
    </row>
    <row r="1408" spans="1:7">
      <c r="A1408" t="s">
        <v>1667</v>
      </c>
      <c r="B1408" s="1640"/>
      <c r="C1408" s="1640"/>
      <c r="D1408" s="1640">
        <v>157</v>
      </c>
      <c r="E1408" s="1640"/>
      <c r="F1408" s="1640"/>
      <c r="G1408" s="1640">
        <v>157</v>
      </c>
    </row>
    <row r="1409" spans="1:7">
      <c r="A1409" t="s">
        <v>1296</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c r="B1415" s="1640"/>
      <c r="C1415" s="1640"/>
      <c r="D1415" s="1640"/>
      <c r="E1415" s="1640"/>
      <c r="F1415" s="1640"/>
      <c r="G1415" s="1640"/>
    </row>
    <row r="1416" spans="1:7">
      <c r="A1416" t="s">
        <v>535</v>
      </c>
      <c r="B1416" s="1640"/>
      <c r="C1416" s="1640"/>
      <c r="D1416" s="1640"/>
      <c r="E1416" s="1640"/>
      <c r="F1416" s="1640"/>
      <c r="G1416" s="1640"/>
    </row>
    <row r="1417" spans="1:7">
      <c r="A1417" t="s">
        <v>975</v>
      </c>
      <c r="B1417" s="1640"/>
      <c r="C1417" s="1640"/>
      <c r="D1417" s="1640"/>
      <c r="E1417" s="1640">
        <v>438</v>
      </c>
      <c r="F1417" s="1640"/>
      <c r="G1417" s="1640">
        <v>438</v>
      </c>
    </row>
    <row r="1418" spans="1:7">
      <c r="A1418" t="s">
        <v>998</v>
      </c>
      <c r="B1418" s="1640"/>
      <c r="C1418" s="1640"/>
      <c r="D1418" s="1640"/>
      <c r="E1418" s="1640"/>
      <c r="F1418" s="1640"/>
      <c r="G1418" s="1640"/>
    </row>
    <row r="1419" spans="1:7">
      <c r="A1419" t="s">
        <v>865</v>
      </c>
      <c r="B1419" s="1640">
        <v>225</v>
      </c>
      <c r="C1419" s="1640">
        <v>135</v>
      </c>
      <c r="D1419" s="1640">
        <v>494</v>
      </c>
      <c r="E1419" s="1640">
        <v>333</v>
      </c>
      <c r="F1419" s="1640">
        <v>377</v>
      </c>
      <c r="G1419" s="1640">
        <v>1564</v>
      </c>
    </row>
    <row r="1420" spans="1:7">
      <c r="A1420" t="s">
        <v>1001</v>
      </c>
      <c r="B1420" s="1640"/>
      <c r="C1420" s="1640"/>
      <c r="D1420" s="1640"/>
      <c r="E1420" s="1640"/>
      <c r="F1420" s="1640"/>
      <c r="G1420" s="1640"/>
    </row>
    <row r="1421" spans="1:7">
      <c r="A1421" t="s">
        <v>1029</v>
      </c>
      <c r="B1421" s="1640"/>
      <c r="C1421" s="1640"/>
      <c r="D1421" s="1640"/>
      <c r="E1421" s="1640"/>
      <c r="F1421" s="1640"/>
      <c r="G1421" s="1640"/>
    </row>
    <row r="1422" spans="1:7">
      <c r="A1422" t="s">
        <v>1296</v>
      </c>
      <c r="B1422" s="1640"/>
      <c r="C1422" s="1640"/>
      <c r="D1422" s="1640">
        <v>2020</v>
      </c>
      <c r="E1422" s="1640">
        <v>1855</v>
      </c>
      <c r="F1422" s="1640">
        <v>1609</v>
      </c>
      <c r="G1422" s="1640">
        <v>5484</v>
      </c>
    </row>
    <row r="1423" spans="1:7">
      <c r="A1423" t="s">
        <v>988</v>
      </c>
      <c r="B1423" s="1640">
        <v>735</v>
      </c>
      <c r="C1423" s="1640">
        <v>755</v>
      </c>
      <c r="D1423" s="1640">
        <v>897</v>
      </c>
      <c r="E1423" s="1640">
        <v>583</v>
      </c>
      <c r="F1423" s="1640"/>
      <c r="G1423" s="1640">
        <v>2970</v>
      </c>
    </row>
    <row r="1424" spans="1:7">
      <c r="A1424" t="s">
        <v>1668</v>
      </c>
      <c r="B1424" s="1640"/>
      <c r="C1424" s="1640">
        <v>513</v>
      </c>
      <c r="D1424" s="1640"/>
      <c r="E1424" s="1640"/>
      <c r="F1424" s="1640"/>
      <c r="G1424" s="1640">
        <v>513</v>
      </c>
    </row>
    <row r="1425" spans="1:7">
      <c r="A1425" t="s">
        <v>894</v>
      </c>
      <c r="B1425" s="1640"/>
      <c r="C1425" s="1640"/>
      <c r="D1425" s="1640">
        <v>172</v>
      </c>
      <c r="E1425" s="1640"/>
      <c r="F1425" s="1640"/>
      <c r="G1425" s="1640">
        <v>172</v>
      </c>
    </row>
    <row r="1426" spans="1:7">
      <c r="A1426" t="s">
        <v>1226</v>
      </c>
      <c r="B1426" s="1640"/>
      <c r="C1426" s="1640"/>
      <c r="D1426" s="1640">
        <v>918</v>
      </c>
      <c r="E1426" s="1640"/>
      <c r="F1426" s="1640"/>
      <c r="G1426" s="1640">
        <v>918</v>
      </c>
    </row>
    <row r="1427" spans="1:7">
      <c r="A1427" t="s">
        <v>1317</v>
      </c>
      <c r="B1427" s="1640"/>
      <c r="C1427" s="1640"/>
      <c r="D1427" s="1640"/>
      <c r="E1427" s="1640"/>
      <c r="F1427" s="1640"/>
      <c r="G1427" s="1640"/>
    </row>
    <row r="1428" spans="1:7">
      <c r="A1428" t="s">
        <v>1293</v>
      </c>
      <c r="B1428" s="1640"/>
      <c r="C1428" s="1640"/>
      <c r="D1428" s="1640">
        <v>7</v>
      </c>
      <c r="E1428" s="1640"/>
      <c r="F1428" s="1640"/>
      <c r="G1428" s="1640">
        <v>7</v>
      </c>
    </row>
    <row r="1429" spans="1:7">
      <c r="A1429" t="s">
        <v>1325</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c r="B1435" s="1640"/>
      <c r="C1435" s="1640"/>
      <c r="D1435" s="1640"/>
      <c r="E1435" s="1640"/>
      <c r="F1435" s="1640"/>
      <c r="G1435" s="1640"/>
    </row>
    <row r="1436" spans="1:7">
      <c r="A1436" t="s">
        <v>865</v>
      </c>
      <c r="B1436" s="1640">
        <v>526</v>
      </c>
      <c r="C1436" s="1640">
        <v>36</v>
      </c>
      <c r="D1436" s="1640">
        <v>12</v>
      </c>
      <c r="E1436" s="1640"/>
      <c r="F1436" s="1640"/>
      <c r="G1436" s="1640">
        <v>574</v>
      </c>
    </row>
    <row r="1437" spans="1:7">
      <c r="A1437" t="s">
        <v>1296</v>
      </c>
      <c r="B1437" s="1640"/>
      <c r="C1437" s="1640">
        <v>1420</v>
      </c>
      <c r="D1437" s="1640">
        <v>1208</v>
      </c>
      <c r="E1437" s="1640">
        <v>596</v>
      </c>
      <c r="F1437" s="1640"/>
      <c r="G1437" s="1640">
        <v>3224</v>
      </c>
    </row>
    <row r="1438" spans="1:7">
      <c r="A1438" t="s">
        <v>1325</v>
      </c>
      <c r="B1438" s="1640">
        <v>396</v>
      </c>
      <c r="C1438" s="1640"/>
      <c r="D1438" s="1640"/>
      <c r="E1438" s="1640">
        <v>145</v>
      </c>
      <c r="F1438" s="1640"/>
      <c r="G1438" s="1640">
        <v>541</v>
      </c>
    </row>
    <row r="1439" spans="1:7">
      <c r="A1439" t="s">
        <v>1004</v>
      </c>
      <c r="B1439" s="1640">
        <v>978</v>
      </c>
      <c r="C1439" s="1640">
        <v>1555</v>
      </c>
      <c r="D1439" s="1640">
        <v>1095</v>
      </c>
      <c r="E1439" s="1640"/>
      <c r="F1439" s="1640"/>
      <c r="G1439" s="1640">
        <v>3628</v>
      </c>
    </row>
    <row r="1440" spans="1:7">
      <c r="A1440" t="s">
        <v>1306</v>
      </c>
      <c r="B1440" s="1640">
        <v>788</v>
      </c>
      <c r="C1440" s="1640">
        <v>1083</v>
      </c>
      <c r="D1440" s="1640"/>
      <c r="E1440" s="1640"/>
      <c r="F1440" s="1640"/>
      <c r="G1440" s="1640">
        <v>1871</v>
      </c>
    </row>
    <row r="1441" spans="1:7">
      <c r="A1441" t="s">
        <v>1322</v>
      </c>
      <c r="B1441" s="1640">
        <v>195</v>
      </c>
      <c r="C1441" s="1640"/>
      <c r="D1441" s="1640">
        <v>349</v>
      </c>
      <c r="E1441" s="1640">
        <v>790</v>
      </c>
      <c r="F1441" s="1640">
        <v>15</v>
      </c>
      <c r="G1441" s="1640">
        <v>1349</v>
      </c>
    </row>
    <row r="1442" spans="1:7">
      <c r="A1442" t="s">
        <v>1669</v>
      </c>
      <c r="B1442" s="1640"/>
      <c r="C1442" s="1640">
        <v>55</v>
      </c>
      <c r="D1442" s="1640"/>
      <c r="E1442" s="1640"/>
      <c r="F1442" s="1640"/>
      <c r="G1442" s="1640">
        <v>55</v>
      </c>
    </row>
    <row r="1443" spans="1:7">
      <c r="A1443" t="s">
        <v>1309</v>
      </c>
      <c r="B1443" s="1640"/>
      <c r="C1443" s="1640">
        <v>551</v>
      </c>
      <c r="D1443" s="1640">
        <v>1606</v>
      </c>
      <c r="E1443" s="1640"/>
      <c r="F1443" s="1640"/>
      <c r="G1443" s="1640">
        <v>2157</v>
      </c>
    </row>
    <row r="1444" spans="1:7">
      <c r="A1444" t="s">
        <v>1320</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1650</v>
      </c>
      <c r="B1451" s="1640"/>
      <c r="C1451" s="1640"/>
      <c r="D1451" s="1640"/>
      <c r="E1451" s="1640"/>
      <c r="F1451" s="1640"/>
      <c r="G1451" s="1640"/>
    </row>
    <row r="1452" spans="1:7">
      <c r="A1452" t="s">
        <v>1296</v>
      </c>
      <c r="B1452" s="1640"/>
      <c r="C1452" s="1640"/>
      <c r="D1452" s="1640"/>
      <c r="E1452" s="1640"/>
      <c r="F1452" s="1640"/>
      <c r="G1452" s="1640"/>
    </row>
    <row r="1453" spans="1:7">
      <c r="A1453" t="s">
        <v>1317</v>
      </c>
      <c r="B1453" s="1640"/>
      <c r="C1453" s="1640"/>
      <c r="D1453" s="1640"/>
      <c r="E1453" s="1640"/>
      <c r="F1453" s="1640"/>
      <c r="G1453" s="1640"/>
    </row>
    <row r="1454" spans="1:7">
      <c r="A1454" t="s">
        <v>1293</v>
      </c>
      <c r="B1454" s="1640"/>
      <c r="C1454" s="1640"/>
      <c r="D1454" s="1640"/>
      <c r="E1454" s="1640"/>
      <c r="F1454" s="1640"/>
      <c r="G1454" s="1640"/>
    </row>
    <row r="1455" spans="1:7">
      <c r="A1455" t="s">
        <v>1325</v>
      </c>
      <c r="B1455" s="1640"/>
      <c r="C1455" s="1640"/>
      <c r="D1455" s="1640"/>
      <c r="E1455" s="1640"/>
      <c r="F1455" s="1640"/>
      <c r="G1455" s="1640"/>
    </row>
    <row r="1456" spans="1:7">
      <c r="A1456" t="s">
        <v>1004</v>
      </c>
      <c r="B1456" s="1640"/>
      <c r="C1456" s="1640">
        <v>400</v>
      </c>
      <c r="D1456" s="1640"/>
      <c r="E1456" s="1640"/>
      <c r="F1456" s="1640"/>
      <c r="G1456" s="1640">
        <v>400</v>
      </c>
    </row>
    <row r="1457" spans="1:7">
      <c r="A1457" t="s">
        <v>1306</v>
      </c>
      <c r="B1457" s="1640"/>
      <c r="C1457" s="1640"/>
      <c r="D1457" s="1640"/>
      <c r="E1457" s="1640"/>
      <c r="F1457" s="1640"/>
      <c r="G1457" s="1640"/>
    </row>
    <row r="1458" spans="1:7">
      <c r="A1458" t="s">
        <v>1322</v>
      </c>
      <c r="B1458" s="1640"/>
      <c r="C1458" s="1640"/>
      <c r="D1458" s="1640"/>
      <c r="E1458" s="1640"/>
      <c r="F1458" s="1640"/>
      <c r="G1458" s="1640"/>
    </row>
    <row r="1459" spans="1:7">
      <c r="A1459" t="s">
        <v>1309</v>
      </c>
      <c r="B1459" s="1640"/>
      <c r="C1459" s="1640"/>
      <c r="D1459" s="1640"/>
      <c r="E1459" s="1640"/>
      <c r="F1459" s="1640"/>
      <c r="G1459" s="1640"/>
    </row>
    <row r="1460" spans="1:7">
      <c r="A1460" t="s">
        <v>1320</v>
      </c>
      <c r="B1460" s="1640"/>
      <c r="C1460" s="1640"/>
      <c r="D1460" s="1640"/>
      <c r="E1460" s="1640"/>
      <c r="F1460" s="1640"/>
      <c r="G1460" s="1640"/>
    </row>
    <row r="1461" spans="1:7">
      <c r="A1461" t="s">
        <v>1006</v>
      </c>
      <c r="B1461" s="1640">
        <v>1360</v>
      </c>
      <c r="C1461" s="1640"/>
      <c r="D1461" s="1640"/>
      <c r="E1461" s="1640"/>
      <c r="F1461" s="1640"/>
      <c r="G1461" s="1640">
        <v>1360</v>
      </c>
    </row>
    <row r="1462" spans="1:7">
      <c r="A1462" t="s">
        <v>1312</v>
      </c>
      <c r="B1462" s="1640"/>
      <c r="C1462" s="1640">
        <v>102</v>
      </c>
      <c r="D1462" s="1640"/>
      <c r="E1462" s="1640"/>
      <c r="F1462" s="1640"/>
      <c r="G1462" s="1640">
        <v>102</v>
      </c>
    </row>
    <row r="1463" spans="1:7">
      <c r="A1463" t="s">
        <v>1314</v>
      </c>
      <c r="B1463" s="1640"/>
      <c r="C1463" s="1640">
        <v>417</v>
      </c>
      <c r="D1463" s="1640"/>
      <c r="E1463" s="1640"/>
      <c r="F1463" s="1640"/>
      <c r="G1463" s="1640">
        <v>417</v>
      </c>
    </row>
    <row r="1464" spans="1:7">
      <c r="A1464" t="s">
        <v>1031</v>
      </c>
      <c r="B1464" s="1640"/>
      <c r="C1464" s="1640"/>
      <c r="D1464" s="1640">
        <v>1036</v>
      </c>
      <c r="E1464" s="1640"/>
      <c r="F1464" s="1640"/>
      <c r="G1464" s="1640">
        <v>1036</v>
      </c>
    </row>
    <row r="1465" spans="1:7">
      <c r="A1465" t="s">
        <v>1033</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B1471" s="1640"/>
      <c r="C1471" s="1640"/>
      <c r="D1471" s="1640"/>
      <c r="E1471" s="1640"/>
      <c r="F1471" s="1640">
        <v>67</v>
      </c>
      <c r="G1471" s="1640">
        <v>67</v>
      </c>
    </row>
    <row r="1472" spans="1:7">
      <c r="A1472" t="s">
        <v>1296</v>
      </c>
      <c r="B1472" s="1640"/>
      <c r="C1472" s="1640"/>
      <c r="D1472" s="1640"/>
      <c r="E1472" s="1640"/>
      <c r="F1472" s="1640"/>
      <c r="G1472" s="1640"/>
    </row>
    <row r="1473" spans="1:7">
      <c r="A1473" t="s">
        <v>1004</v>
      </c>
      <c r="B1473" s="1640"/>
      <c r="C1473" s="1640"/>
      <c r="D1473" s="1640"/>
      <c r="E1473" s="1640"/>
      <c r="F1473" s="1640"/>
      <c r="G1473" s="1640"/>
    </row>
    <row r="1474" spans="1:7">
      <c r="A1474" t="s">
        <v>1006</v>
      </c>
      <c r="B1474" s="1640"/>
      <c r="C1474" s="1640"/>
      <c r="D1474" s="1640"/>
      <c r="E1474" s="1640"/>
      <c r="F1474" s="1640"/>
      <c r="G1474" s="1640"/>
    </row>
    <row r="1475" spans="1:7">
      <c r="A1475" t="s">
        <v>1312</v>
      </c>
      <c r="B1475" s="1640"/>
      <c r="C1475" s="1640"/>
      <c r="D1475" s="1640"/>
      <c r="E1475" s="1640"/>
      <c r="F1475" s="1640"/>
      <c r="G1475" s="1640"/>
    </row>
    <row r="1476" spans="1:7">
      <c r="A1476" t="s">
        <v>1314</v>
      </c>
      <c r="B1476" s="1640"/>
      <c r="C1476" s="1640"/>
      <c r="D1476" s="1640"/>
      <c r="E1476" s="1640"/>
      <c r="F1476" s="1640"/>
      <c r="G1476" s="1640"/>
    </row>
    <row r="1477" spans="1:7">
      <c r="A1477" t="s">
        <v>1033</v>
      </c>
      <c r="B1477" s="1640">
        <v>2719</v>
      </c>
      <c r="C1477" s="1640">
        <v>2206</v>
      </c>
      <c r="D1477" s="1640">
        <v>2612</v>
      </c>
      <c r="E1477" s="1640">
        <v>1765</v>
      </c>
      <c r="F1477" s="1640">
        <v>1356</v>
      </c>
      <c r="G1477" s="1640">
        <v>10658</v>
      </c>
    </row>
    <row r="1478" spans="1:7">
      <c r="A1478" t="s">
        <v>1670</v>
      </c>
      <c r="B1478" s="1640"/>
      <c r="C1478" s="1640"/>
      <c r="D1478" s="1640"/>
      <c r="E1478" s="1640"/>
      <c r="F1478" s="1640"/>
      <c r="G1478" s="1640"/>
    </row>
    <row r="1479" spans="1:7">
      <c r="A1479" t="s">
        <v>826</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894</v>
      </c>
      <c r="B1486" s="1640">
        <v>572</v>
      </c>
      <c r="C1486" s="1640">
        <v>776</v>
      </c>
      <c r="D1486" s="1640">
        <v>1009</v>
      </c>
      <c r="E1486" s="1640">
        <v>770</v>
      </c>
      <c r="F1486" s="1640"/>
      <c r="G1486" s="1640">
        <v>3127</v>
      </c>
    </row>
    <row r="1487" spans="1:7">
      <c r="A1487" t="s">
        <v>1031</v>
      </c>
      <c r="B1487" s="1640"/>
      <c r="C1487" s="1640"/>
      <c r="D1487" s="1640"/>
      <c r="E1487" s="1640"/>
      <c r="F1487" s="1640"/>
      <c r="G1487" s="1640"/>
    </row>
    <row r="1488" spans="1:7">
      <c r="A1488" t="s">
        <v>1033</v>
      </c>
      <c r="B1488" s="1640">
        <v>1212</v>
      </c>
      <c r="C1488" s="1640">
        <v>866</v>
      </c>
      <c r="D1488" s="1640">
        <v>969</v>
      </c>
      <c r="E1488" s="1640">
        <v>262</v>
      </c>
      <c r="F1488" s="1640"/>
      <c r="G1488" s="1640">
        <v>3309</v>
      </c>
    </row>
    <row r="1489" spans="1:7">
      <c r="A1489" t="s">
        <v>826</v>
      </c>
      <c r="B1489" s="1640">
        <v>940</v>
      </c>
      <c r="C1489" s="1640">
        <v>1575</v>
      </c>
      <c r="D1489" s="1640">
        <v>507</v>
      </c>
      <c r="E1489" s="1640"/>
      <c r="F1489" s="1640">
        <v>354</v>
      </c>
      <c r="G1489" s="1640">
        <v>3376</v>
      </c>
    </row>
    <row r="1490" spans="1:7">
      <c r="A1490" t="s">
        <v>834</v>
      </c>
      <c r="B1490" s="1640"/>
      <c r="C1490" s="1640"/>
      <c r="D1490" s="1640"/>
      <c r="E1490" s="1640">
        <v>2434</v>
      </c>
      <c r="F1490" s="1640"/>
      <c r="G1490" s="1640">
        <v>2434</v>
      </c>
    </row>
    <row r="1491" spans="1:7">
      <c r="A1491" t="s">
        <v>818</v>
      </c>
      <c r="B1491" s="1640"/>
      <c r="C1491" s="1640">
        <v>767</v>
      </c>
      <c r="D1491" s="1640">
        <v>779</v>
      </c>
      <c r="E1491" s="1640">
        <v>130</v>
      </c>
      <c r="F1491" s="1640"/>
      <c r="G1491" s="1640">
        <v>1676</v>
      </c>
    </row>
    <row r="1492" spans="1:7">
      <c r="A1492" t="s">
        <v>1301</v>
      </c>
      <c r="B1492" s="1640"/>
      <c r="C1492" s="1640"/>
      <c r="D1492" s="1640"/>
      <c r="E1492" s="1640"/>
      <c r="F1492" s="1640">
        <v>339</v>
      </c>
      <c r="G1492" s="1640">
        <v>339</v>
      </c>
    </row>
    <row r="1493" spans="1:7">
      <c r="A1493" t="s">
        <v>1550</v>
      </c>
      <c r="B1493" s="1640">
        <v>288</v>
      </c>
      <c r="C1493" s="1640"/>
      <c r="D1493" s="1640"/>
      <c r="E1493" s="1640"/>
      <c r="F1493" s="1640"/>
      <c r="G1493" s="1640">
        <v>288</v>
      </c>
    </row>
    <row r="1494" spans="1:7">
      <c r="A1494" t="s">
        <v>1304</v>
      </c>
      <c r="B1494" s="1640"/>
      <c r="C1494" s="1640">
        <v>290</v>
      </c>
      <c r="D1494" s="1640"/>
      <c r="E1494" s="1640"/>
      <c r="F1494" s="1640"/>
      <c r="G1494" s="1640">
        <v>290</v>
      </c>
    </row>
    <row r="1495" spans="1:7">
      <c r="A1495" t="s">
        <v>1243</v>
      </c>
      <c r="B1495" s="1640"/>
      <c r="C1495" s="1640"/>
      <c r="D1495" s="1640">
        <v>390</v>
      </c>
      <c r="E1495" s="1640"/>
      <c r="F1495" s="1640">
        <v>8</v>
      </c>
      <c r="G1495" s="1640">
        <v>398</v>
      </c>
    </row>
    <row r="1496" spans="1:7">
      <c r="A1496" t="s">
        <v>1246</v>
      </c>
      <c r="B1496" s="1640"/>
      <c r="C1496" s="1640"/>
      <c r="D1496" s="1640">
        <v>454</v>
      </c>
      <c r="E1496" s="1640">
        <v>285</v>
      </c>
      <c r="F1496" s="1640">
        <v>33</v>
      </c>
      <c r="G1496" s="1640">
        <v>772</v>
      </c>
    </row>
    <row r="1497" spans="1:7">
      <c r="A1497" t="s">
        <v>931</v>
      </c>
      <c r="B1497" s="1640"/>
      <c r="C1497" s="1640"/>
      <c r="D1497" s="1640">
        <v>544</v>
      </c>
      <c r="E1497" s="1640">
        <v>723</v>
      </c>
      <c r="F1497" s="1640">
        <v>563</v>
      </c>
      <c r="G1497" s="1640">
        <v>1830</v>
      </c>
    </row>
    <row r="1498" spans="1:7">
      <c r="A1498" t="s">
        <v>930</v>
      </c>
      <c r="B1498" s="1640"/>
      <c r="C1498" s="1640">
        <v>3749</v>
      </c>
      <c r="D1498" s="1640"/>
      <c r="E1498" s="1640"/>
      <c r="F1498" s="1640"/>
      <c r="G1498" s="1640">
        <v>3749</v>
      </c>
    </row>
    <row r="1499" spans="1:7">
      <c r="A1499" t="s">
        <v>1021</v>
      </c>
      <c r="B1499" s="1640"/>
      <c r="C1499" s="1640"/>
      <c r="D1499" s="1640"/>
      <c r="E1499" s="1640"/>
      <c r="F1499" s="1640">
        <v>1587</v>
      </c>
      <c r="G1499" s="1640">
        <v>1587</v>
      </c>
    </row>
    <row r="1500" spans="1:7">
      <c r="A1500" t="s">
        <v>911</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1516</v>
      </c>
      <c r="B1507" s="1640">
        <v>245</v>
      </c>
      <c r="C1507" s="1640"/>
      <c r="D1507" s="1640"/>
      <c r="E1507" s="1640"/>
      <c r="F1507" s="1640"/>
      <c r="G1507" s="1640">
        <v>245</v>
      </c>
    </row>
    <row r="1508" spans="1:7">
      <c r="A1508" t="s">
        <v>826</v>
      </c>
      <c r="B1508" s="1640">
        <v>864</v>
      </c>
      <c r="C1508" s="1640">
        <v>674</v>
      </c>
      <c r="D1508" s="1640">
        <v>724</v>
      </c>
      <c r="E1508" s="1640">
        <v>165</v>
      </c>
      <c r="F1508" s="1640"/>
      <c r="G1508" s="1640">
        <v>2427</v>
      </c>
    </row>
    <row r="1509" spans="1:7">
      <c r="A1509" t="s">
        <v>834</v>
      </c>
      <c r="B1509" s="1640"/>
      <c r="C1509" s="1640"/>
      <c r="D1509" s="1640">
        <v>1012</v>
      </c>
      <c r="E1509" s="1640"/>
      <c r="F1509" s="1640"/>
      <c r="G1509" s="1640">
        <v>1012</v>
      </c>
    </row>
    <row r="1510" spans="1:7">
      <c r="A1510" t="s">
        <v>818</v>
      </c>
      <c r="B1510" s="1640"/>
      <c r="C1510" s="1640">
        <v>276</v>
      </c>
      <c r="D1510" s="1640"/>
      <c r="E1510" s="1640">
        <v>425</v>
      </c>
      <c r="F1510" s="1640"/>
      <c r="G1510" s="1640">
        <v>701</v>
      </c>
    </row>
    <row r="1511" spans="1:7">
      <c r="A1511" t="s">
        <v>1243</v>
      </c>
      <c r="B1511" s="1640">
        <v>615</v>
      </c>
      <c r="C1511" s="1640">
        <v>349</v>
      </c>
      <c r="D1511" s="1640"/>
      <c r="E1511" s="1640"/>
      <c r="F1511" s="1640"/>
      <c r="G1511" s="1640">
        <v>964</v>
      </c>
    </row>
    <row r="1512" spans="1:7">
      <c r="A1512" t="s">
        <v>1246</v>
      </c>
      <c r="B1512" s="1640">
        <v>327</v>
      </c>
      <c r="C1512" s="1640">
        <v>269</v>
      </c>
      <c r="D1512" s="1640">
        <v>515</v>
      </c>
      <c r="E1512" s="1640">
        <v>451</v>
      </c>
      <c r="F1512" s="1640"/>
      <c r="G1512" s="1640">
        <v>1562</v>
      </c>
    </row>
    <row r="1513" spans="1:7">
      <c r="A1513" t="s">
        <v>931</v>
      </c>
      <c r="B1513" s="1640">
        <v>1246</v>
      </c>
      <c r="C1513" s="1640"/>
      <c r="D1513" s="1640"/>
      <c r="E1513" s="1640"/>
      <c r="F1513" s="1640"/>
      <c r="G1513" s="1640">
        <v>1246</v>
      </c>
    </row>
    <row r="1514" spans="1:7">
      <c r="A1514" t="s">
        <v>1021</v>
      </c>
      <c r="B1514" s="1640">
        <v>1339</v>
      </c>
      <c r="C1514" s="1640">
        <v>857</v>
      </c>
      <c r="D1514" s="1640">
        <v>32</v>
      </c>
      <c r="E1514" s="1640"/>
      <c r="F1514" s="1640"/>
      <c r="G1514" s="1640">
        <v>2228</v>
      </c>
    </row>
    <row r="1515" spans="1:7">
      <c r="A1515" t="s">
        <v>911</v>
      </c>
      <c r="B1515" s="1640"/>
      <c r="C1515" s="1640"/>
      <c r="D1515" s="1640"/>
      <c r="E1515" s="1640">
        <v>2018</v>
      </c>
      <c r="F1515" s="1640">
        <v>1563</v>
      </c>
      <c r="G1515" s="1640">
        <v>3581</v>
      </c>
    </row>
    <row r="1516" spans="1:7">
      <c r="A1516" t="s">
        <v>928</v>
      </c>
      <c r="B1516" s="1640"/>
      <c r="C1516" s="1640"/>
      <c r="D1516" s="1640">
        <v>440</v>
      </c>
      <c r="E1516" s="1640"/>
      <c r="F1516" s="1640">
        <v>549</v>
      </c>
      <c r="G1516" s="1640">
        <v>989</v>
      </c>
    </row>
    <row r="1517" spans="1:7">
      <c r="A1517" t="s">
        <v>1671</v>
      </c>
      <c r="B1517" s="1640"/>
      <c r="C1517" s="1640"/>
      <c r="D1517" s="1640">
        <v>641</v>
      </c>
      <c r="E1517" s="1640"/>
      <c r="F1517" s="1640"/>
      <c r="G1517" s="1640">
        <v>641</v>
      </c>
    </row>
    <row r="1518" spans="1:7">
      <c r="A1518" t="s">
        <v>1018</v>
      </c>
      <c r="B1518" s="1640"/>
      <c r="C1518" s="1640"/>
      <c r="D1518" s="1640">
        <v>947</v>
      </c>
      <c r="E1518" s="1640">
        <v>1381</v>
      </c>
      <c r="F1518" s="1640"/>
      <c r="G1518" s="1640">
        <v>2328</v>
      </c>
    </row>
    <row r="1519" spans="1:7">
      <c r="A1519" t="s">
        <v>822</v>
      </c>
      <c r="B1519" s="1640"/>
      <c r="C1519" s="1640">
        <v>2304</v>
      </c>
      <c r="D1519" s="1640">
        <v>1216</v>
      </c>
      <c r="E1519" s="1640">
        <v>2932</v>
      </c>
      <c r="F1519" s="1640"/>
      <c r="G1519" s="1640">
        <v>6452</v>
      </c>
    </row>
    <row r="1520" spans="1:7">
      <c r="A1520" t="s">
        <v>932</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B1526" s="1640"/>
      <c r="C1526" s="1640"/>
      <c r="D1526" s="1640"/>
      <c r="E1526" s="1640">
        <v>513</v>
      </c>
      <c r="F1526" s="1640"/>
      <c r="G1526" s="1640">
        <v>513</v>
      </c>
    </row>
    <row r="1527" spans="1:7">
      <c r="A1527" t="s">
        <v>1033</v>
      </c>
      <c r="B1527" s="1640"/>
      <c r="C1527" s="1640"/>
      <c r="D1527" s="1640"/>
      <c r="E1527" s="1640"/>
      <c r="F1527" s="1640"/>
      <c r="G1527" s="1640"/>
    </row>
    <row r="1528" spans="1:7">
      <c r="A1528" t="s">
        <v>834</v>
      </c>
      <c r="B1528" s="1640">
        <v>757</v>
      </c>
      <c r="C1528" s="1640"/>
      <c r="D1528" s="1640"/>
      <c r="E1528" s="1640"/>
      <c r="F1528" s="1640"/>
      <c r="G1528" s="1640">
        <v>757</v>
      </c>
    </row>
    <row r="1529" spans="1:7">
      <c r="A1529" t="s">
        <v>818</v>
      </c>
      <c r="B1529" s="1640"/>
      <c r="C1529" s="1640">
        <v>110</v>
      </c>
      <c r="D1529" s="1640"/>
      <c r="E1529" s="1640"/>
      <c r="F1529" s="1640"/>
      <c r="G1529" s="1640">
        <v>110</v>
      </c>
    </row>
    <row r="1530" spans="1:7">
      <c r="A1530" t="s">
        <v>931</v>
      </c>
      <c r="B1530" s="1640"/>
      <c r="C1530" s="1640"/>
      <c r="D1530" s="1640"/>
      <c r="E1530" s="1640"/>
      <c r="F1530" s="1640">
        <v>630</v>
      </c>
      <c r="G1530" s="1640">
        <v>630</v>
      </c>
    </row>
    <row r="1531" spans="1:7">
      <c r="A1531" t="s">
        <v>930</v>
      </c>
      <c r="B1531" s="1640"/>
      <c r="C1531" s="1640"/>
      <c r="D1531" s="1640">
        <v>43</v>
      </c>
      <c r="E1531" s="1640">
        <v>8</v>
      </c>
      <c r="F1531" s="1640"/>
      <c r="G1531" s="1640">
        <v>51</v>
      </c>
    </row>
    <row r="1532" spans="1:7">
      <c r="A1532" t="s">
        <v>911</v>
      </c>
      <c r="B1532" s="1640">
        <v>699</v>
      </c>
      <c r="C1532" s="1640">
        <v>463</v>
      </c>
      <c r="D1532" s="1640">
        <v>561</v>
      </c>
      <c r="E1532" s="1640">
        <v>129</v>
      </c>
      <c r="F1532" s="1640"/>
      <c r="G1532" s="1640">
        <v>1852</v>
      </c>
    </row>
    <row r="1533" spans="1:7">
      <c r="A1533" t="s">
        <v>928</v>
      </c>
      <c r="B1533" s="1640">
        <v>847</v>
      </c>
      <c r="C1533" s="1640">
        <v>555</v>
      </c>
      <c r="D1533" s="1640">
        <v>831</v>
      </c>
      <c r="E1533" s="1640"/>
      <c r="F1533" s="1640"/>
      <c r="G1533" s="1640">
        <v>2233</v>
      </c>
    </row>
    <row r="1534" spans="1:7">
      <c r="A1534" t="s">
        <v>1018</v>
      </c>
      <c r="B1534" s="1640">
        <v>897</v>
      </c>
      <c r="C1534" s="1640">
        <v>408</v>
      </c>
      <c r="D1534" s="1640"/>
      <c r="E1534" s="1640"/>
      <c r="F1534" s="1640"/>
      <c r="G1534" s="1640">
        <v>1305</v>
      </c>
    </row>
    <row r="1535" spans="1:7">
      <c r="A1535" t="s">
        <v>822</v>
      </c>
      <c r="B1535" s="1640">
        <v>350</v>
      </c>
      <c r="C1535" s="1640"/>
      <c r="D1535" s="1640"/>
      <c r="E1535" s="1640"/>
      <c r="F1535" s="1640"/>
      <c r="G1535" s="1640">
        <v>350</v>
      </c>
    </row>
    <row r="1536" spans="1:7">
      <c r="A1536" t="s">
        <v>932</v>
      </c>
      <c r="B1536" s="1640"/>
      <c r="C1536" s="1640"/>
      <c r="D1536" s="1640">
        <v>140</v>
      </c>
      <c r="E1536" s="1640"/>
      <c r="F1536" s="1640"/>
      <c r="G1536" s="1640">
        <v>140</v>
      </c>
    </row>
    <row r="1537" spans="1:7">
      <c r="A1537" t="s">
        <v>1540</v>
      </c>
      <c r="B1537" s="1640"/>
      <c r="C1537" s="1640">
        <v>1174</v>
      </c>
      <c r="D1537" s="1640">
        <v>1060</v>
      </c>
      <c r="E1537" s="1640">
        <v>818</v>
      </c>
      <c r="F1537" s="1640">
        <v>441</v>
      </c>
      <c r="G1537" s="1640">
        <v>3493</v>
      </c>
    </row>
    <row r="1538" spans="1:7">
      <c r="A1538" t="s">
        <v>735</v>
      </c>
      <c r="B1538" s="1640"/>
      <c r="C1538" s="1640">
        <v>521</v>
      </c>
      <c r="D1538" s="1640">
        <v>701</v>
      </c>
      <c r="E1538" s="1640">
        <v>707</v>
      </c>
      <c r="F1538" s="1640">
        <v>512</v>
      </c>
      <c r="G1538" s="1640">
        <v>2441</v>
      </c>
    </row>
    <row r="1539" spans="1:7">
      <c r="A1539" t="s">
        <v>1015</v>
      </c>
      <c r="B1539" s="1640"/>
      <c r="C1539" s="1640">
        <v>473</v>
      </c>
      <c r="D1539" s="1640">
        <v>1258</v>
      </c>
      <c r="E1539" s="1640">
        <v>1494</v>
      </c>
      <c r="F1539" s="1640"/>
      <c r="G1539" s="1640">
        <v>3225</v>
      </c>
    </row>
    <row r="1540" spans="1:7">
      <c r="A1540" t="s">
        <v>837</v>
      </c>
      <c r="B1540" s="1640"/>
      <c r="C1540" s="1640"/>
      <c r="D1540" s="1640">
        <v>873</v>
      </c>
      <c r="E1540" s="1640">
        <v>449</v>
      </c>
      <c r="F1540" s="1640"/>
      <c r="G1540" s="1640">
        <v>1322</v>
      </c>
    </row>
    <row r="1541" spans="1:7">
      <c r="A1541" t="s">
        <v>1672</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B1547" s="1640"/>
      <c r="C1547" s="1640"/>
      <c r="D1547" s="1640">
        <v>427</v>
      </c>
      <c r="E1547" s="1640"/>
      <c r="F1547" s="1640"/>
      <c r="G1547" s="1640">
        <v>427</v>
      </c>
    </row>
    <row r="1548" spans="1:7">
      <c r="A1548" t="s">
        <v>961</v>
      </c>
      <c r="B1548" s="1640"/>
      <c r="C1548" s="1640"/>
      <c r="D1548" s="1640"/>
      <c r="E1548" s="1640"/>
      <c r="F1548" s="1640"/>
      <c r="G1548" s="1640"/>
    </row>
    <row r="1549" spans="1:7">
      <c r="A1549" t="s">
        <v>860</v>
      </c>
      <c r="B1549" s="1640"/>
      <c r="C1549" s="1640"/>
      <c r="D1549" s="1640">
        <v>258</v>
      </c>
      <c r="E1549" s="1640"/>
      <c r="F1549" s="1640"/>
      <c r="G1549" s="1640">
        <v>258</v>
      </c>
    </row>
    <row r="1550" spans="1:7">
      <c r="A1550" t="s">
        <v>834</v>
      </c>
      <c r="B1550" s="1640">
        <v>1627</v>
      </c>
      <c r="C1550" s="1640"/>
      <c r="D1550" s="1640"/>
      <c r="E1550" s="1640"/>
      <c r="F1550" s="1640"/>
      <c r="G1550" s="1640">
        <v>1627</v>
      </c>
    </row>
    <row r="1551" spans="1:7">
      <c r="A1551" t="s">
        <v>1301</v>
      </c>
      <c r="B1551" s="1640"/>
      <c r="C1551" s="1640"/>
      <c r="D1551" s="1640"/>
      <c r="E1551" s="1640">
        <v>110</v>
      </c>
      <c r="F1551" s="1640"/>
      <c r="G1551" s="1640">
        <v>110</v>
      </c>
    </row>
    <row r="1552" spans="1:7">
      <c r="A1552" t="s">
        <v>931</v>
      </c>
      <c r="B1552" s="1640">
        <v>114</v>
      </c>
      <c r="C1552" s="1640"/>
      <c r="D1552" s="1640"/>
      <c r="E1552" s="1640"/>
      <c r="F1552" s="1640"/>
      <c r="G1552" s="1640">
        <v>114</v>
      </c>
    </row>
    <row r="1553" spans="1:7">
      <c r="A1553" t="s">
        <v>928</v>
      </c>
      <c r="B1553" s="1640">
        <v>217</v>
      </c>
      <c r="C1553" s="1640"/>
      <c r="D1553" s="1640"/>
      <c r="E1553" s="1640"/>
      <c r="F1553" s="1640"/>
      <c r="G1553" s="1640">
        <v>217</v>
      </c>
    </row>
    <row r="1554" spans="1:7">
      <c r="A1554" t="s">
        <v>1018</v>
      </c>
      <c r="B1554" s="1640"/>
      <c r="C1554" s="1640">
        <v>2700</v>
      </c>
      <c r="D1554" s="1640"/>
      <c r="E1554" s="1640"/>
      <c r="F1554" s="1640"/>
      <c r="G1554" s="1640">
        <v>2700</v>
      </c>
    </row>
    <row r="1555" spans="1:7">
      <c r="A1555" t="s">
        <v>932</v>
      </c>
      <c r="B1555" s="1640">
        <v>763</v>
      </c>
      <c r="C1555" s="1640">
        <v>745</v>
      </c>
      <c r="D1555" s="1640">
        <v>673</v>
      </c>
      <c r="E1555" s="1640"/>
      <c r="F1555" s="1640">
        <v>931</v>
      </c>
      <c r="G1555" s="1640">
        <v>3112</v>
      </c>
    </row>
    <row r="1556" spans="1:7">
      <c r="A1556" t="s">
        <v>1540</v>
      </c>
      <c r="B1556" s="1640"/>
      <c r="C1556" s="1640">
        <v>679</v>
      </c>
      <c r="D1556" s="1640">
        <v>263</v>
      </c>
      <c r="E1556" s="1640">
        <v>46</v>
      </c>
      <c r="F1556" s="1640"/>
      <c r="G1556" s="1640">
        <v>988</v>
      </c>
    </row>
    <row r="1557" spans="1:7">
      <c r="A1557" t="s">
        <v>735</v>
      </c>
      <c r="B1557" s="1640"/>
      <c r="C1557" s="1640"/>
      <c r="D1557" s="1640"/>
      <c r="E1557" s="1640"/>
      <c r="F1557" s="1640"/>
      <c r="G1557" s="1640"/>
    </row>
    <row r="1558" spans="1:7">
      <c r="A1558" t="s">
        <v>1015</v>
      </c>
      <c r="B1558" s="1640">
        <v>1070</v>
      </c>
      <c r="C1558" s="1640">
        <v>584</v>
      </c>
      <c r="D1558" s="1640"/>
      <c r="E1558" s="1640"/>
      <c r="F1558" s="1640"/>
      <c r="G1558" s="1640">
        <v>1654</v>
      </c>
    </row>
    <row r="1559" spans="1:7">
      <c r="A1559" t="s">
        <v>841</v>
      </c>
      <c r="B1559" s="1640">
        <v>525</v>
      </c>
      <c r="C1559" s="1640"/>
      <c r="D1559" s="1640">
        <v>787</v>
      </c>
      <c r="E1559" s="1640"/>
      <c r="F1559" s="1640">
        <v>540</v>
      </c>
      <c r="G1559" s="1640">
        <v>1852</v>
      </c>
    </row>
    <row r="1560" spans="1:7">
      <c r="A1560" t="s">
        <v>695</v>
      </c>
      <c r="B1560" s="1640">
        <v>483</v>
      </c>
      <c r="C1560" s="1640"/>
      <c r="D1560" s="1640"/>
      <c r="E1560" s="1640"/>
      <c r="F1560" s="1640">
        <v>191</v>
      </c>
      <c r="G1560" s="1640">
        <v>674</v>
      </c>
    </row>
    <row r="1561" spans="1:7">
      <c r="A1561" t="s">
        <v>866</v>
      </c>
      <c r="B1561" s="1640"/>
      <c r="C1561" s="1640">
        <v>443</v>
      </c>
      <c r="D1561" s="1640">
        <v>406</v>
      </c>
      <c r="E1561" s="1640">
        <v>361</v>
      </c>
      <c r="F1561" s="1640">
        <v>345</v>
      </c>
      <c r="G1561" s="1640">
        <v>1555</v>
      </c>
    </row>
    <row r="1562" spans="1:7">
      <c r="A1562" t="s">
        <v>913</v>
      </c>
      <c r="B1562" s="1640"/>
      <c r="C1562" s="1640">
        <v>1520</v>
      </c>
      <c r="D1562" s="1640">
        <v>413</v>
      </c>
      <c r="E1562" s="1640">
        <v>1539</v>
      </c>
      <c r="F1562" s="1640">
        <v>770</v>
      </c>
      <c r="G1562" s="1640">
        <v>4242</v>
      </c>
    </row>
    <row r="1563" spans="1:7">
      <c r="A1563" t="s">
        <v>1509</v>
      </c>
      <c r="B1563" s="1640"/>
      <c r="C1563" s="1640"/>
      <c r="D1563" s="1640">
        <v>675</v>
      </c>
      <c r="E1563" s="1640">
        <v>1313</v>
      </c>
      <c r="F1563" s="1640"/>
      <c r="G1563" s="1640">
        <v>1988</v>
      </c>
    </row>
    <row r="1564" spans="1:7">
      <c r="A1564" t="s">
        <v>1024</v>
      </c>
      <c r="B1564" s="1640"/>
      <c r="C1564" s="1640"/>
      <c r="D1564" s="1640">
        <v>1245</v>
      </c>
      <c r="E1564" s="1640">
        <v>1150</v>
      </c>
      <c r="F1564" s="1640">
        <v>1240</v>
      </c>
      <c r="G1564" s="1640">
        <v>3635</v>
      </c>
    </row>
    <row r="1565" spans="1:7">
      <c r="A1565" t="s">
        <v>1303</v>
      </c>
      <c r="B1565" s="1640"/>
      <c r="C1565" s="1640"/>
      <c r="D1565" s="1640">
        <v>73</v>
      </c>
      <c r="E1565" s="1640">
        <v>35</v>
      </c>
      <c r="F1565" s="1640"/>
      <c r="G1565" s="1640">
        <v>108</v>
      </c>
    </row>
    <row r="1566" spans="1:7">
      <c r="A1566" t="s">
        <v>816</v>
      </c>
      <c r="B1566" s="1640"/>
      <c r="C1566" s="1640"/>
      <c r="D1566" s="1640">
        <v>292</v>
      </c>
      <c r="E1566" s="1640"/>
      <c r="F1566" s="1640">
        <v>2380</v>
      </c>
      <c r="G1566" s="1640">
        <v>2672</v>
      </c>
    </row>
    <row r="1567" spans="1:7">
      <c r="A1567" t="s">
        <v>1511</v>
      </c>
      <c r="B1567" s="1640"/>
      <c r="C1567" s="1640"/>
      <c r="D1567" s="1640"/>
      <c r="E1567" s="1640">
        <v>145</v>
      </c>
      <c r="F1567" s="1640"/>
      <c r="G1567" s="1640">
        <v>145</v>
      </c>
    </row>
    <row r="1568" spans="1:7">
      <c r="A1568" t="s">
        <v>855</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B1574" s="1640"/>
      <c r="C1574" s="1640">
        <v>245</v>
      </c>
      <c r="D1574" s="1640"/>
      <c r="E1574" s="1640"/>
      <c r="F1574" s="1640"/>
      <c r="G1574" s="1640">
        <v>245</v>
      </c>
    </row>
    <row r="1575" spans="1:7">
      <c r="A1575" t="s">
        <v>1226</v>
      </c>
      <c r="B1575" s="1640"/>
      <c r="C1575" s="1640"/>
      <c r="D1575" s="1640"/>
      <c r="E1575" s="1640"/>
      <c r="F1575" s="1640"/>
      <c r="G1575" s="1640"/>
    </row>
    <row r="1576" spans="1:7">
      <c r="A1576" t="s">
        <v>931</v>
      </c>
      <c r="B1576" s="1640"/>
      <c r="C1576" s="1640"/>
      <c r="D1576" s="1640"/>
      <c r="E1576" s="1640"/>
      <c r="F1576" s="1640">
        <v>241</v>
      </c>
      <c r="G1576" s="1640">
        <v>241</v>
      </c>
    </row>
    <row r="1577" spans="1:7">
      <c r="A1577" t="s">
        <v>930</v>
      </c>
      <c r="B1577" s="1640"/>
      <c r="C1577" s="1640"/>
      <c r="D1577" s="1640"/>
      <c r="E1577" s="1640"/>
      <c r="F1577" s="1640"/>
      <c r="G1577" s="1640"/>
    </row>
    <row r="1578" spans="1:7">
      <c r="A1578" t="s">
        <v>1015</v>
      </c>
      <c r="B1578" s="1640"/>
      <c r="C1578" s="1640"/>
      <c r="D1578" s="1640"/>
      <c r="E1578" s="1640">
        <v>60</v>
      </c>
      <c r="F1578" s="1640"/>
      <c r="G1578" s="1640">
        <v>60</v>
      </c>
    </row>
    <row r="1579" spans="1:7">
      <c r="A1579" t="s">
        <v>841</v>
      </c>
      <c r="B1579" s="1640">
        <v>585</v>
      </c>
      <c r="C1579" s="1640">
        <v>464</v>
      </c>
      <c r="D1579" s="1640">
        <v>579</v>
      </c>
      <c r="E1579" s="1640">
        <v>300</v>
      </c>
      <c r="F1579" s="1640">
        <v>216</v>
      </c>
      <c r="G1579" s="1640">
        <v>2144</v>
      </c>
    </row>
    <row r="1580" spans="1:7">
      <c r="A1580" t="s">
        <v>695</v>
      </c>
      <c r="B1580" s="1640">
        <v>587</v>
      </c>
      <c r="C1580" s="1640">
        <v>364</v>
      </c>
      <c r="D1580" s="1640"/>
      <c r="E1580" s="1640">
        <v>654</v>
      </c>
      <c r="F1580" s="1640">
        <v>1381</v>
      </c>
      <c r="G1580" s="1640">
        <v>2986</v>
      </c>
    </row>
    <row r="1581" spans="1:7">
      <c r="A1581" t="s">
        <v>866</v>
      </c>
      <c r="B1581" s="1640">
        <v>766</v>
      </c>
      <c r="C1581" s="1640">
        <v>566</v>
      </c>
      <c r="D1581" s="1640">
        <v>488</v>
      </c>
      <c r="E1581" s="1640"/>
      <c r="F1581" s="1640">
        <v>225</v>
      </c>
      <c r="G1581" s="1640">
        <v>2045</v>
      </c>
    </row>
    <row r="1582" spans="1:7">
      <c r="A1582" t="s">
        <v>913</v>
      </c>
      <c r="B1582" s="1640">
        <v>1126</v>
      </c>
      <c r="C1582" s="1640">
        <v>879</v>
      </c>
      <c r="D1582" s="1640">
        <v>218</v>
      </c>
      <c r="E1582" s="1640">
        <v>71</v>
      </c>
      <c r="F1582" s="1640"/>
      <c r="G1582" s="1640">
        <v>2294</v>
      </c>
    </row>
    <row r="1583" spans="1:7">
      <c r="A1583" t="s">
        <v>1509</v>
      </c>
      <c r="B1583" s="1640"/>
      <c r="C1583" s="1640">
        <v>1000</v>
      </c>
      <c r="D1583" s="1640"/>
      <c r="E1583" s="1640"/>
      <c r="F1583" s="1640"/>
      <c r="G1583" s="1640">
        <v>1000</v>
      </c>
    </row>
    <row r="1584" spans="1:7">
      <c r="A1584" t="s">
        <v>1024</v>
      </c>
      <c r="B1584" s="1640">
        <v>1210</v>
      </c>
      <c r="C1584" s="1640">
        <v>1966</v>
      </c>
      <c r="D1584" s="1640">
        <v>189</v>
      </c>
      <c r="E1584" s="1640"/>
      <c r="F1584" s="1640"/>
      <c r="G1584" s="1640">
        <v>3365</v>
      </c>
    </row>
    <row r="1585" spans="1:7">
      <c r="A1585" t="s">
        <v>816</v>
      </c>
      <c r="B1585" s="1640"/>
      <c r="C1585" s="1640">
        <v>766</v>
      </c>
      <c r="D1585" s="1640"/>
      <c r="E1585" s="1640"/>
      <c r="F1585" s="1640"/>
      <c r="G1585" s="1640">
        <v>766</v>
      </c>
    </row>
    <row r="1586" spans="1:7">
      <c r="A1586" t="s">
        <v>855</v>
      </c>
      <c r="B1586" s="1640">
        <v>280</v>
      </c>
      <c r="C1586" s="1640"/>
      <c r="D1586" s="1640"/>
      <c r="E1586" s="1640"/>
      <c r="F1586" s="1640"/>
      <c r="G1586" s="1640">
        <v>280</v>
      </c>
    </row>
    <row r="1587" spans="1:7">
      <c r="A1587" t="s">
        <v>1503</v>
      </c>
      <c r="B1587" s="1640"/>
      <c r="C1587" s="1640"/>
      <c r="D1587" s="1640">
        <v>2164</v>
      </c>
      <c r="E1587" s="1640">
        <v>2748</v>
      </c>
      <c r="F1587" s="1640">
        <v>1060</v>
      </c>
      <c r="G1587" s="1640">
        <v>5972</v>
      </c>
    </row>
    <row r="1588" spans="1:7">
      <c r="A1588" t="s">
        <v>1673</v>
      </c>
      <c r="B1588" s="1640"/>
      <c r="C1588" s="1640"/>
      <c r="D1588" s="1640">
        <v>1245</v>
      </c>
      <c r="E1588" s="1640">
        <v>1344</v>
      </c>
      <c r="F1588" s="1640">
        <v>803</v>
      </c>
      <c r="G1588" s="1640">
        <v>3392</v>
      </c>
    </row>
    <row r="1589" spans="1:7">
      <c r="A1589" t="s">
        <v>842</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932</v>
      </c>
      <c r="B1596" s="1640"/>
      <c r="C1596" s="1640"/>
      <c r="D1596" s="1640">
        <v>145</v>
      </c>
      <c r="E1596" s="1640"/>
      <c r="F1596" s="1640"/>
      <c r="G1596" s="1640">
        <v>145</v>
      </c>
    </row>
    <row r="1597" spans="1:7">
      <c r="A1597" t="s">
        <v>841</v>
      </c>
      <c r="B1597" s="1640"/>
      <c r="C1597" s="1640">
        <v>65</v>
      </c>
      <c r="D1597" s="1640"/>
      <c r="E1597" s="1640"/>
      <c r="F1597" s="1640"/>
      <c r="G1597" s="1640">
        <v>65</v>
      </c>
    </row>
    <row r="1598" spans="1:7">
      <c r="A1598" t="s">
        <v>695</v>
      </c>
      <c r="B1598" s="1640"/>
      <c r="C1598" s="1640"/>
      <c r="D1598" s="1640"/>
      <c r="E1598" s="1640">
        <v>1196</v>
      </c>
      <c r="F1598" s="1640"/>
      <c r="G1598" s="1640">
        <v>1196</v>
      </c>
    </row>
    <row r="1599" spans="1:7">
      <c r="A1599" t="s">
        <v>866</v>
      </c>
      <c r="B1599" s="1640"/>
      <c r="C1599" s="1640">
        <v>465</v>
      </c>
      <c r="D1599" s="1640">
        <v>193</v>
      </c>
      <c r="E1599" s="1640">
        <v>1067</v>
      </c>
      <c r="F1599" s="1640">
        <v>339</v>
      </c>
      <c r="G1599" s="1640">
        <v>2064</v>
      </c>
    </row>
    <row r="1600" spans="1:7">
      <c r="A1600" t="s">
        <v>1511</v>
      </c>
      <c r="B1600" s="1640"/>
      <c r="C1600" s="1640"/>
      <c r="D1600" s="1640"/>
      <c r="E1600" s="1640"/>
      <c r="F1600" s="1640"/>
      <c r="G1600" s="1640"/>
    </row>
    <row r="1601" spans="1:7">
      <c r="A1601" t="s">
        <v>1673</v>
      </c>
      <c r="B1601" s="1640"/>
      <c r="C1601" s="1640"/>
      <c r="D1601" s="1640"/>
      <c r="E1601" s="1640">
        <v>176</v>
      </c>
      <c r="F1601" s="1640">
        <v>2202</v>
      </c>
      <c r="G1601" s="1640">
        <v>2378</v>
      </c>
    </row>
    <row r="1602" spans="1:7">
      <c r="A1602" t="s">
        <v>842</v>
      </c>
      <c r="B1602" s="1640"/>
      <c r="C1602" s="1640">
        <v>649</v>
      </c>
      <c r="D1602" s="1640">
        <v>130</v>
      </c>
      <c r="E1602" s="1640">
        <v>864</v>
      </c>
      <c r="F1602" s="1640"/>
      <c r="G1602" s="1640">
        <v>1643</v>
      </c>
    </row>
    <row r="1603" spans="1:7">
      <c r="A1603" t="s">
        <v>880</v>
      </c>
      <c r="B1603" s="1640"/>
      <c r="C1603" s="1640">
        <v>1157</v>
      </c>
      <c r="D1603" s="1640"/>
      <c r="E1603" s="1640"/>
      <c r="F1603" s="1640"/>
      <c r="G1603" s="1640">
        <v>1157</v>
      </c>
    </row>
    <row r="1604" spans="1:7">
      <c r="A1604" t="s">
        <v>1506</v>
      </c>
      <c r="B1604" s="1640"/>
      <c r="C1604" s="1640">
        <v>2456</v>
      </c>
      <c r="D1604" s="1640">
        <v>2095</v>
      </c>
      <c r="E1604" s="1640"/>
      <c r="F1604" s="1640"/>
      <c r="G1604" s="1640">
        <v>4551</v>
      </c>
    </row>
    <row r="1605" spans="1:7">
      <c r="A1605" t="s">
        <v>933</v>
      </c>
      <c r="B1605" s="1640"/>
      <c r="C1605" s="1640">
        <v>591</v>
      </c>
      <c r="D1605" s="1640">
        <v>670</v>
      </c>
      <c r="E1605" s="1640">
        <v>622</v>
      </c>
      <c r="F1605" s="1640">
        <v>664</v>
      </c>
      <c r="G1605" s="1640">
        <v>2547</v>
      </c>
    </row>
    <row r="1606" spans="1:7">
      <c r="A1606" t="s">
        <v>830</v>
      </c>
      <c r="B1606" s="1640"/>
      <c r="C1606" s="1640"/>
      <c r="D1606" s="1640">
        <v>420</v>
      </c>
      <c r="E1606" s="1640">
        <v>690</v>
      </c>
      <c r="F1606" s="1640"/>
      <c r="G1606" s="1640">
        <v>1110</v>
      </c>
    </row>
    <row r="1607" spans="1:7">
      <c r="A1607" t="s">
        <v>701</v>
      </c>
      <c r="B1607" s="1640"/>
      <c r="C1607" s="1640"/>
      <c r="D1607" s="1640">
        <v>1110</v>
      </c>
      <c r="E1607" s="1640">
        <v>1904</v>
      </c>
      <c r="F1607" s="1640">
        <v>836</v>
      </c>
      <c r="G1607" s="1640">
        <v>3850</v>
      </c>
    </row>
    <row r="1608" spans="1:7">
      <c r="A1608" t="s">
        <v>869</v>
      </c>
      <c r="B1608" s="1640"/>
      <c r="C1608" s="1640"/>
      <c r="D1608" s="1640"/>
      <c r="E1608" s="1640">
        <v>319</v>
      </c>
      <c r="F1608" s="1640">
        <v>446</v>
      </c>
      <c r="G1608" s="1640">
        <v>765</v>
      </c>
    </row>
    <row r="1609" spans="1:7">
      <c r="A1609" t="s">
        <v>877</v>
      </c>
      <c r="B1609" s="1640"/>
      <c r="C1609" s="1640"/>
      <c r="D1609" s="1640"/>
      <c r="E1609" s="1640">
        <v>1251</v>
      </c>
      <c r="F1609" s="1640">
        <v>2149</v>
      </c>
      <c r="G1609" s="1640">
        <v>3400</v>
      </c>
    </row>
    <row r="1610" spans="1:7">
      <c r="A1610" t="s">
        <v>1027</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B1616" s="1640"/>
      <c r="C1616" s="1640">
        <v>18</v>
      </c>
      <c r="D1616" s="1640">
        <v>57</v>
      </c>
      <c r="E1616" s="1640">
        <v>248</v>
      </c>
      <c r="F1616" s="1640"/>
      <c r="G1616" s="1640">
        <v>323</v>
      </c>
    </row>
    <row r="1617" spans="1:7">
      <c r="A1617" t="s">
        <v>930</v>
      </c>
      <c r="B1617" s="1640"/>
      <c r="C1617" s="1640">
        <v>63</v>
      </c>
      <c r="D1617" s="1640"/>
      <c r="E1617" s="1640"/>
      <c r="F1617" s="1640"/>
      <c r="G1617" s="1640">
        <v>63</v>
      </c>
    </row>
    <row r="1618" spans="1:7">
      <c r="A1618" t="s">
        <v>932</v>
      </c>
      <c r="B1618" s="1640">
        <v>54</v>
      </c>
      <c r="C1618" s="1640"/>
      <c r="D1618" s="1640"/>
      <c r="E1618" s="1640"/>
      <c r="F1618" s="1640"/>
      <c r="G1618" s="1640">
        <v>54</v>
      </c>
    </row>
    <row r="1619" spans="1:7">
      <c r="A1619" t="s">
        <v>695</v>
      </c>
      <c r="B1619" s="1640"/>
      <c r="C1619" s="1640"/>
      <c r="D1619" s="1640"/>
      <c r="E1619" s="1640"/>
      <c r="F1619" s="1640">
        <v>241</v>
      </c>
      <c r="G1619" s="1640">
        <v>241</v>
      </c>
    </row>
    <row r="1620" spans="1:7">
      <c r="A1620" t="s">
        <v>866</v>
      </c>
      <c r="B1620" s="1640"/>
      <c r="C1620" s="1640">
        <v>411</v>
      </c>
      <c r="D1620" s="1640">
        <v>237</v>
      </c>
      <c r="E1620" s="1640"/>
      <c r="F1620" s="1640">
        <v>26</v>
      </c>
      <c r="G1620" s="1640">
        <v>674</v>
      </c>
    </row>
    <row r="1621" spans="1:7">
      <c r="A1621" t="s">
        <v>816</v>
      </c>
      <c r="B1621" s="1640"/>
      <c r="C1621" s="1640"/>
      <c r="D1621" s="1640"/>
      <c r="E1621" s="1640"/>
      <c r="F1621" s="1640"/>
      <c r="G1621" s="1640"/>
    </row>
    <row r="1622" spans="1:7">
      <c r="A1622" t="s">
        <v>1549</v>
      </c>
      <c r="B1622" s="1640">
        <v>270</v>
      </c>
      <c r="C1622" s="1640">
        <v>490</v>
      </c>
      <c r="D1622" s="1640"/>
      <c r="E1622" s="1640"/>
      <c r="F1622" s="1640">
        <v>270</v>
      </c>
      <c r="G1622" s="1640">
        <v>1030</v>
      </c>
    </row>
    <row r="1623" spans="1:7">
      <c r="A1623" t="s">
        <v>1503</v>
      </c>
      <c r="B1623" s="1640">
        <v>883</v>
      </c>
      <c r="C1623" s="1640"/>
      <c r="D1623" s="1640"/>
      <c r="E1623" s="1640"/>
      <c r="F1623" s="1640"/>
      <c r="G1623" s="1640">
        <v>883</v>
      </c>
    </row>
    <row r="1624" spans="1:7">
      <c r="A1624" t="s">
        <v>1673</v>
      </c>
      <c r="B1624" s="1640">
        <v>587</v>
      </c>
      <c r="C1624" s="1640"/>
      <c r="D1624" s="1640"/>
      <c r="E1624" s="1640"/>
      <c r="F1624" s="1640"/>
      <c r="G1624" s="1640">
        <v>587</v>
      </c>
    </row>
    <row r="1625" spans="1:7">
      <c r="A1625" t="s">
        <v>842</v>
      </c>
      <c r="B1625" s="1640">
        <v>500</v>
      </c>
      <c r="C1625" s="1640">
        <v>985</v>
      </c>
      <c r="D1625" s="1640">
        <v>860</v>
      </c>
      <c r="E1625" s="1640">
        <v>212</v>
      </c>
      <c r="F1625" s="1640"/>
      <c r="G1625" s="1640">
        <v>2557</v>
      </c>
    </row>
    <row r="1626" spans="1:7">
      <c r="A1626" t="s">
        <v>933</v>
      </c>
      <c r="B1626" s="1640">
        <v>783</v>
      </c>
      <c r="C1626" s="1640">
        <v>733</v>
      </c>
      <c r="D1626" s="1640">
        <v>970</v>
      </c>
      <c r="E1626" s="1640">
        <v>917</v>
      </c>
      <c r="F1626" s="1640">
        <v>589</v>
      </c>
      <c r="G1626" s="1640">
        <v>3992</v>
      </c>
    </row>
    <row r="1627" spans="1:7">
      <c r="A1627" t="s">
        <v>830</v>
      </c>
      <c r="B1627" s="1640">
        <v>612</v>
      </c>
      <c r="C1627" s="1640"/>
      <c r="D1627" s="1640"/>
      <c r="E1627" s="1640"/>
      <c r="F1627" s="1640"/>
      <c r="G1627" s="1640">
        <v>612</v>
      </c>
    </row>
    <row r="1628" spans="1:7">
      <c r="A1628" t="s">
        <v>701</v>
      </c>
      <c r="B1628" s="1640"/>
      <c r="C1628" s="1640">
        <v>1309</v>
      </c>
      <c r="D1628" s="1640">
        <v>427</v>
      </c>
      <c r="E1628" s="1640">
        <v>421</v>
      </c>
      <c r="F1628" s="1640"/>
      <c r="G1628" s="1640">
        <v>2157</v>
      </c>
    </row>
    <row r="1629" spans="1:7">
      <c r="A1629" t="s">
        <v>869</v>
      </c>
      <c r="B1629" s="1640">
        <v>693</v>
      </c>
      <c r="C1629" s="1640">
        <v>596</v>
      </c>
      <c r="D1629" s="1640">
        <v>240</v>
      </c>
      <c r="E1629" s="1640">
        <v>180</v>
      </c>
      <c r="F1629" s="1640">
        <v>150</v>
      </c>
      <c r="G1629" s="1640">
        <v>1859</v>
      </c>
    </row>
    <row r="1630" spans="1:7">
      <c r="A1630" t="s">
        <v>877</v>
      </c>
      <c r="B1630" s="1640">
        <v>1826</v>
      </c>
      <c r="C1630" s="1640">
        <v>882</v>
      </c>
      <c r="D1630" s="1640">
        <v>1681</v>
      </c>
      <c r="E1630" s="1640">
        <v>760</v>
      </c>
      <c r="F1630" s="1640">
        <v>243</v>
      </c>
      <c r="G1630" s="1640">
        <v>5392</v>
      </c>
    </row>
    <row r="1631" spans="1:7">
      <c r="A1631" t="s">
        <v>1027</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708</v>
      </c>
      <c r="B1633" s="1640">
        <v>1084</v>
      </c>
      <c r="C1633" s="1640"/>
      <c r="D1633" s="1640">
        <v>2699</v>
      </c>
      <c r="E1633" s="1640"/>
      <c r="F1633" s="1640"/>
      <c r="G1633" s="1640">
        <v>3783</v>
      </c>
    </row>
    <row r="1634" spans="1:7">
      <c r="A1634" t="s">
        <v>937</v>
      </c>
      <c r="B1634" s="1640">
        <v>1433</v>
      </c>
      <c r="C1634" s="1640">
        <v>2630</v>
      </c>
      <c r="D1634" s="1640">
        <v>1848</v>
      </c>
      <c r="E1634" s="1640"/>
      <c r="F1634" s="1640"/>
      <c r="G1634" s="1640">
        <v>5911</v>
      </c>
    </row>
    <row r="1635" spans="1:7">
      <c r="A1635" t="s">
        <v>1300</v>
      </c>
      <c r="B1635" s="1640">
        <v>500</v>
      </c>
      <c r="C1635" s="1640">
        <v>260</v>
      </c>
      <c r="D1635" s="1640"/>
      <c r="E1635" s="1640"/>
      <c r="F1635" s="1640"/>
      <c r="G1635" s="1640">
        <v>760</v>
      </c>
    </row>
    <row r="1636" spans="1:7">
      <c r="A1636" t="s">
        <v>658</v>
      </c>
      <c r="B1636" s="1640"/>
      <c r="C1636" s="1640"/>
      <c r="D1636" s="1640"/>
      <c r="E1636" s="1640">
        <v>590</v>
      </c>
      <c r="F1636" s="1640">
        <v>261</v>
      </c>
      <c r="G1636" s="1640">
        <v>851</v>
      </c>
    </row>
    <row r="1637" spans="1:7">
      <c r="A1637" t="s">
        <v>914</v>
      </c>
      <c r="B1637" s="1640"/>
      <c r="C1637" s="1640"/>
      <c r="D1637" s="1640"/>
      <c r="E1637" s="1640">
        <v>2715</v>
      </c>
      <c r="F1637" s="1640">
        <v>1377</v>
      </c>
      <c r="G1637" s="1640">
        <v>4092</v>
      </c>
    </row>
    <row r="1638" spans="1:7">
      <c r="A1638" t="s">
        <v>917</v>
      </c>
      <c r="B1638" s="1640"/>
      <c r="C1638" s="1640"/>
      <c r="D1638" s="1640"/>
      <c r="E1638" s="1640">
        <v>804</v>
      </c>
      <c r="F1638" s="1640">
        <v>559</v>
      </c>
      <c r="G1638" s="1640">
        <v>1363</v>
      </c>
    </row>
    <row r="1639" spans="1:7">
      <c r="A1639" t="s">
        <v>872</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B1645" s="1640"/>
      <c r="C1645" s="1640">
        <v>14</v>
      </c>
      <c r="D1645" s="1640"/>
      <c r="E1645" s="1640"/>
      <c r="F1645" s="1640"/>
      <c r="G1645" s="1640">
        <v>14</v>
      </c>
    </row>
    <row r="1646" spans="1:7">
      <c r="A1646" t="s">
        <v>930</v>
      </c>
      <c r="B1646" s="1640"/>
      <c r="C1646" s="1640">
        <v>9</v>
      </c>
      <c r="D1646" s="1640"/>
      <c r="E1646" s="1640"/>
      <c r="F1646" s="1640"/>
      <c r="G1646" s="1640">
        <v>9</v>
      </c>
    </row>
    <row r="1647" spans="1:7">
      <c r="A1647" t="s">
        <v>932</v>
      </c>
      <c r="B1647" s="1640"/>
      <c r="C1647" s="1640">
        <v>441</v>
      </c>
      <c r="D1647" s="1640">
        <v>7</v>
      </c>
      <c r="E1647" s="1640">
        <v>36</v>
      </c>
      <c r="F1647" s="1640"/>
      <c r="G1647" s="1640">
        <v>484</v>
      </c>
    </row>
    <row r="1648" spans="1:7">
      <c r="A1648" t="s">
        <v>695</v>
      </c>
      <c r="B1648" s="1640"/>
      <c r="C1648" s="1640"/>
      <c r="D1648" s="1640"/>
      <c r="E1648" s="1640">
        <v>525</v>
      </c>
      <c r="F1648" s="1640"/>
      <c r="G1648" s="1640">
        <v>525</v>
      </c>
    </row>
    <row r="1649" spans="1:7">
      <c r="A1649" t="s">
        <v>866</v>
      </c>
      <c r="B1649" s="1640"/>
      <c r="C1649" s="1640"/>
      <c r="D1649" s="1640"/>
      <c r="E1649" s="1640"/>
      <c r="F1649" s="1640"/>
      <c r="G1649" s="1640"/>
    </row>
    <row r="1650" spans="1:7">
      <c r="A1650" t="s">
        <v>1549</v>
      </c>
      <c r="B1650" s="1640">
        <v>100</v>
      </c>
      <c r="C1650" s="1640"/>
      <c r="D1650" s="1640"/>
      <c r="E1650" s="1640"/>
      <c r="F1650" s="1640"/>
      <c r="G1650" s="1640">
        <v>100</v>
      </c>
    </row>
    <row r="1651" spans="1:7">
      <c r="A1651" t="s">
        <v>842</v>
      </c>
      <c r="B1651" s="1640">
        <v>314</v>
      </c>
      <c r="C1651" s="1640"/>
      <c r="D1651" s="1640"/>
      <c r="E1651" s="1640"/>
      <c r="F1651" s="1640"/>
      <c r="G1651" s="1640">
        <v>314</v>
      </c>
    </row>
    <row r="1652" spans="1:7">
      <c r="A1652" t="s">
        <v>880</v>
      </c>
      <c r="B1652" s="1640">
        <v>1643</v>
      </c>
      <c r="C1652" s="1640">
        <v>1601</v>
      </c>
      <c r="D1652" s="1640">
        <v>764</v>
      </c>
      <c r="E1652" s="1640"/>
      <c r="F1652" s="1640"/>
      <c r="G1652" s="1640">
        <v>4008</v>
      </c>
    </row>
    <row r="1653" spans="1:7">
      <c r="A1653" t="s">
        <v>933</v>
      </c>
      <c r="B1653" s="1640">
        <v>230</v>
      </c>
      <c r="C1653" s="1640"/>
      <c r="D1653" s="1640">
        <v>31</v>
      </c>
      <c r="E1653" s="1640">
        <v>24</v>
      </c>
      <c r="F1653" s="1640">
        <v>19</v>
      </c>
      <c r="G1653" s="1640">
        <v>304</v>
      </c>
    </row>
    <row r="1654" spans="1:7">
      <c r="A1654" t="s">
        <v>701</v>
      </c>
      <c r="B1654" s="1640"/>
      <c r="C1654" s="1640"/>
      <c r="D1654" s="1640"/>
      <c r="E1654" s="1640">
        <v>43</v>
      </c>
      <c r="F1654" s="1640"/>
      <c r="G1654" s="1640">
        <v>43</v>
      </c>
    </row>
    <row r="1655" spans="1:7">
      <c r="A1655" t="s">
        <v>869</v>
      </c>
      <c r="B1655" s="1640"/>
      <c r="C1655" s="1640"/>
      <c r="D1655" s="1640">
        <v>510</v>
      </c>
      <c r="E1655" s="1640">
        <v>320</v>
      </c>
      <c r="F1655" s="1640">
        <v>155</v>
      </c>
      <c r="G1655" s="1640">
        <v>985</v>
      </c>
    </row>
    <row r="1656" spans="1:7">
      <c r="A1656" t="s">
        <v>877</v>
      </c>
      <c r="B1656" s="1640"/>
      <c r="C1656" s="1640">
        <v>68</v>
      </c>
      <c r="D1656" s="1640"/>
      <c r="E1656" s="1640"/>
      <c r="F1656" s="1640">
        <v>2404</v>
      </c>
      <c r="G1656" s="1640">
        <v>2472</v>
      </c>
    </row>
    <row r="1657" spans="1:7">
      <c r="A1657" t="s">
        <v>1027</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658</v>
      </c>
      <c r="B1659" s="1640"/>
      <c r="C1659" s="1640"/>
      <c r="D1659" s="1640"/>
      <c r="E1659" s="1640"/>
      <c r="F1659" s="1640"/>
      <c r="G1659" s="1640"/>
    </row>
    <row r="1660" spans="1:7">
      <c r="A1660" t="s">
        <v>914</v>
      </c>
      <c r="B1660" s="1640">
        <v>675</v>
      </c>
      <c r="C1660" s="1640">
        <v>668</v>
      </c>
      <c r="D1660" s="1640">
        <v>44</v>
      </c>
      <c r="E1660" s="1640">
        <v>256</v>
      </c>
      <c r="F1660" s="1640">
        <v>42</v>
      </c>
      <c r="G1660" s="1640">
        <v>1685</v>
      </c>
    </row>
    <row r="1661" spans="1:7">
      <c r="A1661" t="s">
        <v>917</v>
      </c>
      <c r="B1661" s="1640">
        <v>1052</v>
      </c>
      <c r="C1661" s="1640">
        <v>1291</v>
      </c>
      <c r="D1661" s="1640">
        <v>781</v>
      </c>
      <c r="E1661" s="1640">
        <v>294</v>
      </c>
      <c r="F1661" s="1640">
        <v>413</v>
      </c>
      <c r="G1661" s="1640">
        <v>3831</v>
      </c>
    </row>
    <row r="1662" spans="1:7">
      <c r="A1662" t="s">
        <v>872</v>
      </c>
      <c r="B1662" s="1640">
        <v>1403</v>
      </c>
      <c r="C1662" s="1640">
        <v>1668</v>
      </c>
      <c r="D1662" s="1640">
        <v>1670</v>
      </c>
      <c r="E1662" s="1640">
        <v>1364</v>
      </c>
      <c r="F1662" s="1640"/>
      <c r="G1662" s="1640">
        <v>6105</v>
      </c>
    </row>
    <row r="1663" spans="1:7">
      <c r="A1663" t="s">
        <v>885</v>
      </c>
      <c r="B1663" s="1640">
        <v>935</v>
      </c>
      <c r="C1663" s="1640">
        <v>2201</v>
      </c>
      <c r="D1663" s="1640">
        <v>2415</v>
      </c>
      <c r="E1663" s="1640">
        <v>1484</v>
      </c>
      <c r="F1663" s="1640">
        <v>792</v>
      </c>
      <c r="G1663" s="1640">
        <v>7827</v>
      </c>
    </row>
    <row r="1664" spans="1:7">
      <c r="A1664" t="s">
        <v>934</v>
      </c>
      <c r="B1664" s="1640">
        <v>557</v>
      </c>
      <c r="C1664" s="1640">
        <v>788</v>
      </c>
      <c r="D1664" s="1640">
        <v>911</v>
      </c>
      <c r="E1664" s="1640">
        <v>820</v>
      </c>
      <c r="F1664" s="1640"/>
      <c r="G1664" s="1640">
        <v>3076</v>
      </c>
    </row>
    <row r="1665" spans="1:7">
      <c r="A1665" t="s">
        <v>918</v>
      </c>
      <c r="B1665" s="1640">
        <v>554</v>
      </c>
      <c r="C1665" s="1640">
        <v>592</v>
      </c>
      <c r="D1665" s="1640"/>
      <c r="E1665" s="1640"/>
      <c r="F1665" s="1640"/>
      <c r="G1665" s="1640">
        <v>1146</v>
      </c>
    </row>
    <row r="1666" spans="1:7">
      <c r="A1666" t="s">
        <v>851</v>
      </c>
      <c r="B1666" s="1640"/>
      <c r="C1666" s="1640"/>
      <c r="D1666" s="1640">
        <v>1095</v>
      </c>
      <c r="E1666" s="1640">
        <v>1806</v>
      </c>
      <c r="F1666" s="1640"/>
      <c r="G1666" s="1640">
        <v>2901</v>
      </c>
    </row>
    <row r="1667" spans="1:7">
      <c r="A1667" t="s">
        <v>891</v>
      </c>
      <c r="B1667" s="1640"/>
      <c r="C1667" s="1640"/>
      <c r="D1667" s="1640"/>
      <c r="E1667" s="1640">
        <v>800</v>
      </c>
      <c r="F1667" s="1640"/>
      <c r="G1667" s="1640">
        <v>800</v>
      </c>
    </row>
    <row r="1668" spans="1:7">
      <c r="A1668" t="s">
        <v>847</v>
      </c>
      <c r="B1668" s="1640"/>
      <c r="C1668" s="1640"/>
      <c r="D1668" s="1640"/>
      <c r="E1668" s="1640"/>
      <c r="F1668" s="1640">
        <v>1633</v>
      </c>
      <c r="G1668" s="1640">
        <v>1633</v>
      </c>
    </row>
    <row r="1669" spans="1:7">
      <c r="A1669" t="s">
        <v>849</v>
      </c>
      <c r="B1669" s="1640"/>
      <c r="C1669" s="1640"/>
      <c r="D1669" s="1640"/>
      <c r="E1669" s="1640">
        <v>981</v>
      </c>
      <c r="F1669" s="1640">
        <v>1038</v>
      </c>
      <c r="G1669" s="1640">
        <v>2019</v>
      </c>
    </row>
    <row r="1670" spans="1:7">
      <c r="A1670" t="s">
        <v>693</v>
      </c>
      <c r="B1670" s="1640"/>
      <c r="C1670" s="1640"/>
      <c r="D1670" s="1640"/>
      <c r="E1670" s="1640">
        <v>1809</v>
      </c>
      <c r="F1670" s="1640">
        <v>1876</v>
      </c>
      <c r="G1670" s="1640">
        <v>3685</v>
      </c>
    </row>
    <row r="1671" spans="1:7">
      <c r="A1671" t="s">
        <v>806</v>
      </c>
      <c r="B1671" s="1640"/>
      <c r="C1671" s="1640"/>
      <c r="D1671" s="1640"/>
      <c r="E1671" s="1640">
        <v>682</v>
      </c>
      <c r="F1671" s="1640">
        <v>370</v>
      </c>
      <c r="G1671" s="1640">
        <v>1052</v>
      </c>
    </row>
    <row r="1672" spans="1:7">
      <c r="A1672" t="s">
        <v>886</v>
      </c>
      <c r="B1672" s="1640"/>
      <c r="C1672" s="1640"/>
      <c r="D1672" s="1640"/>
      <c r="E1672" s="1640"/>
      <c r="F1672" s="1640">
        <v>2663</v>
      </c>
      <c r="G1672" s="1640">
        <v>2663</v>
      </c>
    </row>
    <row r="1673" spans="1:7">
      <c r="A1673" t="s">
        <v>890</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B1679" s="1640"/>
      <c r="C1679" s="1640">
        <v>120</v>
      </c>
      <c r="D1679" s="1640"/>
      <c r="E1679" s="1640">
        <v>40</v>
      </c>
      <c r="F1679" s="1640"/>
      <c r="G1679" s="1640">
        <v>160</v>
      </c>
    </row>
    <row r="1680" spans="1:7">
      <c r="A1680" t="s">
        <v>880</v>
      </c>
      <c r="B1680" s="1640"/>
      <c r="C1680" s="1640">
        <v>1083</v>
      </c>
      <c r="D1680" s="1640"/>
      <c r="E1680" s="1640"/>
      <c r="F1680" s="1640"/>
      <c r="G1680" s="1640">
        <v>1083</v>
      </c>
    </row>
    <row r="1681" spans="1:7">
      <c r="A1681" t="s">
        <v>933</v>
      </c>
      <c r="B1681" s="1640">
        <v>27</v>
      </c>
      <c r="C1681" s="1640">
        <v>32</v>
      </c>
      <c r="D1681" s="1640">
        <v>32</v>
      </c>
      <c r="E1681" s="1640">
        <v>65</v>
      </c>
      <c r="F1681" s="1640">
        <v>31</v>
      </c>
      <c r="G1681" s="1640">
        <v>187</v>
      </c>
    </row>
    <row r="1682" spans="1:7">
      <c r="A1682" t="s">
        <v>869</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708</v>
      </c>
      <c r="B1684" s="1640">
        <v>1076</v>
      </c>
      <c r="C1684" s="1640">
        <v>999</v>
      </c>
      <c r="D1684" s="1640"/>
      <c r="E1684" s="1640"/>
      <c r="F1684" s="1640">
        <v>309</v>
      </c>
      <c r="G1684" s="1640">
        <v>2384</v>
      </c>
    </row>
    <row r="1685" spans="1:7">
      <c r="A1685" t="s">
        <v>872</v>
      </c>
      <c r="B1685" s="1640"/>
      <c r="C1685" s="1640"/>
      <c r="D1685" s="1640"/>
      <c r="E1685" s="1640"/>
      <c r="F1685" s="1640"/>
      <c r="G1685" s="1640"/>
    </row>
    <row r="1686" spans="1:7">
      <c r="A1686" t="s">
        <v>885</v>
      </c>
      <c r="B1686" s="1640"/>
      <c r="C1686" s="1640"/>
      <c r="D1686" s="1640">
        <v>289</v>
      </c>
      <c r="E1686" s="1640"/>
      <c r="F1686" s="1640"/>
      <c r="G1686" s="1640">
        <v>289</v>
      </c>
    </row>
    <row r="1687" spans="1:7">
      <c r="A1687" t="s">
        <v>934</v>
      </c>
      <c r="B1687" s="1640">
        <v>572</v>
      </c>
      <c r="C1687" s="1640">
        <v>236</v>
      </c>
      <c r="D1687" s="1640">
        <v>550</v>
      </c>
      <c r="E1687" s="1640">
        <v>510</v>
      </c>
      <c r="F1687" s="1640"/>
      <c r="G1687" s="1640">
        <v>1868</v>
      </c>
    </row>
    <row r="1688" spans="1:7">
      <c r="A1688" t="s">
        <v>918</v>
      </c>
      <c r="B1688" s="1640"/>
      <c r="C1688" s="1640"/>
      <c r="D1688" s="1640"/>
      <c r="E1688" s="1640">
        <v>3</v>
      </c>
      <c r="F1688" s="1640">
        <v>402</v>
      </c>
      <c r="G1688" s="1640">
        <v>405</v>
      </c>
    </row>
    <row r="1689" spans="1:7">
      <c r="A1689" t="s">
        <v>847</v>
      </c>
      <c r="B1689" s="1640"/>
      <c r="C1689" s="1640"/>
      <c r="D1689" s="1640">
        <v>1210</v>
      </c>
      <c r="E1689" s="1640">
        <v>1249</v>
      </c>
      <c r="F1689" s="1640"/>
      <c r="G1689" s="1640">
        <v>2459</v>
      </c>
    </row>
    <row r="1690" spans="1:7">
      <c r="A1690" t="s">
        <v>849</v>
      </c>
      <c r="B1690" s="1640">
        <v>806</v>
      </c>
      <c r="C1690" s="1640">
        <v>977</v>
      </c>
      <c r="D1690" s="1640">
        <v>621</v>
      </c>
      <c r="E1690" s="1640"/>
      <c r="F1690" s="1640"/>
      <c r="G1690" s="1640">
        <v>2404</v>
      </c>
    </row>
    <row r="1691" spans="1:7">
      <c r="A1691" t="s">
        <v>693</v>
      </c>
      <c r="B1691" s="1640">
        <v>636</v>
      </c>
      <c r="C1691" s="1640"/>
      <c r="D1691" s="1640"/>
      <c r="E1691" s="1640"/>
      <c r="F1691" s="1640"/>
      <c r="G1691" s="1640">
        <v>636</v>
      </c>
    </row>
    <row r="1692" spans="1:7">
      <c r="A1692" t="s">
        <v>806</v>
      </c>
      <c r="B1692" s="1640">
        <v>587</v>
      </c>
      <c r="C1692" s="1640">
        <v>708</v>
      </c>
      <c r="D1692" s="1640">
        <v>512</v>
      </c>
      <c r="E1692" s="1640">
        <v>661</v>
      </c>
      <c r="F1692" s="1640">
        <v>303</v>
      </c>
      <c r="G1692" s="1640">
        <v>2771</v>
      </c>
    </row>
    <row r="1693" spans="1:7">
      <c r="A1693" t="s">
        <v>886</v>
      </c>
      <c r="B1693" s="1640">
        <v>1830</v>
      </c>
      <c r="C1693" s="1640"/>
      <c r="D1693" s="1640"/>
      <c r="E1693" s="1640"/>
      <c r="F1693" s="1640"/>
      <c r="G1693" s="1640">
        <v>1830</v>
      </c>
    </row>
    <row r="1694" spans="1:7">
      <c r="A1694" t="s">
        <v>890</v>
      </c>
      <c r="B1694" s="1640">
        <v>889</v>
      </c>
      <c r="C1694" s="1640">
        <v>1618</v>
      </c>
      <c r="D1694" s="1640">
        <v>597</v>
      </c>
      <c r="E1694" s="1640">
        <v>984</v>
      </c>
      <c r="F1694" s="1640"/>
      <c r="G1694" s="1640">
        <v>4088</v>
      </c>
    </row>
    <row r="1695" spans="1:7">
      <c r="A1695" t="s">
        <v>874</v>
      </c>
      <c r="B1695" s="1640">
        <v>1161</v>
      </c>
      <c r="C1695" s="1640"/>
      <c r="D1695" s="1640">
        <v>2191</v>
      </c>
      <c r="E1695" s="1640">
        <v>520</v>
      </c>
      <c r="F1695" s="1640"/>
      <c r="G1695" s="1640">
        <v>3872</v>
      </c>
    </row>
    <row r="1696" spans="1:7">
      <c r="A1696" t="s">
        <v>875</v>
      </c>
      <c r="B1696" s="1640">
        <v>1639</v>
      </c>
      <c r="C1696" s="1640">
        <v>2989</v>
      </c>
      <c r="D1696" s="1640">
        <v>1756</v>
      </c>
      <c r="E1696" s="1640">
        <v>1605</v>
      </c>
      <c r="F1696" s="1640"/>
      <c r="G1696" s="1640">
        <v>7989</v>
      </c>
    </row>
    <row r="1697" spans="1:7">
      <c r="A1697" t="s">
        <v>590</v>
      </c>
      <c r="B1697" s="1640">
        <v>300</v>
      </c>
      <c r="C1697" s="1640">
        <v>387</v>
      </c>
      <c r="D1697" s="1640">
        <v>245</v>
      </c>
      <c r="E1697" s="1640">
        <v>245</v>
      </c>
      <c r="F1697" s="1640"/>
      <c r="G1697" s="1640">
        <v>1177</v>
      </c>
    </row>
    <row r="1698" spans="1:7">
      <c r="A1698" t="s">
        <v>1674</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580</v>
      </c>
      <c r="B1700" s="1640"/>
      <c r="C1700" s="1640"/>
      <c r="D1700" s="1640"/>
      <c r="E1700" s="1640">
        <v>1289</v>
      </c>
      <c r="F1700" s="1640"/>
      <c r="G1700" s="1640">
        <v>1289</v>
      </c>
    </row>
    <row r="1701" spans="1:7">
      <c r="A1701" t="s">
        <v>935</v>
      </c>
      <c r="B1701" s="1640"/>
      <c r="C1701" s="1640">
        <v>579</v>
      </c>
      <c r="D1701" s="1640"/>
      <c r="E1701" s="1640">
        <v>2842</v>
      </c>
      <c r="F1701" s="1640"/>
      <c r="G1701" s="1640">
        <v>3421</v>
      </c>
    </row>
    <row r="1702" spans="1:7">
      <c r="A1702" t="s">
        <v>704</v>
      </c>
      <c r="B1702" s="1640"/>
      <c r="C1702" s="1640">
        <v>608</v>
      </c>
      <c r="D1702" s="1640">
        <v>784</v>
      </c>
      <c r="E1702" s="1640">
        <v>337</v>
      </c>
      <c r="F1702" s="1640"/>
      <c r="G1702" s="1640">
        <v>1729</v>
      </c>
    </row>
    <row r="1703" spans="1:7">
      <c r="A1703" t="s">
        <v>916</v>
      </c>
      <c r="B1703" s="1640"/>
      <c r="C1703" s="1640">
        <v>3059</v>
      </c>
      <c r="D1703" s="1640">
        <v>820</v>
      </c>
      <c r="E1703" s="1640"/>
      <c r="F1703" s="1640">
        <v>553</v>
      </c>
      <c r="G1703" s="1640">
        <v>4432</v>
      </c>
    </row>
    <row r="1704" spans="1:7">
      <c r="A1704" t="s">
        <v>887</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915</v>
      </c>
      <c r="B1706" s="1640"/>
      <c r="C1706" s="1640"/>
      <c r="D1706" s="1640">
        <v>1611</v>
      </c>
      <c r="E1706" s="1640">
        <v>2862</v>
      </c>
      <c r="F1706" s="1640">
        <v>894</v>
      </c>
      <c r="G1706" s="1640">
        <v>5367</v>
      </c>
    </row>
    <row r="1707" spans="1:7">
      <c r="A1707" t="s">
        <v>889</v>
      </c>
      <c r="B1707" s="1640"/>
      <c r="C1707" s="1640"/>
      <c r="D1707" s="1640"/>
      <c r="E1707" s="1640">
        <v>724</v>
      </c>
      <c r="F1707" s="1640"/>
      <c r="G1707" s="1640">
        <v>724</v>
      </c>
    </row>
    <row r="1708" spans="1:7">
      <c r="A1708" t="s">
        <v>577</v>
      </c>
      <c r="B1708" s="1640"/>
      <c r="C1708" s="1640"/>
      <c r="D1708" s="1640"/>
      <c r="E1708" s="1640"/>
      <c r="F1708" s="1640"/>
      <c r="G1708" s="1640"/>
    </row>
    <row r="1709" spans="1:7">
      <c r="A1709" t="s">
        <v>582</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854</v>
      </c>
      <c r="B1712" s="1640"/>
      <c r="C1712" s="1640"/>
      <c r="D1712" s="1640"/>
      <c r="E1712" s="1640">
        <v>865</v>
      </c>
      <c r="F1712" s="1640"/>
      <c r="G1712" s="1640">
        <v>865</v>
      </c>
    </row>
    <row r="1713" spans="1:7">
      <c r="A1713" t="s">
        <v>709</v>
      </c>
      <c r="B1713" s="1640"/>
      <c r="C1713" s="1640"/>
      <c r="D1713" s="1640"/>
      <c r="E1713" s="1640">
        <v>382</v>
      </c>
      <c r="F1713" s="1640"/>
      <c r="G1713" s="1640">
        <v>382</v>
      </c>
    </row>
    <row r="1714" spans="1:7">
      <c r="A1714" t="s">
        <v>843</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c r="B1720" s="1640"/>
      <c r="C1720" s="1640"/>
      <c r="D1720" s="1640"/>
      <c r="E1720" s="1640"/>
      <c r="F1720" s="1640"/>
      <c r="G1720" s="1640"/>
    </row>
    <row r="1721" spans="1:7">
      <c r="A1721" t="s">
        <v>1018</v>
      </c>
      <c r="B1721" s="1640"/>
      <c r="C1721" s="1640"/>
      <c r="D1721" s="1640"/>
      <c r="E1721" s="1640"/>
      <c r="F1721" s="1640"/>
      <c r="G1721" s="1640"/>
    </row>
    <row r="1722" spans="1:7">
      <c r="A1722" t="s">
        <v>1024</v>
      </c>
      <c r="B1722" s="1640"/>
      <c r="C1722" s="1640"/>
      <c r="D1722" s="1640"/>
      <c r="E1722" s="1640"/>
      <c r="F1722" s="1640"/>
      <c r="G1722" s="1640"/>
    </row>
    <row r="1723" spans="1:7">
      <c r="A1723" t="s">
        <v>816</v>
      </c>
      <c r="B1723" s="1640"/>
      <c r="C1723" s="1640"/>
      <c r="D1723" s="1640"/>
      <c r="E1723" s="1640"/>
      <c r="F1723" s="1640"/>
      <c r="G1723" s="1640"/>
    </row>
    <row r="1724" spans="1:7">
      <c r="A1724" t="s">
        <v>1503</v>
      </c>
      <c r="B1724" s="1640"/>
      <c r="C1724" s="1640"/>
      <c r="D1724" s="1640"/>
      <c r="E1724" s="1640"/>
      <c r="F1724" s="1640"/>
      <c r="G1724" s="1640"/>
    </row>
    <row r="1725" spans="1:7">
      <c r="A1725" t="s">
        <v>869</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708</v>
      </c>
      <c r="B1727" s="1640">
        <v>511</v>
      </c>
      <c r="C1727" s="1640"/>
      <c r="D1727" s="1640">
        <v>84</v>
      </c>
      <c r="E1727" s="1640">
        <v>75</v>
      </c>
      <c r="F1727" s="1640"/>
      <c r="G1727" s="1640">
        <v>670</v>
      </c>
    </row>
    <row r="1728" spans="1:7">
      <c r="A1728" t="s">
        <v>703</v>
      </c>
      <c r="B1728" s="1640"/>
      <c r="C1728" s="1640"/>
      <c r="D1728" s="1640"/>
      <c r="E1728" s="1640">
        <v>951</v>
      </c>
      <c r="F1728" s="1640"/>
      <c r="G1728" s="1640">
        <v>951</v>
      </c>
    </row>
    <row r="1729" spans="1:7">
      <c r="A1729" t="s">
        <v>934</v>
      </c>
      <c r="B1729" s="1640">
        <v>87</v>
      </c>
      <c r="C1729" s="1640"/>
      <c r="D1729" s="1640"/>
      <c r="E1729" s="1640"/>
      <c r="F1729" s="1640"/>
      <c r="G1729" s="1640">
        <v>87</v>
      </c>
    </row>
    <row r="1730" spans="1:7">
      <c r="A1730" t="s">
        <v>918</v>
      </c>
      <c r="B1730" s="1640">
        <v>697</v>
      </c>
      <c r="C1730" s="1640"/>
      <c r="D1730" s="1640"/>
      <c r="E1730" s="1640"/>
      <c r="F1730" s="1640">
        <v>3</v>
      </c>
      <c r="G1730" s="1640">
        <v>700</v>
      </c>
    </row>
    <row r="1731" spans="1:7">
      <c r="A1731" t="s">
        <v>806</v>
      </c>
      <c r="B1731" s="1640">
        <v>672</v>
      </c>
      <c r="C1731" s="1640">
        <v>710</v>
      </c>
      <c r="D1731" s="1640">
        <v>823</v>
      </c>
      <c r="E1731" s="1640">
        <v>601</v>
      </c>
      <c r="F1731" s="1640">
        <v>597</v>
      </c>
      <c r="G1731" s="1640">
        <v>3403</v>
      </c>
    </row>
    <row r="1732" spans="1:7">
      <c r="A1732" t="s">
        <v>886</v>
      </c>
      <c r="B1732" s="1640"/>
      <c r="C1732" s="1640"/>
      <c r="D1732" s="1640"/>
      <c r="E1732" s="1640"/>
      <c r="F1732" s="1640"/>
      <c r="G1732" s="1640"/>
    </row>
    <row r="1733" spans="1:7">
      <c r="A1733" t="s">
        <v>890</v>
      </c>
      <c r="B1733" s="1640">
        <v>391</v>
      </c>
      <c r="C1733" s="1640"/>
      <c r="D1733" s="1640"/>
      <c r="E1733" s="1640"/>
      <c r="F1733" s="1640"/>
      <c r="G1733" s="1640">
        <v>391</v>
      </c>
    </row>
    <row r="1734" spans="1:7">
      <c r="A1734" t="s">
        <v>874</v>
      </c>
      <c r="B1734" s="1640"/>
      <c r="C1734" s="1640"/>
      <c r="D1734" s="1640">
        <v>2241</v>
      </c>
      <c r="E1734" s="1640"/>
      <c r="F1734" s="1640"/>
      <c r="G1734" s="1640">
        <v>2241</v>
      </c>
    </row>
    <row r="1735" spans="1:7">
      <c r="A1735" t="s">
        <v>875</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580</v>
      </c>
      <c r="B1737" s="1640"/>
      <c r="C1737" s="1640"/>
      <c r="D1737" s="1640">
        <v>2452</v>
      </c>
      <c r="E1737" s="1640"/>
      <c r="F1737" s="1640"/>
      <c r="G1737" s="1640">
        <v>2452</v>
      </c>
    </row>
    <row r="1738" spans="1:7">
      <c r="A1738" t="s">
        <v>935</v>
      </c>
      <c r="B1738" s="1640">
        <v>2283</v>
      </c>
      <c r="C1738" s="1640">
        <v>1160</v>
      </c>
      <c r="D1738" s="1640">
        <v>803</v>
      </c>
      <c r="E1738" s="1640"/>
      <c r="F1738" s="1640"/>
      <c r="G1738" s="1640">
        <v>4246</v>
      </c>
    </row>
    <row r="1739" spans="1:7">
      <c r="A1739" t="s">
        <v>704</v>
      </c>
      <c r="B1739" s="1640"/>
      <c r="C1739" s="1640">
        <v>689</v>
      </c>
      <c r="D1739" s="1640"/>
      <c r="E1739" s="1640"/>
      <c r="F1739" s="1640"/>
      <c r="G1739" s="1640">
        <v>689</v>
      </c>
    </row>
    <row r="1740" spans="1:7">
      <c r="A1740" t="s">
        <v>916</v>
      </c>
      <c r="B1740" s="1640"/>
      <c r="C1740" s="1640">
        <v>193</v>
      </c>
      <c r="D1740" s="1640"/>
      <c r="E1740" s="1640"/>
      <c r="F1740" s="1640"/>
      <c r="G1740" s="1640">
        <v>193</v>
      </c>
    </row>
    <row r="1741" spans="1:7">
      <c r="A1741" t="s">
        <v>887</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915</v>
      </c>
      <c r="B1743" s="1640"/>
      <c r="C1743" s="1640">
        <v>210</v>
      </c>
      <c r="D1743" s="1640"/>
      <c r="E1743" s="1640"/>
      <c r="F1743" s="1640"/>
      <c r="G1743" s="1640">
        <v>210</v>
      </c>
    </row>
    <row r="1744" spans="1:7">
      <c r="A1744" t="s">
        <v>889</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854</v>
      </c>
      <c r="B1748" s="1640">
        <v>859</v>
      </c>
      <c r="C1748" s="1640">
        <v>971</v>
      </c>
      <c r="D1748" s="1640">
        <v>667</v>
      </c>
      <c r="E1748" s="1640">
        <v>1025</v>
      </c>
      <c r="F1748" s="1640"/>
      <c r="G1748" s="1640">
        <v>3522</v>
      </c>
    </row>
    <row r="1749" spans="1:7">
      <c r="A1749" t="s">
        <v>709</v>
      </c>
      <c r="B1749" s="1640"/>
      <c r="C1749" s="1640">
        <v>949</v>
      </c>
      <c r="D1749" s="1640">
        <v>514</v>
      </c>
      <c r="E1749" s="1640">
        <v>790</v>
      </c>
      <c r="F1749" s="1640"/>
      <c r="G1749" s="1640">
        <v>2253</v>
      </c>
    </row>
    <row r="1750" spans="1:7">
      <c r="A1750" t="s">
        <v>843</v>
      </c>
      <c r="B1750" s="1640">
        <v>648</v>
      </c>
      <c r="C1750" s="1640">
        <v>1155</v>
      </c>
      <c r="D1750" s="1640">
        <v>778</v>
      </c>
      <c r="E1750" s="1640"/>
      <c r="F1750" s="1640"/>
      <c r="G1750" s="1640">
        <v>2581</v>
      </c>
    </row>
    <row r="1751" spans="1:7">
      <c r="A1751" t="s">
        <v>581</v>
      </c>
      <c r="B1751" s="1640">
        <v>335</v>
      </c>
      <c r="C1751" s="1640">
        <v>558</v>
      </c>
      <c r="D1751" s="1640">
        <v>815</v>
      </c>
      <c r="E1751" s="1640"/>
      <c r="F1751" s="1640"/>
      <c r="G1751" s="1640">
        <v>1708</v>
      </c>
    </row>
    <row r="1752" spans="1:7">
      <c r="A1752" t="s">
        <v>599</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638</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881</v>
      </c>
      <c r="B1756" s="1640"/>
      <c r="C1756" s="1640"/>
      <c r="D1756" s="1640">
        <v>520</v>
      </c>
      <c r="E1756" s="1640">
        <v>1599</v>
      </c>
      <c r="F1756" s="1640">
        <v>1500</v>
      </c>
      <c r="G1756" s="1640">
        <v>3619</v>
      </c>
    </row>
    <row r="1757" spans="1:7">
      <c r="A1757" t="s">
        <v>888</v>
      </c>
      <c r="B1757" s="1640"/>
      <c r="C1757" s="1640"/>
      <c r="D1757" s="1640"/>
      <c r="E1757" s="1640">
        <v>575</v>
      </c>
      <c r="F1757" s="1640">
        <v>2236</v>
      </c>
      <c r="G1757" s="1640">
        <v>2811</v>
      </c>
    </row>
    <row r="1758" spans="1:7">
      <c r="A1758" t="s">
        <v>1675</v>
      </c>
      <c r="B1758" s="1640"/>
      <c r="C1758" s="1640"/>
      <c r="D1758" s="1640"/>
      <c r="E1758" s="1640"/>
      <c r="F1758" s="1640">
        <v>310</v>
      </c>
      <c r="G1758" s="1640">
        <v>310</v>
      </c>
    </row>
    <row r="1759" spans="1:7">
      <c r="A1759" t="s">
        <v>845</v>
      </c>
      <c r="B1759" s="1640"/>
      <c r="C1759" s="1640"/>
      <c r="D1759" s="1640"/>
      <c r="E1759" s="1640">
        <v>1436</v>
      </c>
      <c r="F1759" s="1640">
        <v>877</v>
      </c>
      <c r="G1759" s="1640">
        <v>2313</v>
      </c>
    </row>
    <row r="1760" spans="1:7">
      <c r="A1760" t="s">
        <v>713</v>
      </c>
      <c r="B1760" s="1640"/>
      <c r="C1760" s="1640"/>
      <c r="D1760" s="1640"/>
      <c r="E1760" s="1640">
        <v>492</v>
      </c>
      <c r="F1760" s="1640"/>
      <c r="G1760" s="1640">
        <v>492</v>
      </c>
    </row>
    <row r="1761" spans="1:7">
      <c r="A1761" t="s">
        <v>919</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c r="B1768" s="1640"/>
      <c r="C1768" s="1640"/>
      <c r="D1768" s="1640"/>
      <c r="E1768" s="1640"/>
      <c r="F1768" s="1640"/>
      <c r="G1768" s="1640"/>
    </row>
    <row r="1769" spans="1:7">
      <c r="A1769" t="s">
        <v>842</v>
      </c>
      <c r="B1769" s="1640"/>
      <c r="C1769" s="1640"/>
      <c r="D1769" s="1640"/>
      <c r="E1769" s="1640"/>
      <c r="F1769" s="1640"/>
      <c r="G1769" s="1640"/>
    </row>
    <row r="1770" spans="1:7">
      <c r="A1770" t="s">
        <v>880</v>
      </c>
      <c r="B1770" s="1640"/>
      <c r="C1770" s="1640">
        <v>395</v>
      </c>
      <c r="D1770" s="1640"/>
      <c r="E1770" s="1640"/>
      <c r="F1770" s="1640"/>
      <c r="G1770" s="1640">
        <v>395</v>
      </c>
    </row>
    <row r="1771" spans="1:7">
      <c r="A1771" t="s">
        <v>708</v>
      </c>
      <c r="B1771" s="1640">
        <v>123</v>
      </c>
      <c r="C1771" s="1640"/>
      <c r="D1771" s="1640"/>
      <c r="E1771" s="1640"/>
      <c r="F1771" s="1640"/>
      <c r="G1771" s="1640">
        <v>123</v>
      </c>
    </row>
    <row r="1772" spans="1:7">
      <c r="A1772" t="s">
        <v>703</v>
      </c>
      <c r="B1772" s="1640">
        <v>1642</v>
      </c>
      <c r="C1772" s="1640">
        <v>1664</v>
      </c>
      <c r="D1772" s="1640">
        <v>439</v>
      </c>
      <c r="E1772" s="1640"/>
      <c r="F1772" s="1640"/>
      <c r="G1772" s="1640">
        <v>3745</v>
      </c>
    </row>
    <row r="1773" spans="1:7">
      <c r="A1773" t="s">
        <v>934</v>
      </c>
      <c r="B1773" s="1640"/>
      <c r="C1773" s="1640">
        <v>121</v>
      </c>
      <c r="D1773" s="1640">
        <v>235</v>
      </c>
      <c r="E1773" s="1640"/>
      <c r="F1773" s="1640"/>
      <c r="G1773" s="1640">
        <v>356</v>
      </c>
    </row>
    <row r="1774" spans="1:7">
      <c r="A1774" t="s">
        <v>918</v>
      </c>
      <c r="B1774" s="1640"/>
      <c r="C1774" s="1640"/>
      <c r="D1774" s="1640"/>
      <c r="E1774" s="1640">
        <v>18</v>
      </c>
      <c r="F1774" s="1640"/>
      <c r="G1774" s="1640">
        <v>18</v>
      </c>
    </row>
    <row r="1775" spans="1:7">
      <c r="A1775" t="s">
        <v>693</v>
      </c>
      <c r="B1775" s="1640"/>
      <c r="C1775" s="1640"/>
      <c r="D1775" s="1640">
        <v>339</v>
      </c>
      <c r="E1775" s="1640"/>
      <c r="F1775" s="1640"/>
      <c r="G1775" s="1640">
        <v>339</v>
      </c>
    </row>
    <row r="1776" spans="1:7">
      <c r="A1776" t="s">
        <v>806</v>
      </c>
      <c r="B1776" s="1640">
        <v>344</v>
      </c>
      <c r="C1776" s="1640">
        <v>7</v>
      </c>
      <c r="D1776" s="1640">
        <v>28</v>
      </c>
      <c r="E1776" s="1640">
        <v>42</v>
      </c>
      <c r="F1776" s="1640"/>
      <c r="G1776" s="1640">
        <v>421</v>
      </c>
    </row>
    <row r="1777" spans="1:7">
      <c r="A1777" t="s">
        <v>875</v>
      </c>
      <c r="B1777" s="1640"/>
      <c r="C1777" s="1640"/>
      <c r="D1777" s="1640"/>
      <c r="E1777" s="1640"/>
      <c r="F1777" s="1640"/>
      <c r="G1777" s="1640"/>
    </row>
    <row r="1778" spans="1:7">
      <c r="A1778" t="s">
        <v>590</v>
      </c>
      <c r="B1778" s="1640"/>
      <c r="C1778" s="1640"/>
      <c r="D1778" s="1640"/>
      <c r="E1778" s="1640"/>
      <c r="F1778" s="1640"/>
      <c r="G1778" s="1640"/>
    </row>
    <row r="1779" spans="1:7">
      <c r="A1779" t="s">
        <v>607</v>
      </c>
      <c r="B1779" s="1640"/>
      <c r="C1779" s="1640"/>
      <c r="D1779" s="1640"/>
      <c r="E1779" s="1640"/>
      <c r="F1779" s="1640"/>
      <c r="G1779" s="1640"/>
    </row>
    <row r="1780" spans="1:7">
      <c r="A1780" t="s">
        <v>580</v>
      </c>
      <c r="B1780" s="1640"/>
      <c r="C1780" s="1640"/>
      <c r="D1780" s="1640">
        <v>1646</v>
      </c>
      <c r="E1780" s="1640">
        <v>852</v>
      </c>
      <c r="F1780" s="1640"/>
      <c r="G1780" s="1640">
        <v>2498</v>
      </c>
    </row>
    <row r="1781" spans="1:7">
      <c r="A1781" t="s">
        <v>935</v>
      </c>
      <c r="B1781" s="1640"/>
      <c r="C1781" s="1640"/>
      <c r="D1781" s="1640"/>
      <c r="E1781" s="1640"/>
      <c r="F1781" s="1640"/>
      <c r="G1781" s="1640"/>
    </row>
    <row r="1782" spans="1:7">
      <c r="A1782" t="s">
        <v>704</v>
      </c>
      <c r="B1782" s="1640"/>
      <c r="C1782" s="1640"/>
      <c r="D1782" s="1640">
        <v>544</v>
      </c>
      <c r="E1782" s="1640"/>
      <c r="F1782" s="1640"/>
      <c r="G1782" s="1640">
        <v>544</v>
      </c>
    </row>
    <row r="1783" spans="1:7">
      <c r="A1783" t="s">
        <v>887</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889</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582</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854</v>
      </c>
      <c r="B1789" s="1640">
        <v>361</v>
      </c>
      <c r="C1789" s="1640"/>
      <c r="D1789" s="1640"/>
      <c r="E1789" s="1640"/>
      <c r="F1789" s="1640"/>
      <c r="G1789" s="1640">
        <v>361</v>
      </c>
    </row>
    <row r="1790" spans="1:7">
      <c r="A1790" t="s">
        <v>709</v>
      </c>
      <c r="B1790" s="1640"/>
      <c r="C1790" s="1640"/>
      <c r="D1790" s="1640">
        <v>867</v>
      </c>
      <c r="E1790" s="1640">
        <v>206</v>
      </c>
      <c r="F1790" s="1640"/>
      <c r="G1790" s="1640">
        <v>1073</v>
      </c>
    </row>
    <row r="1791" spans="1:7">
      <c r="A1791" t="s">
        <v>599</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638</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881</v>
      </c>
      <c r="B1795" s="1640">
        <v>1695</v>
      </c>
      <c r="C1795" s="1640">
        <v>1620</v>
      </c>
      <c r="D1795" s="1640">
        <v>1295</v>
      </c>
      <c r="E1795" s="1640">
        <v>905</v>
      </c>
      <c r="F1795" s="1640"/>
      <c r="G1795" s="1640">
        <v>5515</v>
      </c>
    </row>
    <row r="1796" spans="1:7">
      <c r="A1796" t="s">
        <v>888</v>
      </c>
      <c r="B1796" s="1640">
        <v>905</v>
      </c>
      <c r="C1796" s="1640">
        <v>3166</v>
      </c>
      <c r="D1796" s="1640">
        <v>539</v>
      </c>
      <c r="E1796" s="1640"/>
      <c r="F1796" s="1640"/>
      <c r="G1796" s="1640">
        <v>4610</v>
      </c>
    </row>
    <row r="1797" spans="1:7">
      <c r="A1797" t="s">
        <v>845</v>
      </c>
      <c r="B1797" s="1640">
        <v>1027</v>
      </c>
      <c r="C1797" s="1640"/>
      <c r="D1797" s="1640"/>
      <c r="E1797" s="1640"/>
      <c r="F1797" s="1640"/>
      <c r="G1797" s="1640">
        <v>1027</v>
      </c>
    </row>
    <row r="1798" spans="1:7">
      <c r="A1798" t="s">
        <v>713</v>
      </c>
      <c r="B1798" s="1640"/>
      <c r="C1798" s="1640">
        <v>557</v>
      </c>
      <c r="D1798" s="1640"/>
      <c r="E1798" s="1640"/>
      <c r="F1798" s="1640"/>
      <c r="G1798" s="1640">
        <v>557</v>
      </c>
    </row>
    <row r="1799" spans="1:7">
      <c r="A1799" t="s">
        <v>659</v>
      </c>
      <c r="B1799" s="1640"/>
      <c r="C1799" s="1640">
        <v>983</v>
      </c>
      <c r="D1799" s="1640"/>
      <c r="E1799" s="1640">
        <v>841</v>
      </c>
      <c r="F1799" s="1640"/>
      <c r="G1799" s="1640">
        <v>1824</v>
      </c>
    </row>
    <row r="1800" spans="1:7">
      <c r="A1800" t="s">
        <v>1676</v>
      </c>
      <c r="B1800" s="1640">
        <v>594</v>
      </c>
      <c r="C1800" s="1640"/>
      <c r="D1800" s="1640"/>
      <c r="E1800" s="1640"/>
      <c r="F1800" s="1640"/>
      <c r="G1800" s="1640">
        <v>594</v>
      </c>
    </row>
    <row r="1801" spans="1:7">
      <c r="A1801" t="s">
        <v>921</v>
      </c>
      <c r="B1801" s="1640"/>
      <c r="C1801" s="1640">
        <v>960</v>
      </c>
      <c r="D1801" s="1640">
        <v>665</v>
      </c>
      <c r="E1801" s="1640"/>
      <c r="F1801" s="1640"/>
      <c r="G1801" s="1640">
        <v>1625</v>
      </c>
    </row>
    <row r="1802" spans="1:7">
      <c r="A1802" t="s">
        <v>853</v>
      </c>
      <c r="B1802" s="1640"/>
      <c r="C1802" s="1640">
        <v>1039</v>
      </c>
      <c r="D1802" s="1640">
        <v>754</v>
      </c>
      <c r="E1802" s="1640">
        <v>1000</v>
      </c>
      <c r="F1802" s="1640"/>
      <c r="G1802" s="1640">
        <v>2793</v>
      </c>
    </row>
    <row r="1803" spans="1:7">
      <c r="A1803" t="s">
        <v>809</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c r="B1809" s="1640"/>
      <c r="C1809" s="1640"/>
      <c r="D1809" s="1640"/>
      <c r="E1809" s="1640"/>
      <c r="F1809" s="1640"/>
      <c r="G1809" s="1640"/>
    </row>
    <row r="1810" spans="1:7">
      <c r="A1810" t="s">
        <v>841</v>
      </c>
      <c r="B1810" s="1640"/>
      <c r="C1810" s="1640"/>
      <c r="D1810" s="1640"/>
      <c r="E1810" s="1640"/>
      <c r="F1810" s="1640"/>
      <c r="G1810" s="1640"/>
    </row>
    <row r="1811" spans="1:7">
      <c r="A1811" t="s">
        <v>880</v>
      </c>
      <c r="B1811" s="1640"/>
      <c r="C1811" s="1640">
        <v>37</v>
      </c>
      <c r="D1811" s="1640">
        <v>1440</v>
      </c>
      <c r="E1811" s="1640"/>
      <c r="F1811" s="1640"/>
      <c r="G1811" s="1640">
        <v>1477</v>
      </c>
    </row>
    <row r="1812" spans="1:7">
      <c r="A1812" t="s">
        <v>869</v>
      </c>
      <c r="B1812" s="1640"/>
      <c r="C1812" s="1640"/>
      <c r="D1812" s="1640">
        <v>424</v>
      </c>
      <c r="E1812" s="1640"/>
      <c r="F1812" s="1640"/>
      <c r="G1812" s="1640">
        <v>424</v>
      </c>
    </row>
    <row r="1813" spans="1:7">
      <c r="A1813" t="s">
        <v>703</v>
      </c>
      <c r="B1813" s="1640">
        <v>487</v>
      </c>
      <c r="C1813" s="1640"/>
      <c r="D1813" s="1640"/>
      <c r="E1813" s="1640"/>
      <c r="F1813" s="1640"/>
      <c r="G1813" s="1640">
        <v>487</v>
      </c>
    </row>
    <row r="1814" spans="1:7">
      <c r="A1814" t="s">
        <v>934</v>
      </c>
      <c r="B1814" s="1640"/>
      <c r="C1814" s="1640"/>
      <c r="D1814" s="1640"/>
      <c r="E1814" s="1640"/>
      <c r="F1814" s="1640"/>
      <c r="G1814" s="1640"/>
    </row>
    <row r="1815" spans="1:7">
      <c r="A1815" t="s">
        <v>806</v>
      </c>
      <c r="B1815" s="1640">
        <v>53</v>
      </c>
      <c r="C1815" s="1640"/>
      <c r="D1815" s="1640"/>
      <c r="E1815" s="1640"/>
      <c r="F1815" s="1640"/>
      <c r="G1815" s="1640">
        <v>53</v>
      </c>
    </row>
    <row r="1816" spans="1:7">
      <c r="A1816" t="s">
        <v>590</v>
      </c>
      <c r="B1816" s="1640"/>
      <c r="C1816" s="1640">
        <v>340</v>
      </c>
      <c r="D1816" s="1640">
        <v>385</v>
      </c>
      <c r="E1816" s="1640">
        <v>255</v>
      </c>
      <c r="F1816" s="1640"/>
      <c r="G1816" s="1640">
        <v>980</v>
      </c>
    </row>
    <row r="1817" spans="1:7">
      <c r="A1817" t="s">
        <v>580</v>
      </c>
      <c r="B1817" s="1640"/>
      <c r="C1817" s="1640"/>
      <c r="D1817" s="1640">
        <v>887</v>
      </c>
      <c r="E1817" s="1640"/>
      <c r="F1817" s="1640"/>
      <c r="G1817" s="1640">
        <v>887</v>
      </c>
    </row>
    <row r="1818" spans="1:7">
      <c r="A1818" t="s">
        <v>935</v>
      </c>
      <c r="B1818" s="1640"/>
      <c r="C1818" s="1640"/>
      <c r="D1818" s="1640"/>
      <c r="E1818" s="1640"/>
      <c r="F1818" s="1640"/>
      <c r="G1818" s="1640"/>
    </row>
    <row r="1819" spans="1:7">
      <c r="A1819" t="s">
        <v>704</v>
      </c>
      <c r="B1819" s="1640">
        <v>845</v>
      </c>
      <c r="C1819" s="1640">
        <v>206</v>
      </c>
      <c r="D1819" s="1640"/>
      <c r="E1819" s="1640"/>
      <c r="F1819" s="1640"/>
      <c r="G1819" s="1640">
        <v>1051</v>
      </c>
    </row>
    <row r="1820" spans="1:7">
      <c r="A1820" t="s">
        <v>604</v>
      </c>
      <c r="B1820" s="1640">
        <v>86</v>
      </c>
      <c r="C1820" s="1640">
        <v>322</v>
      </c>
      <c r="D1820" s="1640">
        <v>222</v>
      </c>
      <c r="E1820" s="1640">
        <v>323</v>
      </c>
      <c r="F1820" s="1640"/>
      <c r="G1820" s="1640">
        <v>953</v>
      </c>
    </row>
    <row r="1821" spans="1:7">
      <c r="A1821" t="s">
        <v>577</v>
      </c>
      <c r="B1821" s="1640">
        <v>235</v>
      </c>
      <c r="C1821" s="1640"/>
      <c r="D1821" s="1640"/>
      <c r="E1821" s="1640"/>
      <c r="F1821" s="1640"/>
      <c r="G1821" s="1640">
        <v>235</v>
      </c>
    </row>
    <row r="1822" spans="1:7">
      <c r="A1822" t="s">
        <v>582</v>
      </c>
      <c r="B1822" s="1640"/>
      <c r="C1822" s="1640"/>
      <c r="D1822" s="1640"/>
      <c r="E1822" s="1640">
        <v>525</v>
      </c>
      <c r="F1822" s="1640"/>
      <c r="G1822" s="1640">
        <v>525</v>
      </c>
    </row>
    <row r="1823" spans="1:7">
      <c r="A1823" t="s">
        <v>602</v>
      </c>
      <c r="B1823" s="1640">
        <v>646</v>
      </c>
      <c r="C1823" s="1640">
        <v>340</v>
      </c>
      <c r="D1823" s="1640"/>
      <c r="E1823" s="1640"/>
      <c r="F1823" s="1640"/>
      <c r="G1823" s="1640">
        <v>986</v>
      </c>
    </row>
    <row r="1824" spans="1:7">
      <c r="A1824" t="s">
        <v>854</v>
      </c>
      <c r="B1824" s="1640"/>
      <c r="C1824" s="1640"/>
      <c r="D1824" s="1640"/>
      <c r="E1824" s="1640"/>
      <c r="F1824" s="1640"/>
      <c r="G1824" s="1640"/>
    </row>
    <row r="1825" spans="1:7">
      <c r="A1825" t="s">
        <v>709</v>
      </c>
      <c r="B1825" s="1640">
        <v>509</v>
      </c>
      <c r="C1825" s="1640">
        <v>254</v>
      </c>
      <c r="D1825" s="1640">
        <v>187</v>
      </c>
      <c r="E1825" s="1640"/>
      <c r="F1825" s="1640"/>
      <c r="G1825" s="1640">
        <v>950</v>
      </c>
    </row>
    <row r="1826" spans="1:7">
      <c r="A1826" t="s">
        <v>599</v>
      </c>
      <c r="B1826" s="1640"/>
      <c r="C1826" s="1640"/>
      <c r="D1826" s="1640">
        <v>930</v>
      </c>
      <c r="E1826" s="1640"/>
      <c r="F1826" s="1640"/>
      <c r="G1826" s="1640">
        <v>930</v>
      </c>
    </row>
    <row r="1827" spans="1:7">
      <c r="A1827" t="s">
        <v>606</v>
      </c>
      <c r="B1827" s="1640">
        <v>936</v>
      </c>
      <c r="C1827" s="1640">
        <v>668</v>
      </c>
      <c r="D1827" s="1640">
        <v>240</v>
      </c>
      <c r="E1827" s="1640"/>
      <c r="F1827" s="1640"/>
      <c r="G1827" s="1640">
        <v>1844</v>
      </c>
    </row>
    <row r="1828" spans="1:7">
      <c r="A1828" t="s">
        <v>638</v>
      </c>
      <c r="B1828" s="1640">
        <v>1036</v>
      </c>
      <c r="C1828" s="1640">
        <v>350</v>
      </c>
      <c r="D1828" s="1640"/>
      <c r="E1828" s="1640"/>
      <c r="F1828" s="1640"/>
      <c r="G1828" s="1640">
        <v>1386</v>
      </c>
    </row>
    <row r="1829" spans="1:7">
      <c r="A1829" t="s">
        <v>659</v>
      </c>
      <c r="B1829" s="1640">
        <v>1027</v>
      </c>
      <c r="C1829" s="1640"/>
      <c r="D1829" s="1640"/>
      <c r="E1829" s="1640"/>
      <c r="F1829" s="1640"/>
      <c r="G1829" s="1640">
        <v>1027</v>
      </c>
    </row>
    <row r="1830" spans="1:7">
      <c r="A1830" t="s">
        <v>1676</v>
      </c>
      <c r="B1830" s="1640">
        <v>698</v>
      </c>
      <c r="C1830" s="1640">
        <v>235</v>
      </c>
      <c r="D1830" s="1640">
        <v>351</v>
      </c>
      <c r="E1830" s="1640"/>
      <c r="F1830" s="1640"/>
      <c r="G1830" s="1640">
        <v>1284</v>
      </c>
    </row>
    <row r="1831" spans="1:7">
      <c r="A1831" t="s">
        <v>853</v>
      </c>
      <c r="B1831" s="1640">
        <v>973</v>
      </c>
      <c r="C1831" s="1640"/>
      <c r="D1831" s="1640">
        <v>87</v>
      </c>
      <c r="E1831" s="1640"/>
      <c r="F1831" s="1640"/>
      <c r="G1831" s="1640">
        <v>1060</v>
      </c>
    </row>
    <row r="1832" spans="1:7">
      <c r="A1832" t="s">
        <v>809</v>
      </c>
      <c r="B1832" s="1640"/>
      <c r="C1832" s="1640"/>
      <c r="D1832" s="1640">
        <v>1774</v>
      </c>
      <c r="E1832" s="1640">
        <v>557</v>
      </c>
      <c r="F1832" s="1640"/>
      <c r="G1832" s="1640">
        <v>2331</v>
      </c>
    </row>
    <row r="1833" spans="1:7">
      <c r="A1833" t="s">
        <v>883</v>
      </c>
      <c r="B1833" s="1640">
        <v>1613</v>
      </c>
      <c r="C1833" s="1640">
        <v>1647</v>
      </c>
      <c r="D1833" s="1640">
        <v>1647</v>
      </c>
      <c r="E1833" s="1640">
        <v>495</v>
      </c>
      <c r="F1833" s="1640"/>
      <c r="G1833" s="1640">
        <v>5402</v>
      </c>
    </row>
    <row r="1834" spans="1:7">
      <c r="A1834" t="s">
        <v>591</v>
      </c>
      <c r="B1834" s="1640">
        <v>1050</v>
      </c>
      <c r="C1834" s="1640">
        <v>770</v>
      </c>
      <c r="D1834" s="1640">
        <v>839</v>
      </c>
      <c r="E1834" s="1640">
        <v>874</v>
      </c>
      <c r="F1834" s="1640"/>
      <c r="G1834" s="1640">
        <v>3533</v>
      </c>
    </row>
    <row r="1835" spans="1:7">
      <c r="A1835" t="s">
        <v>662</v>
      </c>
      <c r="B1835" s="1640"/>
      <c r="C1835" s="1640">
        <v>449</v>
      </c>
      <c r="D1835" s="1640">
        <v>665</v>
      </c>
      <c r="E1835" s="1640">
        <v>782</v>
      </c>
      <c r="F1835" s="1640"/>
      <c r="G1835" s="1640">
        <v>1896</v>
      </c>
    </row>
    <row r="1836" spans="1:7">
      <c r="A1836" t="s">
        <v>859</v>
      </c>
      <c r="B1836" s="1640"/>
      <c r="C1836" s="1640">
        <v>721</v>
      </c>
      <c r="D1836" s="1640">
        <v>1146</v>
      </c>
      <c r="E1836" s="1640">
        <v>1085</v>
      </c>
      <c r="F1836" s="1640"/>
      <c r="G1836" s="1640">
        <v>2952</v>
      </c>
    </row>
    <row r="1837" spans="1:7">
      <c r="A1837" t="s">
        <v>675</v>
      </c>
      <c r="B1837" s="1640"/>
      <c r="C1837" s="1640"/>
      <c r="D1837" s="1640">
        <v>998</v>
      </c>
      <c r="E1837" s="1640"/>
      <c r="F1837" s="1640"/>
      <c r="G1837" s="1640">
        <v>998</v>
      </c>
    </row>
    <row r="1838" spans="1:7">
      <c r="A1838" t="s">
        <v>717</v>
      </c>
      <c r="B1838" s="1640"/>
      <c r="C1838" s="1640">
        <v>352</v>
      </c>
      <c r="D1838" s="1640"/>
      <c r="E1838" s="1640"/>
      <c r="F1838" s="1640"/>
      <c r="G1838" s="1640">
        <v>352</v>
      </c>
    </row>
    <row r="1839" spans="1:7">
      <c r="A1839" t="s">
        <v>1677</v>
      </c>
      <c r="B1839" s="1640"/>
      <c r="C1839" s="1640"/>
      <c r="D1839" s="1640"/>
      <c r="E1839" s="1640">
        <v>934</v>
      </c>
      <c r="F1839" s="1640"/>
      <c r="G1839" s="1640">
        <v>934</v>
      </c>
    </row>
    <row r="1840" spans="1:7">
      <c r="A1840" t="s">
        <v>578</v>
      </c>
      <c r="B1840" s="1640"/>
      <c r="C1840" s="1640"/>
      <c r="D1840" s="1640"/>
      <c r="E1840" s="1640">
        <v>1169</v>
      </c>
      <c r="F1840" s="1640"/>
      <c r="G1840" s="1640">
        <v>1169</v>
      </c>
    </row>
    <row r="1841" spans="1:7">
      <c r="A1841" t="s">
        <v>1678</v>
      </c>
      <c r="B1841" s="1640"/>
      <c r="C1841" s="1640"/>
      <c r="D1841" s="1640"/>
      <c r="E1841" s="1640">
        <v>929</v>
      </c>
      <c r="F1841" s="1640"/>
      <c r="G1841" s="1640">
        <v>929</v>
      </c>
    </row>
    <row r="1842" spans="1:7">
      <c r="A1842" t="s">
        <v>576</v>
      </c>
      <c r="B1842" s="1640"/>
      <c r="C1842" s="1640"/>
      <c r="D1842" s="1640"/>
      <c r="E1842" s="1640"/>
      <c r="F1842" s="1640"/>
      <c r="G1842" s="1640"/>
    </row>
    <row r="1843" spans="1:7">
      <c r="A1843" t="s">
        <v>487</v>
      </c>
      <c r="B1843" s="1640">
        <v>10194</v>
      </c>
      <c r="C1843" s="1640">
        <v>6691</v>
      </c>
      <c r="D1843" s="1640">
        <v>12222</v>
      </c>
      <c r="E1843" s="1640">
        <v>7928</v>
      </c>
      <c r="F1843" s="1640"/>
      <c r="G1843" s="1640">
        <v>37035</v>
      </c>
    </row>
    <row r="1846" spans="1:7">
      <c r="A1846" s="12" t="s">
        <v>1593</v>
      </c>
      <c r="B1846" s="12" t="s">
        <v>1592</v>
      </c>
    </row>
    <row r="1847" spans="1:7">
      <c r="A1847" s="12" t="s">
        <v>1594</v>
      </c>
      <c r="B1847" s="47">
        <v>46216</v>
      </c>
      <c r="C1847" t="s">
        <v>487</v>
      </c>
    </row>
    <row r="1848" spans="1:7">
      <c r="A1848" t="s">
        <v>470</v>
      </c>
      <c r="B1848" s="1640"/>
      <c r="C1848" s="1640"/>
    </row>
    <row r="1849" spans="1:7">
      <c r="A1849" t="s">
        <v>487</v>
      </c>
      <c r="B1849" s="1640"/>
      <c r="C1849"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A3648" sqref="A364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1601</v>
      </c>
      <c r="C820" s="238">
        <v>45750</v>
      </c>
      <c r="E820" s="11"/>
      <c r="F820" s="75" t="s">
        <v>670</v>
      </c>
      <c r="G820" t="str">
        <f t="shared" si="12"/>
        <v>April</v>
      </c>
    </row>
    <row r="821" spans="1:7">
      <c r="A821" s="233" t="s">
        <v>129</v>
      </c>
      <c r="B821" s="233" t="s">
        <v>1602</v>
      </c>
      <c r="C821" s="23">
        <v>45750</v>
      </c>
      <c r="E821" s="11"/>
      <c r="F821" s="75" t="s">
        <v>670</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1601</v>
      </c>
      <c r="C833" s="238">
        <v>45751</v>
      </c>
      <c r="E833" s="11"/>
      <c r="F833" s="75" t="s">
        <v>670</v>
      </c>
      <c r="G833" t="str">
        <f t="shared" si="12"/>
        <v>April</v>
      </c>
    </row>
    <row r="834" spans="1:7">
      <c r="A834" s="232" t="s">
        <v>129</v>
      </c>
      <c r="B834" s="232" t="s">
        <v>1602</v>
      </c>
      <c r="C834" s="23">
        <v>45751</v>
      </c>
      <c r="E834" s="11"/>
      <c r="F834" s="75" t="s">
        <v>670</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1601</v>
      </c>
      <c r="C856" s="238">
        <v>45755</v>
      </c>
      <c r="E856" s="11"/>
      <c r="F856" s="75" t="s">
        <v>670</v>
      </c>
      <c r="G856" t="str">
        <f t="shared" si="13"/>
        <v>April</v>
      </c>
    </row>
    <row r="857" spans="1:7">
      <c r="A857" s="232" t="s">
        <v>129</v>
      </c>
      <c r="B857" s="232" t="s">
        <v>1602</v>
      </c>
      <c r="C857" s="23">
        <v>45755</v>
      </c>
      <c r="E857" s="11"/>
      <c r="F857" s="75" t="s">
        <v>670</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1601</v>
      </c>
      <c r="C867" s="238">
        <v>45756</v>
      </c>
      <c r="E867" s="11"/>
      <c r="F867" s="75" t="s">
        <v>670</v>
      </c>
      <c r="G867" t="str">
        <f t="shared" si="13"/>
        <v>April</v>
      </c>
    </row>
    <row r="868" spans="1:7">
      <c r="A868" s="232" t="s">
        <v>129</v>
      </c>
      <c r="B868" s="232" t="s">
        <v>1602</v>
      </c>
      <c r="C868" s="23">
        <v>45756</v>
      </c>
      <c r="E868" s="11"/>
      <c r="F868" s="75" t="s">
        <v>670</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676</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676</v>
      </c>
      <c r="B2542" s="243" t="s">
        <v>54</v>
      </c>
      <c r="C2542" s="23">
        <v>46043</v>
      </c>
      <c r="D2542" s="88">
        <v>408</v>
      </c>
      <c r="F2542" s="1134"/>
      <c r="G2542" t="s">
        <v>2514</v>
      </c>
    </row>
    <row r="2543" spans="1:7">
      <c r="A2543" s="243" t="s">
        <v>682</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682</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676</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676</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676</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679</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679</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679</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679</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679</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676</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679</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826</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826</v>
      </c>
      <c r="B2906" s="1214" t="s">
        <v>54</v>
      </c>
      <c r="C2906" s="23">
        <v>46129</v>
      </c>
      <c r="F2906" s="11" t="s">
        <v>2675</v>
      </c>
      <c r="G2906" t="s">
        <v>1599</v>
      </c>
    </row>
    <row r="2907" spans="1:7">
      <c r="A2907" s="1213" t="s">
        <v>826</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818</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826</v>
      </c>
      <c r="B2913" s="1213" t="s">
        <v>54</v>
      </c>
      <c r="C2913" s="23">
        <v>46133</v>
      </c>
      <c r="D2913" s="88">
        <v>1575</v>
      </c>
      <c r="G2913" t="s">
        <v>1599</v>
      </c>
    </row>
    <row r="2914" spans="1:7">
      <c r="A2914" s="1214" t="s">
        <v>1033</v>
      </c>
      <c r="B2914" s="1215" t="s">
        <v>56</v>
      </c>
      <c r="C2914" s="23">
        <v>46133</v>
      </c>
      <c r="D2914" s="11">
        <v>866</v>
      </c>
      <c r="G2914" t="s">
        <v>1599</v>
      </c>
    </row>
    <row r="2915" spans="1:7">
      <c r="A2915" s="1214" t="s">
        <v>818</v>
      </c>
      <c r="B2915" s="1214" t="s">
        <v>1601</v>
      </c>
      <c r="C2915" s="23">
        <v>46133</v>
      </c>
      <c r="D2915" s="11">
        <v>290</v>
      </c>
      <c r="G2915" t="s">
        <v>1599</v>
      </c>
    </row>
    <row r="2916" spans="1:7">
      <c r="A2916" s="1214" t="s">
        <v>818</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826</v>
      </c>
      <c r="B2923" s="1213" t="s">
        <v>54</v>
      </c>
      <c r="C2923" s="23">
        <v>46134</v>
      </c>
      <c r="D2923" s="11">
        <v>507</v>
      </c>
      <c r="G2923" t="s">
        <v>1599</v>
      </c>
    </row>
    <row r="2924" spans="1:7">
      <c r="A2924" s="1214" t="s">
        <v>1033</v>
      </c>
      <c r="B2924" s="1215" t="s">
        <v>56</v>
      </c>
      <c r="C2924" s="23">
        <v>46134</v>
      </c>
      <c r="D2924" s="11">
        <v>969</v>
      </c>
      <c r="G2924" t="s">
        <v>1599</v>
      </c>
    </row>
    <row r="2925" spans="1:7">
      <c r="A2925" s="1214" t="s">
        <v>818</v>
      </c>
      <c r="B2925" s="1214" t="s">
        <v>1601</v>
      </c>
      <c r="C2925" s="23">
        <v>46134</v>
      </c>
      <c r="D2925" s="11">
        <v>183</v>
      </c>
      <c r="G2925" t="s">
        <v>1599</v>
      </c>
    </row>
    <row r="2926" spans="1:7">
      <c r="A2926" s="1214" t="s">
        <v>818</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826</v>
      </c>
      <c r="B2931" s="1213" t="s">
        <v>54</v>
      </c>
      <c r="C2931" s="23">
        <v>46135</v>
      </c>
      <c r="F2931" s="1218" t="s">
        <v>2096</v>
      </c>
      <c r="G2931" t="s">
        <v>1599</v>
      </c>
    </row>
    <row r="2932" spans="1:7">
      <c r="A2932" s="1214" t="s">
        <v>834</v>
      </c>
      <c r="B2932" s="1214" t="s">
        <v>54</v>
      </c>
      <c r="C2932" s="23">
        <v>46135</v>
      </c>
      <c r="D2932" s="88">
        <v>2434</v>
      </c>
      <c r="G2932" t="s">
        <v>1599</v>
      </c>
    </row>
    <row r="2933" spans="1:7">
      <c r="A2933" s="1214" t="s">
        <v>1033</v>
      </c>
      <c r="B2933" s="1215" t="s">
        <v>56</v>
      </c>
      <c r="C2933" s="23">
        <v>46135</v>
      </c>
      <c r="D2933" s="11">
        <v>262</v>
      </c>
      <c r="G2933" t="s">
        <v>1599</v>
      </c>
    </row>
    <row r="2934" spans="1:7">
      <c r="A2934" s="1214" t="s">
        <v>818</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826</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826</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818</v>
      </c>
      <c r="B2958" s="1386" t="s">
        <v>1601</v>
      </c>
      <c r="C2958" s="23">
        <v>46140</v>
      </c>
      <c r="D2958" s="11">
        <v>276</v>
      </c>
      <c r="G2958" t="s">
        <v>1599</v>
      </c>
    </row>
    <row r="2959" spans="1:7">
      <c r="A2959" s="1383" t="s">
        <v>1021</v>
      </c>
      <c r="B2959" s="1215" t="s">
        <v>56</v>
      </c>
      <c r="C2959" s="23">
        <v>46140</v>
      </c>
      <c r="D2959" s="11">
        <v>857</v>
      </c>
      <c r="G2959" t="s">
        <v>1599</v>
      </c>
    </row>
    <row r="2960" spans="1:7">
      <c r="A2960" s="1383" t="s">
        <v>826</v>
      </c>
      <c r="B2960" s="1387" t="s">
        <v>54</v>
      </c>
      <c r="C2960" s="23">
        <v>46140</v>
      </c>
      <c r="D2960" s="88">
        <v>674</v>
      </c>
      <c r="G2960" t="s">
        <v>1599</v>
      </c>
    </row>
    <row r="2961" spans="1:7">
      <c r="A2961" s="1385" t="s">
        <v>822</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834</v>
      </c>
      <c r="B2971" s="1214" t="s">
        <v>54</v>
      </c>
      <c r="C2971" s="23">
        <v>46141</v>
      </c>
      <c r="D2971" s="88">
        <v>1012</v>
      </c>
      <c r="G2971" t="s">
        <v>1599</v>
      </c>
    </row>
    <row r="2972" spans="1:7">
      <c r="A2972" s="1214" t="s">
        <v>822</v>
      </c>
      <c r="B2972" s="1215" t="s">
        <v>56</v>
      </c>
      <c r="C2972" s="23">
        <v>46141</v>
      </c>
      <c r="D2972" s="88">
        <v>1216</v>
      </c>
      <c r="G2972" t="s">
        <v>1599</v>
      </c>
    </row>
    <row r="2973" spans="1:7">
      <c r="A2973" s="1214" t="s">
        <v>826</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818</v>
      </c>
      <c r="B2979" s="1213" t="s">
        <v>1601</v>
      </c>
      <c r="C2979" s="23">
        <v>46142</v>
      </c>
      <c r="D2979" s="11">
        <v>285</v>
      </c>
      <c r="G2979" t="s">
        <v>1599</v>
      </c>
    </row>
    <row r="2980" spans="1:7">
      <c r="A2980" s="1214" t="s">
        <v>818</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822</v>
      </c>
      <c r="B2983" s="1215" t="s">
        <v>56</v>
      </c>
      <c r="C2983" s="23">
        <v>46142</v>
      </c>
      <c r="D2983" s="88">
        <v>2932</v>
      </c>
      <c r="G2983" t="s">
        <v>1599</v>
      </c>
    </row>
    <row r="2984" spans="1:7">
      <c r="A2984" s="1214" t="s">
        <v>826</v>
      </c>
      <c r="B2984" s="1214" t="s">
        <v>54</v>
      </c>
      <c r="C2984" s="23">
        <v>46142</v>
      </c>
      <c r="D2984" s="11">
        <v>165</v>
      </c>
      <c r="G2984" t="s">
        <v>1599</v>
      </c>
    </row>
    <row r="2985" spans="1:7">
      <c r="A2985" s="239" t="s">
        <v>928</v>
      </c>
      <c r="B2985" s="1175" t="s">
        <v>80</v>
      </c>
      <c r="C2985" s="23">
        <v>46143</v>
      </c>
      <c r="D2985" s="11">
        <v>549</v>
      </c>
      <c r="G2985" t="s">
        <v>2688</v>
      </c>
    </row>
    <row r="2986" spans="1:7">
      <c r="A2986" s="1213" t="s">
        <v>818</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822</v>
      </c>
      <c r="B2989" s="1215" t="s">
        <v>56</v>
      </c>
      <c r="C2989" s="23">
        <v>46146</v>
      </c>
      <c r="D2989" s="11">
        <v>350</v>
      </c>
      <c r="G2989" t="s">
        <v>2688</v>
      </c>
    </row>
    <row r="2990" spans="1:7">
      <c r="A2990" s="1214" t="s">
        <v>1018</v>
      </c>
      <c r="B2990" s="1215" t="s">
        <v>56</v>
      </c>
      <c r="C2990" s="23">
        <v>46146</v>
      </c>
      <c r="D2990" s="11">
        <v>897</v>
      </c>
      <c r="G2990" t="s">
        <v>2688</v>
      </c>
    </row>
    <row r="2991" spans="1:7">
      <c r="A2991" s="1214" t="s">
        <v>834</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818</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735</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837</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735</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837</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735</v>
      </c>
      <c r="B3016" s="1214" t="s">
        <v>1601</v>
      </c>
      <c r="C3016" s="23">
        <v>46149</v>
      </c>
      <c r="D3016" s="11">
        <v>707</v>
      </c>
      <c r="F3016" s="11" t="s">
        <v>1735</v>
      </c>
      <c r="G3016" t="s">
        <v>2688</v>
      </c>
    </row>
    <row r="3017" spans="1:7">
      <c r="A3017" s="1213" t="s">
        <v>822</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818</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735</v>
      </c>
      <c r="B3023" s="1214" t="s">
        <v>1601</v>
      </c>
      <c r="C3023" s="23">
        <v>46150</v>
      </c>
      <c r="D3023" s="11">
        <v>512</v>
      </c>
      <c r="G3023" t="s">
        <v>2688</v>
      </c>
    </row>
    <row r="3024" spans="1:7">
      <c r="A3024" s="1214" t="s">
        <v>735</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834</v>
      </c>
      <c r="B3028" s="1226" t="s">
        <v>54</v>
      </c>
      <c r="C3028" s="23">
        <v>46153</v>
      </c>
      <c r="D3028" s="88">
        <v>1627</v>
      </c>
      <c r="F3028" s="11" t="s">
        <v>2697</v>
      </c>
      <c r="G3028" t="s">
        <v>2688</v>
      </c>
    </row>
    <row r="3029" spans="1:7">
      <c r="A3029" s="1415" t="s">
        <v>841</v>
      </c>
      <c r="B3029" s="1417" t="s">
        <v>68</v>
      </c>
      <c r="C3029" s="23">
        <v>46153</v>
      </c>
      <c r="D3029" s="11">
        <v>525</v>
      </c>
      <c r="G3029" t="s">
        <v>2688</v>
      </c>
    </row>
    <row r="3030" spans="1:7">
      <c r="A3030" s="1416" t="s">
        <v>695</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735</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841</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841</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816</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841</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841</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695</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816</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841</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695</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841</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695</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816</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841</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816</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841</v>
      </c>
      <c r="B3102" s="1226" t="s">
        <v>68</v>
      </c>
      <c r="C3102" s="23">
        <v>46163</v>
      </c>
      <c r="D3102" s="11">
        <v>300</v>
      </c>
      <c r="G3102" t="s">
        <v>2688</v>
      </c>
    </row>
    <row r="3103" spans="1:7">
      <c r="A3103" s="1226" t="s">
        <v>913</v>
      </c>
      <c r="B3103" s="1226" t="s">
        <v>2689</v>
      </c>
      <c r="C3103" s="23">
        <v>46163</v>
      </c>
      <c r="D3103" s="11">
        <v>71</v>
      </c>
      <c r="G3103" t="s">
        <v>2688</v>
      </c>
    </row>
    <row r="3104" spans="1:7">
      <c r="A3104" s="1226" t="s">
        <v>695</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841</v>
      </c>
      <c r="B3110" s="1214" t="s">
        <v>68</v>
      </c>
      <c r="C3110" s="23">
        <v>46164</v>
      </c>
      <c r="D3110" s="11">
        <v>216</v>
      </c>
      <c r="G3110" t="s">
        <v>2688</v>
      </c>
    </row>
    <row r="3111" spans="1:7">
      <c r="A3111" s="1443" t="s">
        <v>842</v>
      </c>
      <c r="B3111" s="1214" t="s">
        <v>68</v>
      </c>
      <c r="C3111" s="23">
        <v>46164</v>
      </c>
      <c r="D3111" s="11">
        <v>351</v>
      </c>
      <c r="G3111" t="s">
        <v>2688</v>
      </c>
    </row>
    <row r="3112" spans="1:7">
      <c r="A3112" s="1214" t="s">
        <v>695</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841</v>
      </c>
      <c r="B3119" s="1214" t="s">
        <v>68</v>
      </c>
      <c r="C3119" s="23">
        <v>46168</v>
      </c>
      <c r="D3119" s="11">
        <v>65</v>
      </c>
      <c r="G3119" t="s">
        <v>2688</v>
      </c>
    </row>
    <row r="3120" spans="1:7">
      <c r="A3120" s="1443" t="s">
        <v>842</v>
      </c>
      <c r="B3120" s="1214" t="s">
        <v>68</v>
      </c>
      <c r="C3120" s="23">
        <v>46168</v>
      </c>
      <c r="D3120" s="11">
        <v>649</v>
      </c>
      <c r="G3120" t="s">
        <v>2688</v>
      </c>
    </row>
    <row r="3121" spans="1:7">
      <c r="A3121" s="1214" t="s">
        <v>1506</v>
      </c>
      <c r="B3121" s="1215" t="s">
        <v>56</v>
      </c>
      <c r="C3121" s="23">
        <v>46168</v>
      </c>
      <c r="D3121" s="88">
        <v>2456</v>
      </c>
      <c r="G3121" t="s">
        <v>2688</v>
      </c>
    </row>
    <row r="3122" spans="1:7">
      <c r="A3122" s="1214" t="s">
        <v>695</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842</v>
      </c>
      <c r="B3125" s="1213" t="s">
        <v>68</v>
      </c>
      <c r="C3125" s="23">
        <v>46169</v>
      </c>
      <c r="D3125" s="11">
        <v>130</v>
      </c>
      <c r="G3125" t="s">
        <v>2688</v>
      </c>
    </row>
    <row r="3126" spans="1:7">
      <c r="A3126" s="1214" t="s">
        <v>1506</v>
      </c>
      <c r="B3126" s="1215" t="s">
        <v>56</v>
      </c>
      <c r="C3126" s="23">
        <v>46169</v>
      </c>
      <c r="D3126" s="88">
        <v>2095</v>
      </c>
      <c r="G3126" t="s">
        <v>2688</v>
      </c>
    </row>
    <row r="3127" spans="1:7">
      <c r="A3127" s="1214" t="s">
        <v>830</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701</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842</v>
      </c>
      <c r="B3135" s="1424" t="s">
        <v>68</v>
      </c>
      <c r="C3135" s="23">
        <v>46170</v>
      </c>
      <c r="D3135" s="11">
        <v>864</v>
      </c>
      <c r="E3135" s="134"/>
      <c r="F3135" s="49"/>
      <c r="G3135" t="s">
        <v>2688</v>
      </c>
    </row>
    <row r="3136" spans="1:7">
      <c r="A3136" s="1421" t="s">
        <v>830</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701</v>
      </c>
      <c r="B3138" s="1214" t="s">
        <v>2689</v>
      </c>
      <c r="C3138" s="23">
        <v>46170</v>
      </c>
      <c r="D3138" s="88">
        <v>1904</v>
      </c>
      <c r="E3138" s="181"/>
      <c r="F3138" s="102"/>
      <c r="G3138" t="s">
        <v>2688</v>
      </c>
    </row>
    <row r="3139" spans="1:7">
      <c r="A3139" s="1214" t="s">
        <v>695</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701</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842</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830</v>
      </c>
      <c r="B3153" s="1215" t="s">
        <v>56</v>
      </c>
      <c r="C3153" s="23">
        <v>46174</v>
      </c>
      <c r="D3153" s="11">
        <v>612</v>
      </c>
      <c r="G3153" t="s">
        <v>2048</v>
      </c>
    </row>
    <row r="3154" spans="1:7">
      <c r="A3154" s="1417" t="s">
        <v>708</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816</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842</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701</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842</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701</v>
      </c>
      <c r="B3183" s="1215" t="s">
        <v>2689</v>
      </c>
      <c r="C3183" s="23">
        <v>46176</v>
      </c>
      <c r="D3183" s="11">
        <v>427</v>
      </c>
      <c r="G3183" t="s">
        <v>2048</v>
      </c>
    </row>
    <row r="3184" spans="1:7">
      <c r="A3184" s="1421" t="s">
        <v>708</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830</v>
      </c>
      <c r="B3192" s="1214" t="s">
        <v>1601</v>
      </c>
      <c r="C3192" s="23">
        <v>46177</v>
      </c>
      <c r="E3192" s="73">
        <v>544</v>
      </c>
      <c r="G3192" t="s">
        <v>2048</v>
      </c>
    </row>
    <row r="3193" spans="1:7">
      <c r="A3193" s="1424" t="s">
        <v>842</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701</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695</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842</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851</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847</v>
      </c>
      <c r="B3262" s="1215" t="s">
        <v>56</v>
      </c>
      <c r="C3262" s="23">
        <v>46184</v>
      </c>
      <c r="F3262" s="11" t="s">
        <v>1883</v>
      </c>
      <c r="G3262" t="s">
        <v>2048</v>
      </c>
    </row>
    <row r="3263" spans="1:7">
      <c r="A3263" s="1226" t="s">
        <v>849</v>
      </c>
      <c r="B3263" s="1215" t="s">
        <v>56</v>
      </c>
      <c r="C3263" s="23">
        <v>46184</v>
      </c>
      <c r="D3263" s="11">
        <v>981</v>
      </c>
      <c r="G3263" t="s">
        <v>2048</v>
      </c>
    </row>
    <row r="3264" spans="1:7">
      <c r="A3264" s="1417" t="s">
        <v>851</v>
      </c>
      <c r="B3264" s="1215" t="s">
        <v>56</v>
      </c>
      <c r="C3264" s="23">
        <v>46184</v>
      </c>
      <c r="D3264" s="88">
        <v>1806</v>
      </c>
      <c r="G3264" t="s">
        <v>2048</v>
      </c>
    </row>
    <row r="3265" spans="1:7">
      <c r="A3265" s="1226" t="s">
        <v>693</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695</v>
      </c>
      <c r="B3267" s="1416" t="s">
        <v>2689</v>
      </c>
      <c r="C3267" s="23">
        <v>46184</v>
      </c>
      <c r="D3267" s="11">
        <v>525</v>
      </c>
      <c r="G3267" t="s">
        <v>2048</v>
      </c>
    </row>
    <row r="3268" spans="1:7">
      <c r="A3268" s="1417" t="s">
        <v>701</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806</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847</v>
      </c>
      <c r="B3279" s="1215" t="s">
        <v>56</v>
      </c>
      <c r="C3279" s="23">
        <v>46185</v>
      </c>
      <c r="D3279" s="88">
        <v>1633</v>
      </c>
      <c r="G3279" t="s">
        <v>2048</v>
      </c>
    </row>
    <row r="3280" spans="1:7">
      <c r="A3280" s="1214" t="s">
        <v>849</v>
      </c>
      <c r="B3280" s="1215" t="s">
        <v>56</v>
      </c>
      <c r="C3280" s="23">
        <v>46185</v>
      </c>
      <c r="D3280" s="88">
        <v>1038</v>
      </c>
      <c r="G3280" t="s">
        <v>2048</v>
      </c>
    </row>
    <row r="3281" spans="1:7">
      <c r="A3281" s="1214" t="s">
        <v>693</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806</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849</v>
      </c>
      <c r="B3298" s="1213" t="s">
        <v>56</v>
      </c>
      <c r="C3298" s="23">
        <v>46188</v>
      </c>
      <c r="D3298" s="11">
        <v>806</v>
      </c>
      <c r="G3298" t="s">
        <v>2048</v>
      </c>
    </row>
    <row r="3299" spans="1:7">
      <c r="A3299" s="1214" t="s">
        <v>693</v>
      </c>
      <c r="B3299" s="1421" t="s">
        <v>2689</v>
      </c>
      <c r="C3299" s="23">
        <v>46188</v>
      </c>
      <c r="D3299" s="11">
        <v>636</v>
      </c>
      <c r="G3299" t="s">
        <v>2048</v>
      </c>
    </row>
    <row r="3300" spans="1:7">
      <c r="A3300" s="1215" t="s">
        <v>708</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806</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847</v>
      </c>
      <c r="B3315" s="1213" t="s">
        <v>56</v>
      </c>
      <c r="C3315" s="23">
        <v>46189</v>
      </c>
      <c r="F3315" s="1218" t="s">
        <v>1883</v>
      </c>
      <c r="G3315" t="s">
        <v>2048</v>
      </c>
    </row>
    <row r="3316" spans="1:7">
      <c r="A3316" s="1214" t="s">
        <v>849</v>
      </c>
      <c r="B3316" s="1214" t="s">
        <v>56</v>
      </c>
      <c r="C3316" s="23">
        <v>46189</v>
      </c>
      <c r="D3316" s="11">
        <v>977</v>
      </c>
      <c r="G3316" t="s">
        <v>2048</v>
      </c>
    </row>
    <row r="3317" spans="1:7">
      <c r="A3317" s="1420" t="s">
        <v>855</v>
      </c>
      <c r="B3317" s="1214" t="s">
        <v>1601</v>
      </c>
      <c r="C3317" s="23">
        <v>46189</v>
      </c>
      <c r="D3317" s="11">
        <v>120</v>
      </c>
      <c r="G3317" t="s">
        <v>2048</v>
      </c>
    </row>
    <row r="3318" spans="1:7">
      <c r="A3318" s="1214" t="s">
        <v>704</v>
      </c>
      <c r="B3318" s="1214" t="s">
        <v>2689</v>
      </c>
      <c r="C3318" s="23">
        <v>46189</v>
      </c>
      <c r="D3318" s="11">
        <v>608</v>
      </c>
      <c r="G3318" t="s">
        <v>2048</v>
      </c>
    </row>
    <row r="3319" spans="1:7">
      <c r="A3319" s="1214" t="s">
        <v>708</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806</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847</v>
      </c>
      <c r="B3337" s="1213" t="s">
        <v>56</v>
      </c>
      <c r="C3337" s="23">
        <v>46190</v>
      </c>
      <c r="D3337" s="88">
        <v>1210</v>
      </c>
      <c r="G3337" t="s">
        <v>2048</v>
      </c>
    </row>
    <row r="3338" spans="1:7">
      <c r="A3338" s="1214" t="s">
        <v>849</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704</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806</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847</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704</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709</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806</v>
      </c>
      <c r="B3370" s="243" t="s">
        <v>2678</v>
      </c>
      <c r="C3370" s="23">
        <v>46191</v>
      </c>
      <c r="D3370" s="37">
        <v>661</v>
      </c>
      <c r="F3370" s="11" t="s">
        <v>2789</v>
      </c>
      <c r="G3370" t="s">
        <v>2048</v>
      </c>
    </row>
    <row r="3371" spans="1:7">
      <c r="A3371" s="1539" t="s">
        <v>843</v>
      </c>
      <c r="B3371" s="1213" t="s">
        <v>56</v>
      </c>
      <c r="C3371" s="23">
        <v>46192</v>
      </c>
      <c r="D3371" s="11">
        <v>822</v>
      </c>
      <c r="G3371" t="s">
        <v>2048</v>
      </c>
    </row>
    <row r="3372" spans="1:7">
      <c r="A3372" s="1420" t="s">
        <v>854</v>
      </c>
      <c r="B3372" s="1214" t="s">
        <v>56</v>
      </c>
      <c r="C3372" s="23">
        <v>46192</v>
      </c>
      <c r="F3372" s="11" t="s">
        <v>2096</v>
      </c>
      <c r="G3372" t="s">
        <v>2048</v>
      </c>
    </row>
    <row r="3373" spans="1:7">
      <c r="A3373" s="1214" t="s">
        <v>708</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709</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806</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843</v>
      </c>
      <c r="B3399" s="1213" t="s">
        <v>56</v>
      </c>
      <c r="C3399" s="23">
        <v>46195</v>
      </c>
      <c r="D3399" s="11">
        <v>648</v>
      </c>
      <c r="G3399" t="s">
        <v>2048</v>
      </c>
    </row>
    <row r="3400" spans="1:7">
      <c r="A3400" s="1420" t="s">
        <v>854</v>
      </c>
      <c r="B3400" s="1214" t="s">
        <v>56</v>
      </c>
      <c r="C3400" s="23">
        <v>46195</v>
      </c>
      <c r="D3400" s="11">
        <v>859</v>
      </c>
      <c r="G3400" t="s">
        <v>2048</v>
      </c>
    </row>
    <row r="3401" spans="1:7">
      <c r="A3401" s="1214" t="s">
        <v>708</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709</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806</v>
      </c>
      <c r="B3409" s="243" t="s">
        <v>2678</v>
      </c>
      <c r="C3409" s="23">
        <v>46195</v>
      </c>
      <c r="D3409" s="11">
        <v>672</v>
      </c>
      <c r="F3409" s="11" t="s">
        <v>2745</v>
      </c>
      <c r="G3409" t="s">
        <v>2048</v>
      </c>
    </row>
    <row r="3410" spans="1:7">
      <c r="A3410" s="177" t="s">
        <v>816</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843</v>
      </c>
      <c r="B3426" s="1213" t="s">
        <v>56</v>
      </c>
      <c r="C3426" s="23">
        <v>46196</v>
      </c>
      <c r="D3426" s="88">
        <v>1155</v>
      </c>
      <c r="G3426" t="s">
        <v>2048</v>
      </c>
    </row>
    <row r="3427" spans="1:7">
      <c r="A3427" s="1420" t="s">
        <v>854</v>
      </c>
      <c r="B3427" s="1214" t="s">
        <v>56</v>
      </c>
      <c r="C3427" s="23">
        <v>46196</v>
      </c>
      <c r="D3427" s="11">
        <v>971</v>
      </c>
      <c r="G3427" t="s">
        <v>2048</v>
      </c>
    </row>
    <row r="3428" spans="1:7">
      <c r="A3428" s="1214" t="s">
        <v>704</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709</v>
      </c>
      <c r="B3431" s="1421" t="s">
        <v>2689</v>
      </c>
      <c r="C3431" s="23">
        <v>46196</v>
      </c>
      <c r="D3431" s="11">
        <v>949</v>
      </c>
      <c r="G3431" t="s">
        <v>2048</v>
      </c>
    </row>
    <row r="3432" spans="1:7">
      <c r="A3432" s="1215" t="s">
        <v>806</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843</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703</v>
      </c>
      <c r="B3452" s="1214" t="s">
        <v>2689</v>
      </c>
      <c r="C3452" s="23">
        <v>46197</v>
      </c>
      <c r="F3452" s="11" t="s">
        <v>1883</v>
      </c>
      <c r="G3452" t="s">
        <v>2048</v>
      </c>
    </row>
    <row r="3453" spans="1:7">
      <c r="A3453" s="1214" t="s">
        <v>708</v>
      </c>
      <c r="B3453" s="1214" t="s">
        <v>2689</v>
      </c>
      <c r="C3453" s="23">
        <v>46197</v>
      </c>
      <c r="D3453" s="11">
        <v>84</v>
      </c>
      <c r="G3453" t="s">
        <v>2048</v>
      </c>
    </row>
    <row r="3454" spans="1:7">
      <c r="A3454" s="1421" t="s">
        <v>709</v>
      </c>
      <c r="B3454" s="1421" t="s">
        <v>2689</v>
      </c>
      <c r="C3454" s="23">
        <v>46197</v>
      </c>
      <c r="D3454" s="11">
        <v>514</v>
      </c>
      <c r="G3454" t="s">
        <v>2048</v>
      </c>
    </row>
    <row r="3455" spans="1:7">
      <c r="A3455" s="1215" t="s">
        <v>806</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845</v>
      </c>
      <c r="B3465" s="1213" t="s">
        <v>56</v>
      </c>
      <c r="C3465" s="23">
        <v>46198</v>
      </c>
      <c r="D3465" s="88">
        <v>1436</v>
      </c>
      <c r="G3465" t="s">
        <v>2048</v>
      </c>
    </row>
    <row r="3466" spans="1:7">
      <c r="A3466" s="1420" t="s">
        <v>854</v>
      </c>
      <c r="B3466" s="1214" t="s">
        <v>56</v>
      </c>
      <c r="C3466" s="23">
        <v>46198</v>
      </c>
      <c r="D3466" s="88">
        <v>1025</v>
      </c>
      <c r="G3466" t="s">
        <v>2048</v>
      </c>
    </row>
    <row r="3467" spans="1:7">
      <c r="A3467" s="1214" t="s">
        <v>703</v>
      </c>
      <c r="B3467" s="1214" t="s">
        <v>2689</v>
      </c>
      <c r="C3467" s="23">
        <v>46198</v>
      </c>
      <c r="D3467" s="11">
        <v>951</v>
      </c>
      <c r="G3467" t="s">
        <v>2048</v>
      </c>
    </row>
    <row r="3468" spans="1:7">
      <c r="A3468" s="1214" t="s">
        <v>708</v>
      </c>
      <c r="B3468" s="1214" t="s">
        <v>2689</v>
      </c>
      <c r="C3468" s="23">
        <v>46198</v>
      </c>
      <c r="D3468" s="11">
        <v>75</v>
      </c>
      <c r="G3468" t="s">
        <v>2048</v>
      </c>
    </row>
    <row r="3469" spans="1:7">
      <c r="A3469" s="1214" t="s">
        <v>709</v>
      </c>
      <c r="B3469" s="1214" t="s">
        <v>2689</v>
      </c>
      <c r="C3469" s="23">
        <v>46198</v>
      </c>
      <c r="D3469" s="11">
        <v>790</v>
      </c>
      <c r="G3469" t="s">
        <v>2048</v>
      </c>
    </row>
    <row r="3470" spans="1:7">
      <c r="A3470" s="1214" t="s">
        <v>713</v>
      </c>
      <c r="B3470" s="1214" t="s">
        <v>2809</v>
      </c>
      <c r="C3470" s="23">
        <v>46198</v>
      </c>
      <c r="D3470" s="11">
        <v>492</v>
      </c>
      <c r="G3470" t="s">
        <v>2048</v>
      </c>
    </row>
    <row r="3471" spans="1:7">
      <c r="A3471" s="1421" t="s">
        <v>919</v>
      </c>
      <c r="B3471" s="1421" t="s">
        <v>70</v>
      </c>
      <c r="C3471" s="23">
        <v>46198</v>
      </c>
      <c r="D3471" s="11">
        <v>343</v>
      </c>
      <c r="G3471" t="s">
        <v>2048</v>
      </c>
    </row>
    <row r="3472" spans="1:7">
      <c r="A3472" s="1215" t="s">
        <v>806</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845</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713</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806</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845</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659</v>
      </c>
      <c r="B3498" s="1214" t="s">
        <v>56</v>
      </c>
      <c r="C3498" s="23">
        <v>46202</v>
      </c>
      <c r="F3498" s="11" t="s">
        <v>2096</v>
      </c>
      <c r="G3498" t="s">
        <v>2048</v>
      </c>
    </row>
    <row r="3499" spans="1:7">
      <c r="A3499" s="1214" t="s">
        <v>703</v>
      </c>
      <c r="B3499" s="1214" t="s">
        <v>2689</v>
      </c>
      <c r="C3499" s="23">
        <v>46202</v>
      </c>
      <c r="D3499" s="88">
        <v>1642</v>
      </c>
      <c r="G3499" t="s">
        <v>2048</v>
      </c>
    </row>
    <row r="3500" spans="1:7">
      <c r="A3500" s="1214" t="s">
        <v>708</v>
      </c>
      <c r="B3500" s="1214" t="s">
        <v>2689</v>
      </c>
      <c r="C3500" s="23">
        <v>46202</v>
      </c>
      <c r="D3500" s="11">
        <v>123</v>
      </c>
      <c r="G3500" t="s">
        <v>2048</v>
      </c>
    </row>
    <row r="3501" spans="1:7">
      <c r="A3501" s="1214" t="s">
        <v>704</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806</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659</v>
      </c>
      <c r="B3519" s="1213" t="s">
        <v>56</v>
      </c>
      <c r="C3519" s="23">
        <v>46203</v>
      </c>
      <c r="D3519" s="11">
        <v>983</v>
      </c>
      <c r="G3519" t="s">
        <v>2048</v>
      </c>
    </row>
    <row r="3520" spans="1:7">
      <c r="A3520" s="1420" t="s">
        <v>853</v>
      </c>
      <c r="B3520" s="1214" t="s">
        <v>56</v>
      </c>
      <c r="C3520" s="23">
        <v>46203</v>
      </c>
      <c r="D3520" s="88">
        <v>1039</v>
      </c>
      <c r="G3520" t="s">
        <v>2048</v>
      </c>
    </row>
    <row r="3521" spans="1:7">
      <c r="A3521" s="1214" t="s">
        <v>703</v>
      </c>
      <c r="B3521" s="1214" t="s">
        <v>2689</v>
      </c>
      <c r="C3521" s="23">
        <v>46203</v>
      </c>
      <c r="D3521" s="88">
        <v>1664</v>
      </c>
      <c r="G3521" t="s">
        <v>2048</v>
      </c>
    </row>
    <row r="3522" spans="1:7">
      <c r="A3522" s="1214" t="s">
        <v>713</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806</v>
      </c>
      <c r="B3524" s="239" t="s">
        <v>2678</v>
      </c>
      <c r="C3524" s="23">
        <v>46203</v>
      </c>
      <c r="D3524" s="11">
        <v>7</v>
      </c>
      <c r="F3524" s="11" t="s">
        <v>2827</v>
      </c>
      <c r="G3524" t="s">
        <v>2048</v>
      </c>
    </row>
    <row r="3525" spans="1:7">
      <c r="A3525" s="1215" t="s">
        <v>809</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659</v>
      </c>
      <c r="B3539" s="1213" t="s">
        <v>56</v>
      </c>
      <c r="C3539" s="23">
        <v>46204</v>
      </c>
      <c r="F3539" s="11" t="s">
        <v>1883</v>
      </c>
      <c r="G3539" t="s">
        <v>2081</v>
      </c>
    </row>
    <row r="3540" spans="1:7">
      <c r="A3540" s="1420" t="s">
        <v>853</v>
      </c>
      <c r="B3540" s="1214" t="s">
        <v>56</v>
      </c>
      <c r="C3540" s="23">
        <v>46204</v>
      </c>
      <c r="D3540" s="11">
        <v>754</v>
      </c>
      <c r="G3540" t="s">
        <v>2081</v>
      </c>
    </row>
    <row r="3541" spans="1:7">
      <c r="A3541" s="1214" t="s">
        <v>693</v>
      </c>
      <c r="B3541" s="1214" t="s">
        <v>2689</v>
      </c>
      <c r="C3541" s="23">
        <v>46204</v>
      </c>
      <c r="D3541" s="11">
        <v>339</v>
      </c>
      <c r="G3541" t="s">
        <v>2081</v>
      </c>
    </row>
    <row r="3542" spans="1:7">
      <c r="A3542" s="1214" t="s">
        <v>703</v>
      </c>
      <c r="B3542" s="1214" t="s">
        <v>2689</v>
      </c>
      <c r="C3542" s="23">
        <v>46204</v>
      </c>
      <c r="D3542" s="11">
        <v>439</v>
      </c>
      <c r="G3542" t="s">
        <v>2081</v>
      </c>
    </row>
    <row r="3543" spans="1:7">
      <c r="A3543" s="1214" t="s">
        <v>704</v>
      </c>
      <c r="B3543" s="1214" t="s">
        <v>2689</v>
      </c>
      <c r="C3543" s="23">
        <v>46204</v>
      </c>
      <c r="D3543" s="11">
        <v>544</v>
      </c>
      <c r="G3543" t="s">
        <v>2081</v>
      </c>
    </row>
    <row r="3544" spans="1:7">
      <c r="A3544" s="1214" t="s">
        <v>709</v>
      </c>
      <c r="B3544" s="1214" t="s">
        <v>2689</v>
      </c>
      <c r="C3544" s="23">
        <v>46204</v>
      </c>
      <c r="D3544" s="11">
        <v>867</v>
      </c>
      <c r="G3544" t="s">
        <v>2081</v>
      </c>
    </row>
    <row r="3545" spans="1:7">
      <c r="A3545" s="1601" t="s">
        <v>713</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806</v>
      </c>
      <c r="B3547" s="239" t="s">
        <v>2678</v>
      </c>
      <c r="C3547" s="23">
        <v>46204</v>
      </c>
      <c r="D3547" s="11">
        <v>28</v>
      </c>
      <c r="F3547" s="346" t="s">
        <v>2831</v>
      </c>
      <c r="G3547" t="s">
        <v>2081</v>
      </c>
    </row>
    <row r="3548" spans="1:7">
      <c r="A3548" s="1215" t="s">
        <v>809</v>
      </c>
      <c r="B3548" s="243" t="s">
        <v>2678</v>
      </c>
      <c r="C3548" s="23">
        <v>46204</v>
      </c>
      <c r="D3548" s="11">
        <v>635</v>
      </c>
      <c r="G3548" t="s">
        <v>2081</v>
      </c>
    </row>
    <row r="3549" spans="1:7">
      <c r="A3549" s="177" t="s">
        <v>842</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659</v>
      </c>
      <c r="B3559" s="1609" t="s">
        <v>56</v>
      </c>
      <c r="C3559" s="23">
        <v>46205</v>
      </c>
      <c r="D3559" s="11">
        <v>841</v>
      </c>
      <c r="G3559" t="s">
        <v>2081</v>
      </c>
    </row>
    <row r="3560" spans="1:7">
      <c r="A3560" s="1608" t="s">
        <v>853</v>
      </c>
      <c r="B3560" s="1609" t="s">
        <v>56</v>
      </c>
      <c r="C3560" s="23">
        <v>46205</v>
      </c>
      <c r="D3560" s="88">
        <v>1000</v>
      </c>
      <c r="G3560" t="s">
        <v>2081</v>
      </c>
    </row>
    <row r="3561" spans="1:7">
      <c r="A3561" s="1605" t="s">
        <v>704</v>
      </c>
      <c r="B3561" s="1605" t="s">
        <v>2689</v>
      </c>
      <c r="C3561" s="23">
        <v>46205</v>
      </c>
      <c r="F3561" s="1546" t="s">
        <v>1883</v>
      </c>
      <c r="G3561" t="s">
        <v>2081</v>
      </c>
    </row>
    <row r="3562" spans="1:7">
      <c r="A3562" s="1605" t="s">
        <v>709</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806</v>
      </c>
      <c r="B3564" s="170" t="s">
        <v>2678</v>
      </c>
      <c r="C3564" s="23">
        <v>46205</v>
      </c>
      <c r="D3564" s="11">
        <v>42</v>
      </c>
      <c r="F3564" s="11" t="s">
        <v>2838</v>
      </c>
      <c r="G3564" t="s">
        <v>2081</v>
      </c>
    </row>
    <row r="3565" spans="1:7">
      <c r="A3565" s="1610" t="s">
        <v>809</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659</v>
      </c>
      <c r="B3576" s="1213" t="s">
        <v>56</v>
      </c>
      <c r="C3576" s="23">
        <v>46209</v>
      </c>
      <c r="D3576" s="88">
        <v>1027</v>
      </c>
      <c r="G3576" t="s">
        <v>2081</v>
      </c>
    </row>
    <row r="3577" spans="1:7">
      <c r="A3577" s="1420" t="s">
        <v>853</v>
      </c>
      <c r="B3577" s="1214" t="s">
        <v>56</v>
      </c>
      <c r="C3577" s="23">
        <v>46209</v>
      </c>
      <c r="D3577" s="11">
        <v>973</v>
      </c>
      <c r="G3577" t="s">
        <v>2081</v>
      </c>
    </row>
    <row r="3578" spans="1:7">
      <c r="A3578" s="1214" t="s">
        <v>703</v>
      </c>
      <c r="B3578" s="1214" t="s">
        <v>2689</v>
      </c>
      <c r="C3578" s="23">
        <v>46209</v>
      </c>
      <c r="D3578" s="11">
        <v>487</v>
      </c>
      <c r="G3578" t="s">
        <v>2081</v>
      </c>
    </row>
    <row r="3579" spans="1:7">
      <c r="A3579" s="1214" t="s">
        <v>704</v>
      </c>
      <c r="B3579" s="1214" t="s">
        <v>2689</v>
      </c>
      <c r="C3579" s="23">
        <v>46209</v>
      </c>
      <c r="D3579" s="11">
        <v>845</v>
      </c>
      <c r="G3579" t="s">
        <v>2081</v>
      </c>
    </row>
    <row r="3580" spans="1:7">
      <c r="A3580" s="1214" t="s">
        <v>709</v>
      </c>
      <c r="B3580" s="1214" t="s">
        <v>2689</v>
      </c>
      <c r="C3580" s="23">
        <v>46209</v>
      </c>
      <c r="D3580" s="11">
        <v>509</v>
      </c>
      <c r="G3580" t="s">
        <v>2081</v>
      </c>
    </row>
    <row r="3581" spans="1:7">
      <c r="A3581" s="177" t="s">
        <v>1676</v>
      </c>
      <c r="B3581" s="90" t="s">
        <v>70</v>
      </c>
      <c r="C3581" s="23">
        <v>46209</v>
      </c>
      <c r="D3581" s="11">
        <v>698</v>
      </c>
      <c r="G3581" t="s">
        <v>2081</v>
      </c>
    </row>
    <row r="3582" spans="1:7">
      <c r="A3582" s="1610" t="s">
        <v>806</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662</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704</v>
      </c>
      <c r="B3593" s="1421" t="s">
        <v>66</v>
      </c>
      <c r="C3593" s="23">
        <v>46210</v>
      </c>
      <c r="D3593" s="11">
        <v>206</v>
      </c>
      <c r="G3593" t="s">
        <v>2081</v>
      </c>
    </row>
    <row r="3594" spans="1:7">
      <c r="A3594" s="1214" t="s">
        <v>709</v>
      </c>
      <c r="B3594" s="1214" t="s">
        <v>66</v>
      </c>
      <c r="C3594" s="23">
        <v>46210</v>
      </c>
      <c r="D3594" s="11">
        <v>254</v>
      </c>
      <c r="G3594" t="s">
        <v>2081</v>
      </c>
    </row>
    <row r="3595" spans="1:7">
      <c r="A3595" s="1214" t="s">
        <v>1676</v>
      </c>
      <c r="B3595" s="1214" t="s">
        <v>70</v>
      </c>
      <c r="C3595" s="23">
        <v>46210</v>
      </c>
      <c r="D3595" s="11">
        <v>235</v>
      </c>
      <c r="G3595" t="s">
        <v>2081</v>
      </c>
    </row>
    <row r="3596" spans="1:7">
      <c r="A3596" s="1214" t="s">
        <v>717</v>
      </c>
      <c r="B3596" s="1214" t="s">
        <v>79</v>
      </c>
      <c r="C3596" s="23">
        <v>46210</v>
      </c>
      <c r="D3596" s="11">
        <v>352</v>
      </c>
      <c r="G3596" t="s">
        <v>2081</v>
      </c>
    </row>
    <row r="3597" spans="1:7">
      <c r="A3597" s="1214" t="s">
        <v>675</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662</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704</v>
      </c>
      <c r="B3612" s="1214" t="s">
        <v>66</v>
      </c>
      <c r="C3612" s="23">
        <v>46211</v>
      </c>
      <c r="F3612" s="1225" t="s">
        <v>1883</v>
      </c>
      <c r="G3612" t="s">
        <v>2081</v>
      </c>
    </row>
    <row r="3613" spans="1:7">
      <c r="A3613" s="1214" t="s">
        <v>709</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675</v>
      </c>
      <c r="B3616" s="1214" t="s">
        <v>66</v>
      </c>
      <c r="C3616" s="23">
        <v>46211</v>
      </c>
      <c r="D3616" s="11">
        <v>998</v>
      </c>
      <c r="G3616" t="s">
        <v>2081</v>
      </c>
    </row>
    <row r="3617" spans="1:7">
      <c r="A3617" s="1424" t="s">
        <v>809</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662</v>
      </c>
      <c r="B3625" s="1225" t="s">
        <v>56</v>
      </c>
      <c r="C3625" s="23">
        <v>46212</v>
      </c>
      <c r="D3625" s="11">
        <v>782</v>
      </c>
      <c r="G3625" t="s">
        <v>2081</v>
      </c>
    </row>
    <row r="3626" spans="1:7">
      <c r="A3626" s="1226" t="s">
        <v>841</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809</v>
      </c>
      <c r="B3632" s="1176" t="s">
        <v>2678</v>
      </c>
      <c r="C3632" s="23">
        <v>46212</v>
      </c>
      <c r="D3632" s="11">
        <v>557</v>
      </c>
      <c r="F3632" s="11" t="s">
        <v>2857</v>
      </c>
      <c r="G3632" t="s">
        <v>2081</v>
      </c>
    </row>
    <row r="3633" spans="1:7">
      <c r="A3633" s="1213" t="s">
        <v>576</v>
      </c>
      <c r="B3633" s="1213" t="s">
        <v>58</v>
      </c>
      <c r="C3633" s="23">
        <v>46213</v>
      </c>
      <c r="G3633" t="s">
        <v>2081</v>
      </c>
    </row>
    <row r="3634" spans="1:7">
      <c r="A3634" s="1214" t="s">
        <v>578</v>
      </c>
      <c r="B3634" s="1214" t="s">
        <v>58</v>
      </c>
      <c r="C3634" s="23">
        <v>46213</v>
      </c>
      <c r="G3634" t="s">
        <v>2081</v>
      </c>
    </row>
    <row r="3635" spans="1:7">
      <c r="A3635" s="1214" t="s">
        <v>582</v>
      </c>
      <c r="B3635" s="1214" t="s">
        <v>58</v>
      </c>
      <c r="C3635" s="23">
        <v>46213</v>
      </c>
      <c r="F3635" s="1213" t="s">
        <v>2858</v>
      </c>
      <c r="G3635" t="s">
        <v>2081</v>
      </c>
    </row>
    <row r="3636" spans="1:7">
      <c r="A3636" s="1214" t="s">
        <v>590</v>
      </c>
      <c r="B3636" s="1214" t="s">
        <v>1601</v>
      </c>
      <c r="C3636" s="23">
        <v>46213</v>
      </c>
      <c r="G3636" t="s">
        <v>2081</v>
      </c>
    </row>
    <row r="3637" spans="1:7">
      <c r="A3637" s="1214" t="s">
        <v>591</v>
      </c>
      <c r="B3637" s="1214" t="s">
        <v>2859</v>
      </c>
      <c r="C3637" s="23">
        <v>46213</v>
      </c>
      <c r="G3637" t="s">
        <v>2081</v>
      </c>
    </row>
    <row r="3638" spans="1:7">
      <c r="A3638" s="1214" t="s">
        <v>934</v>
      </c>
      <c r="B3638" s="1214" t="s">
        <v>2740</v>
      </c>
      <c r="C3638" s="23">
        <v>46213</v>
      </c>
      <c r="G3638" t="s">
        <v>2081</v>
      </c>
    </row>
    <row r="3639" spans="1:7">
      <c r="A3639" s="1214" t="s">
        <v>604</v>
      </c>
      <c r="B3639" s="1214" t="s">
        <v>1601</v>
      </c>
      <c r="C3639" s="23">
        <v>46213</v>
      </c>
      <c r="G3639" t="s">
        <v>2081</v>
      </c>
    </row>
    <row r="3640" spans="1:7">
      <c r="A3640" s="1214" t="s">
        <v>935</v>
      </c>
      <c r="B3640" s="1214" t="s">
        <v>78</v>
      </c>
      <c r="C3640" s="23">
        <v>46213</v>
      </c>
      <c r="F3640" s="1641" t="s">
        <v>2860</v>
      </c>
      <c r="G3640" t="s">
        <v>2081</v>
      </c>
    </row>
    <row r="3641" spans="1:7">
      <c r="A3641" s="1539" t="s">
        <v>659</v>
      </c>
      <c r="B3641" s="1213" t="s">
        <v>56</v>
      </c>
      <c r="C3641" s="23">
        <v>46213</v>
      </c>
      <c r="G3641" t="s">
        <v>2081</v>
      </c>
    </row>
    <row r="3642" spans="1:7">
      <c r="A3642" s="1420" t="s">
        <v>859</v>
      </c>
      <c r="B3642" s="1214" t="s">
        <v>2521</v>
      </c>
      <c r="C3642" s="23">
        <v>46213</v>
      </c>
      <c r="G3642" t="s">
        <v>2081</v>
      </c>
    </row>
    <row r="3643" spans="1:7">
      <c r="A3643" s="1215" t="s">
        <v>709</v>
      </c>
      <c r="B3643" s="1215" t="s">
        <v>66</v>
      </c>
      <c r="C3643" s="23">
        <v>46213</v>
      </c>
      <c r="G3643" t="s">
        <v>2081</v>
      </c>
    </row>
    <row r="3644" spans="1:7">
      <c r="A3644" s="1214" t="s">
        <v>1677</v>
      </c>
      <c r="B3644" s="1214" t="s">
        <v>2809</v>
      </c>
      <c r="C3644" s="23">
        <v>46213</v>
      </c>
      <c r="G3644" t="s">
        <v>2081</v>
      </c>
    </row>
    <row r="3645" spans="1:7">
      <c r="A3645" s="1214" t="s">
        <v>1678</v>
      </c>
      <c r="B3645" s="1214" t="s">
        <v>70</v>
      </c>
      <c r="C3645" s="23">
        <v>46213</v>
      </c>
      <c r="F3645" s="1643" t="s">
        <v>2096</v>
      </c>
      <c r="G3645" t="s">
        <v>2081</v>
      </c>
    </row>
    <row r="3646" spans="1:7">
      <c r="A3646" s="1214" t="s">
        <v>1678</v>
      </c>
      <c r="B3646" s="1214" t="s">
        <v>1601</v>
      </c>
      <c r="C3646" s="23">
        <v>46213</v>
      </c>
      <c r="G3646" t="s">
        <v>2081</v>
      </c>
    </row>
    <row r="3647" spans="1:7">
      <c r="A3647" s="1417" t="s">
        <v>809</v>
      </c>
      <c r="B3647" s="1176" t="s">
        <v>2678</v>
      </c>
      <c r="C3647" s="23">
        <v>46213</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D-HOE503</v>
      </c>
      <c r="B57" s="270" t="str">
        <v>Bradenton</v>
      </c>
      <c r="C57" s="938">
        <v>46181</v>
      </c>
      <c r="D57" s="270">
        <v>47</v>
      </c>
      <c r="E57" s="270" t="str">
        <v>Received</v>
      </c>
      <c r="F57" s="270" t="str">
        <v>Yes</v>
      </c>
      <c r="G57" s="270">
        <v>36936</v>
      </c>
      <c r="H57" s="270" t="str">
        <v>Yes</v>
      </c>
      <c r="I57" s="270">
        <v>2724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D-HTG238</v>
      </c>
      <c r="B81" s="270" t="str">
        <v>Fort Myers</v>
      </c>
      <c r="C81" s="938">
        <v>46203</v>
      </c>
      <c r="D81" s="270">
        <v>74</v>
      </c>
      <c r="E81" s="270" t="str">
        <v>Received</v>
      </c>
      <c r="F81" s="270" t="str">
        <v>Yes</v>
      </c>
      <c r="G81" s="270">
        <v>70534.5</v>
      </c>
      <c r="H81" s="270" t="str">
        <v>Yes</v>
      </c>
      <c r="I81" s="270">
        <v>5756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D-HTG305</v>
      </c>
      <c r="B82" s="270" t="str">
        <v>Fort Myers</v>
      </c>
      <c r="C82" s="938">
        <v>46203</v>
      </c>
      <c r="D82" s="270">
        <v>56</v>
      </c>
      <c r="E82" s="270" t="str">
        <v>Received</v>
      </c>
      <c r="F82" s="270" t="str">
        <v>Yes</v>
      </c>
      <c r="G82" s="270">
        <v>50042</v>
      </c>
      <c r="H82" s="270" t="str">
        <v>Yes</v>
      </c>
      <c r="I82" s="270">
        <v>4159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D-HTG307</v>
      </c>
      <c r="B83" s="270" t="str">
        <v>Fort Myers</v>
      </c>
      <c r="C83" s="938">
        <v>46203</v>
      </c>
      <c r="D83" s="270">
        <v>62</v>
      </c>
      <c r="E83" s="270" t="str">
        <v>Received</v>
      </c>
      <c r="F83" s="270" t="str">
        <v>Yes</v>
      </c>
      <c r="G83" s="270">
        <v>48766</v>
      </c>
      <c r="H83" s="270" t="str">
        <v>Yes</v>
      </c>
      <c r="I83" s="270">
        <v>4009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FB-HTG204</v>
      </c>
      <c r="B84" s="270" t="str">
        <v>Fort Myers</v>
      </c>
      <c r="C84" s="938">
        <v>46209</v>
      </c>
      <c r="D84" s="270">
        <v>0</v>
      </c>
      <c r="E84" s="270" t="str">
        <v>Received</v>
      </c>
      <c r="F84" s="270" t="str">
        <v>Yes</v>
      </c>
      <c r="G84" s="270">
        <v>35456.550000000003</v>
      </c>
      <c r="H84" s="270" t="str">
        <v>Yes</v>
      </c>
      <c r="I84" s="270">
        <v>2635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FB-HTG238</v>
      </c>
      <c r="B85" s="270" t="str">
        <v>Fort Myers</v>
      </c>
      <c r="C85" s="938">
        <v>46233</v>
      </c>
      <c r="D85" s="270">
        <v>0</v>
      </c>
      <c r="E85" s="270" t="str">
        <v>Received</v>
      </c>
      <c r="F85" s="270" t="str">
        <v>Yes</v>
      </c>
      <c r="G85" s="270">
        <v>72557.350000000006</v>
      </c>
      <c r="H85" s="270" t="str">
        <v>Yes</v>
      </c>
      <c r="I85" s="270">
        <v>5666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FB-HTG288</v>
      </c>
      <c r="B86" s="270" t="str">
        <v>Fort Myers</v>
      </c>
      <c r="C86" s="938">
        <v>46203</v>
      </c>
      <c r="D86" s="270">
        <v>0</v>
      </c>
      <c r="E86" s="270" t="str">
        <v>Received</v>
      </c>
      <c r="F86" s="270" t="str">
        <v>Yes</v>
      </c>
      <c r="G86" s="270">
        <v>75219.199999999997</v>
      </c>
      <c r="H86" s="270" t="str">
        <v>Yes</v>
      </c>
      <c r="I86" s="270">
        <v>5902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FB-HTG289</v>
      </c>
      <c r="B87" s="270" t="str">
        <v>Fort Myers</v>
      </c>
      <c r="C87" s="938">
        <v>46229</v>
      </c>
      <c r="D87" s="270">
        <v>0</v>
      </c>
      <c r="E87" s="270" t="str">
        <v>Received</v>
      </c>
      <c r="F87" s="270" t="str">
        <v>Yes</v>
      </c>
      <c r="G87" s="270">
        <v>31327.7</v>
      </c>
      <c r="H87" s="270" t="str">
        <v>Yes</v>
      </c>
      <c r="I87" s="270">
        <v>2342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FB-HTG292</v>
      </c>
      <c r="B88" s="270" t="str">
        <v>Fort Myers</v>
      </c>
      <c r="C88" s="938">
        <v>46234</v>
      </c>
      <c r="D88" s="270">
        <v>0</v>
      </c>
      <c r="E88" s="270" t="str">
        <v>Received</v>
      </c>
      <c r="F88" s="270" t="str">
        <v>Yes</v>
      </c>
      <c r="G88" s="270">
        <v>21849.3</v>
      </c>
      <c r="H88" s="270" t="str">
        <v>Yes</v>
      </c>
      <c r="I88" s="270">
        <v>1618</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Colonial Pointe</v>
      </c>
      <c r="B89" s="270" t="str">
        <v>Fort Myers</v>
      </c>
      <c r="C89" s="938">
        <v>46221</v>
      </c>
      <c r="D89" s="270">
        <v>72</v>
      </c>
      <c r="E89" s="270" t="str">
        <v>Not Required</v>
      </c>
      <c r="F89" s="270" t="str">
        <v>No</v>
      </c>
      <c r="G89" s="270">
        <v>60744.4</v>
      </c>
      <c r="H89" s="270" t="str">
        <v>Yes</v>
      </c>
      <c r="I89" s="270">
        <v>5950</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Promenades At The Forum</v>
      </c>
      <c r="B90" s="270" t="str">
        <v>Fort Myers</v>
      </c>
      <c r="C90" s="938">
        <v>46172</v>
      </c>
      <c r="D90" s="270">
        <v>402</v>
      </c>
      <c r="E90" s="270" t="str">
        <v>Not Required</v>
      </c>
      <c r="F90" s="270" t="str">
        <v>Yes</v>
      </c>
      <c r="G90" s="270">
        <v>438978.5</v>
      </c>
      <c r="H90" s="270" t="str">
        <v>Yes</v>
      </c>
      <c r="I90" s="270">
        <v>30807</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D-HSF308</v>
      </c>
      <c r="B91" s="270" t="str">
        <v>Port Charlotte</v>
      </c>
      <c r="C91" s="938">
        <v>46234</v>
      </c>
      <c r="D91" s="270">
        <v>68</v>
      </c>
      <c r="E91" s="270" t="str">
        <v>Received</v>
      </c>
      <c r="F91" s="270" t="str">
        <v>Yes</v>
      </c>
      <c r="G91" s="270">
        <v>62074</v>
      </c>
      <c r="H91" s="270" t="str">
        <v>Yes</v>
      </c>
      <c r="I91" s="270">
        <v>5246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D-HSF322</v>
      </c>
      <c r="B92" s="270" t="str">
        <v>Port Charlotte</v>
      </c>
      <c r="C92" s="938">
        <v>46172</v>
      </c>
      <c r="D92" s="270">
        <v>89</v>
      </c>
      <c r="E92" s="270" t="str">
        <v>Received</v>
      </c>
      <c r="F92" s="270" t="str">
        <v>Yes</v>
      </c>
      <c r="G92" s="270">
        <v>81150</v>
      </c>
      <c r="H92" s="270" t="str">
        <v>Yes</v>
      </c>
      <c r="I92" s="270">
        <v>6825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D-HSF401</v>
      </c>
      <c r="B93" s="270" t="str">
        <v>Port Charlotte</v>
      </c>
      <c r="C93" s="938">
        <v>0</v>
      </c>
      <c r="D93" s="270">
        <v>79</v>
      </c>
      <c r="E93" s="270" t="str">
        <v>Pending</v>
      </c>
      <c r="F93" s="270" t="str">
        <v>Yes</v>
      </c>
      <c r="G93" s="270">
        <v>0</v>
      </c>
      <c r="H93" s="270" t="str">
        <v>No</v>
      </c>
      <c r="I93" s="270">
        <v>5953</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D-HSF402</v>
      </c>
      <c r="B94" s="270" t="str">
        <v>Port Charlotte</v>
      </c>
      <c r="C94" s="938">
        <v>0</v>
      </c>
      <c r="D94" s="270">
        <v>78</v>
      </c>
      <c r="E94" s="270" t="str">
        <v>Pending</v>
      </c>
      <c r="F94" s="270" t="str">
        <v>Yes</v>
      </c>
      <c r="G94" s="270">
        <v>0</v>
      </c>
      <c r="H94" s="270" t="str">
        <v>No</v>
      </c>
      <c r="I94" s="270">
        <v>5890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D-HSF420</v>
      </c>
      <c r="B95" s="270" t="str">
        <v>Port Charlotte</v>
      </c>
      <c r="C95" s="938">
        <v>0</v>
      </c>
      <c r="D95" s="270">
        <v>49</v>
      </c>
      <c r="E95" s="270" t="str">
        <v>Pending</v>
      </c>
      <c r="F95" s="270" t="str">
        <v>Yes</v>
      </c>
      <c r="G95" s="270">
        <v>0</v>
      </c>
      <c r="H95" s="270" t="str">
        <v>No</v>
      </c>
      <c r="I95" s="270">
        <v>4709</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FB-HSF304</v>
      </c>
      <c r="B96" s="270" t="str">
        <v>Port Charlotte</v>
      </c>
      <c r="C96" s="938">
        <v>46172</v>
      </c>
      <c r="D96" s="270">
        <v>0</v>
      </c>
      <c r="E96" s="270" t="str">
        <v>Received</v>
      </c>
      <c r="F96" s="270" t="str">
        <v>Yes</v>
      </c>
      <c r="G96" s="270">
        <v>33518.699999999997</v>
      </c>
      <c r="H96" s="270" t="str">
        <v>Yes</v>
      </c>
      <c r="I96" s="270">
        <v>3693</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FB-HSF606</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FB-HSF675</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4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7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BHC-FSW-04-E</v>
      </c>
      <c r="B103" s="270" t="str">
        <v>Kissimmee</v>
      </c>
      <c r="C103" s="938">
        <v>46320</v>
      </c>
      <c r="D103" s="270">
        <v>0</v>
      </c>
      <c r="E103" s="270" t="str">
        <v>Received</v>
      </c>
      <c r="F103" s="270" t="str">
        <v>Yes</v>
      </c>
      <c r="G103" s="270">
        <v>68022.75</v>
      </c>
      <c r="H103" s="270" t="str">
        <v>Yes</v>
      </c>
      <c r="I103" s="270">
        <v>4564</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BHT-FSE-01</v>
      </c>
      <c r="B104" s="270" t="str">
        <v>Kissimmee</v>
      </c>
      <c r="C104" s="938">
        <v>46318</v>
      </c>
      <c r="D104" s="270">
        <v>0</v>
      </c>
      <c r="E104" s="270" t="str">
        <v>Pending</v>
      </c>
      <c r="F104" s="270" t="str">
        <v>Yes</v>
      </c>
      <c r="G104" s="270">
        <v>75444.55</v>
      </c>
      <c r="H104" s="270" t="str">
        <v>Yes</v>
      </c>
      <c r="I104" s="270">
        <v>5936</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D-HSW401</v>
      </c>
      <c r="B105" s="270" t="str">
        <v>Kissimmee</v>
      </c>
      <c r="C105" s="938">
        <v>46318</v>
      </c>
      <c r="D105" s="270">
        <v>60</v>
      </c>
      <c r="E105" s="270" t="str">
        <v>Pending</v>
      </c>
      <c r="F105" s="270" t="str">
        <v>Yes</v>
      </c>
      <c r="G105" s="270">
        <v>82732</v>
      </c>
      <c r="H105" s="270" t="str">
        <v>Yes</v>
      </c>
      <c r="I105" s="270">
        <v>7117</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D-HSW402</v>
      </c>
      <c r="B106" s="270" t="str">
        <v>Kissimmee</v>
      </c>
      <c r="C106" s="938">
        <v>46318</v>
      </c>
      <c r="D106" s="270">
        <v>83</v>
      </c>
      <c r="E106" s="270" t="str">
        <v>Pending</v>
      </c>
      <c r="F106" s="270" t="str">
        <v>Yes</v>
      </c>
      <c r="G106" s="270">
        <v>110980</v>
      </c>
      <c r="H106" s="270" t="str">
        <v>Yes</v>
      </c>
      <c r="I106" s="270">
        <v>9590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D-HSW403</v>
      </c>
      <c r="B107" s="270" t="str">
        <v>Kissimmee</v>
      </c>
      <c r="C107" s="938">
        <v>46318</v>
      </c>
      <c r="D107" s="270">
        <v>84</v>
      </c>
      <c r="E107" s="270" t="str">
        <v>Received</v>
      </c>
      <c r="F107" s="270" t="str">
        <v>Yes</v>
      </c>
      <c r="G107" s="270">
        <v>108948</v>
      </c>
      <c r="H107" s="270" t="str">
        <v>Yes</v>
      </c>
      <c r="I107" s="270">
        <v>9329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D-HSW404</v>
      </c>
      <c r="B108" s="270" t="str">
        <v>Kissimmee</v>
      </c>
      <c r="C108" s="938">
        <v>46318</v>
      </c>
      <c r="D108" s="270">
        <v>89</v>
      </c>
      <c r="E108" s="270" t="str">
        <v>Received</v>
      </c>
      <c r="F108" s="270" t="str">
        <v>Yes</v>
      </c>
      <c r="G108" s="270">
        <v>116114</v>
      </c>
      <c r="H108" s="270" t="str">
        <v>Yes</v>
      </c>
      <c r="I108" s="270">
        <v>9709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D-HSW405</v>
      </c>
      <c r="B109" s="270" t="str">
        <v>Kissimmee</v>
      </c>
      <c r="C109" s="938">
        <v>46318</v>
      </c>
      <c r="D109" s="270">
        <v>79</v>
      </c>
      <c r="E109" s="270" t="str">
        <v>Pending</v>
      </c>
      <c r="F109" s="270" t="str">
        <v>Yes</v>
      </c>
      <c r="G109" s="270">
        <v>108665</v>
      </c>
      <c r="H109" s="270" t="str">
        <v>Yes</v>
      </c>
      <c r="I109" s="270">
        <v>9263</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D-HSW406</v>
      </c>
      <c r="B110" s="270" t="str">
        <v>Kissimmee</v>
      </c>
      <c r="C110" s="938">
        <v>46318</v>
      </c>
      <c r="D110" s="270">
        <v>87</v>
      </c>
      <c r="E110" s="270" t="str">
        <v>Pending</v>
      </c>
      <c r="F110" s="270" t="str">
        <v>Yes</v>
      </c>
      <c r="G110" s="270">
        <v>120731</v>
      </c>
      <c r="H110" s="270" t="str">
        <v>Yes</v>
      </c>
      <c r="I110" s="270">
        <v>10385</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D-HSW407</v>
      </c>
      <c r="B111" s="270" t="str">
        <v>Kissimmee</v>
      </c>
      <c r="C111" s="938">
        <v>46341</v>
      </c>
      <c r="D111" s="270">
        <v>86</v>
      </c>
      <c r="E111" s="270" t="str">
        <v>Pending</v>
      </c>
      <c r="F111" s="270" t="str">
        <v>Yes</v>
      </c>
      <c r="G111" s="270">
        <v>111864</v>
      </c>
      <c r="H111" s="270" t="str">
        <v>Yes</v>
      </c>
      <c r="I111" s="270">
        <v>9398</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D-HSW408</v>
      </c>
      <c r="B112" s="270" t="str">
        <v>Kissimmee</v>
      </c>
      <c r="C112" s="938">
        <v>46341</v>
      </c>
      <c r="D112" s="270">
        <v>63</v>
      </c>
      <c r="E112" s="270" t="str">
        <v>Pending</v>
      </c>
      <c r="F112" s="270" t="str">
        <v>Yes</v>
      </c>
      <c r="G112" s="270">
        <v>88533.5</v>
      </c>
      <c r="H112" s="270" t="str">
        <v>Yes</v>
      </c>
      <c r="I112" s="270">
        <v>7517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D-HSW409</v>
      </c>
      <c r="B113" s="270" t="str">
        <v>Kissimmee</v>
      </c>
      <c r="C113" s="938">
        <v>46379</v>
      </c>
      <c r="D113" s="270">
        <v>78</v>
      </c>
      <c r="E113" s="270" t="str">
        <v>Received</v>
      </c>
      <c r="F113" s="270" t="str">
        <v>Yes</v>
      </c>
      <c r="G113" s="270">
        <v>75143.5</v>
      </c>
      <c r="H113" s="270" t="str">
        <v>Yes</v>
      </c>
      <c r="I113" s="270">
        <v>5920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D-HSW410</v>
      </c>
      <c r="B114" s="270" t="str">
        <v>Kissimmee</v>
      </c>
      <c r="C114" s="938">
        <v>46310</v>
      </c>
      <c r="D114" s="270">
        <v>60</v>
      </c>
      <c r="E114" s="270" t="str">
        <v>Pending</v>
      </c>
      <c r="F114" s="270" t="str">
        <v>Yes</v>
      </c>
      <c r="G114" s="270">
        <v>66890</v>
      </c>
      <c r="H114" s="270" t="str">
        <v>Yes</v>
      </c>
      <c r="I114" s="270">
        <v>5589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D-HSW411</v>
      </c>
      <c r="B115" s="270" t="str">
        <v>Kissimmee</v>
      </c>
      <c r="C115" s="938">
        <v>46310</v>
      </c>
      <c r="D115" s="270">
        <v>60</v>
      </c>
      <c r="E115" s="270" t="str">
        <v>Pending</v>
      </c>
      <c r="F115" s="270" t="str">
        <v>Yes</v>
      </c>
      <c r="G115" s="270">
        <v>65974</v>
      </c>
      <c r="H115" s="270" t="str">
        <v>Yes</v>
      </c>
      <c r="I115" s="270">
        <v>5515</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D-HSW412</v>
      </c>
      <c r="B116" s="270" t="str">
        <v>Kissimmee</v>
      </c>
      <c r="C116" s="938">
        <v>46188</v>
      </c>
      <c r="D116" s="270">
        <v>62</v>
      </c>
      <c r="E116" s="270" t="str">
        <v>Pending</v>
      </c>
      <c r="F116" s="270" t="str">
        <v>Yes</v>
      </c>
      <c r="G116" s="270">
        <v>63989.5</v>
      </c>
      <c r="H116" s="270" t="str">
        <v>Yes</v>
      </c>
      <c r="I116" s="270">
        <v>5191</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D-HSW413</v>
      </c>
      <c r="B117" s="270" t="str">
        <v>Kissimmee</v>
      </c>
      <c r="C117" s="938">
        <v>46188</v>
      </c>
      <c r="D117" s="270">
        <v>60</v>
      </c>
      <c r="E117" s="270" t="str">
        <v>Pending</v>
      </c>
      <c r="F117" s="270" t="str">
        <v>Yes</v>
      </c>
      <c r="G117" s="270">
        <v>67355.5</v>
      </c>
      <c r="H117" s="270" t="str">
        <v>Yes</v>
      </c>
      <c r="I117" s="270">
        <v>5620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D-HSW414</v>
      </c>
      <c r="B118" s="270" t="str">
        <v>Kissimmee</v>
      </c>
      <c r="C118" s="938">
        <v>46379</v>
      </c>
      <c r="D118" s="270">
        <v>86</v>
      </c>
      <c r="E118" s="270" t="str">
        <v>Pending</v>
      </c>
      <c r="F118" s="270" t="str">
        <v>Yes</v>
      </c>
      <c r="G118" s="270">
        <v>86438.5</v>
      </c>
      <c r="H118" s="270" t="str">
        <v>Yes</v>
      </c>
      <c r="I118" s="270">
        <v>6864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D-HSW415</v>
      </c>
      <c r="B119" s="270" t="str">
        <v>Kissimmee</v>
      </c>
      <c r="C119" s="938">
        <v>46188</v>
      </c>
      <c r="D119" s="270">
        <v>89</v>
      </c>
      <c r="E119" s="270" t="str">
        <v>Pending</v>
      </c>
      <c r="F119" s="270" t="str">
        <v>Yes</v>
      </c>
      <c r="G119" s="270">
        <v>88748.5</v>
      </c>
      <c r="H119" s="270" t="str">
        <v>Yes</v>
      </c>
      <c r="I119" s="270">
        <v>6461</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D-HSW416</v>
      </c>
      <c r="B120" s="270" t="str">
        <v>Kissimmee</v>
      </c>
      <c r="C120" s="938">
        <v>46341</v>
      </c>
      <c r="D120" s="270">
        <v>25</v>
      </c>
      <c r="E120" s="270" t="str">
        <v>Pending</v>
      </c>
      <c r="F120" s="270" t="str">
        <v>Yes</v>
      </c>
      <c r="G120" s="270">
        <v>33288</v>
      </c>
      <c r="H120" s="270" t="str">
        <v>Yes</v>
      </c>
      <c r="I120" s="270">
        <v>2790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D-HSW417</v>
      </c>
      <c r="B121" s="270" t="str">
        <v>Kissimmee</v>
      </c>
      <c r="C121" s="938">
        <v>46341</v>
      </c>
      <c r="D121" s="270">
        <v>79</v>
      </c>
      <c r="E121" s="270" t="str">
        <v>Pending</v>
      </c>
      <c r="F121" s="270" t="str">
        <v>Yes</v>
      </c>
      <c r="G121" s="270">
        <v>89875.5</v>
      </c>
      <c r="H121" s="270" t="str">
        <v>Yes</v>
      </c>
      <c r="I121" s="270">
        <v>7368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D-HSW418</v>
      </c>
      <c r="B122" s="270" t="str">
        <v>Kissimmee</v>
      </c>
      <c r="C122" s="938">
        <v>46318</v>
      </c>
      <c r="D122" s="270">
        <v>84</v>
      </c>
      <c r="E122" s="270" t="str">
        <v>Pending</v>
      </c>
      <c r="F122" s="270" t="str">
        <v>Yes</v>
      </c>
      <c r="G122" s="270">
        <v>95052.5</v>
      </c>
      <c r="H122" s="270" t="str">
        <v>Yes</v>
      </c>
      <c r="I122" s="270">
        <v>7844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D-HSW419</v>
      </c>
      <c r="B123" s="270" t="str">
        <v>Kissimmee</v>
      </c>
      <c r="C123" s="938">
        <v>46318</v>
      </c>
      <c r="D123" s="270">
        <v>88</v>
      </c>
      <c r="E123" s="270" t="str">
        <v>Received</v>
      </c>
      <c r="F123" s="270" t="str">
        <v>Yes</v>
      </c>
      <c r="G123" s="270">
        <v>102476</v>
      </c>
      <c r="H123" s="270" t="str">
        <v>Yes</v>
      </c>
      <c r="I123" s="270">
        <v>8148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D-HSW420</v>
      </c>
      <c r="B124" s="270" t="str">
        <v>Kissimmee</v>
      </c>
      <c r="C124" s="938">
        <v>46318</v>
      </c>
      <c r="D124" s="270">
        <v>60</v>
      </c>
      <c r="E124" s="270" t="str">
        <v>Received</v>
      </c>
      <c r="F124" s="270" t="str">
        <v>Yes</v>
      </c>
      <c r="G124" s="270">
        <v>80344</v>
      </c>
      <c r="H124" s="270" t="str">
        <v>Yes</v>
      </c>
      <c r="I124" s="270">
        <v>6829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D-HSW421</v>
      </c>
      <c r="B125" s="270" t="str">
        <v>Kissimmee</v>
      </c>
      <c r="C125" s="938">
        <v>46318</v>
      </c>
      <c r="D125" s="270">
        <v>61</v>
      </c>
      <c r="E125" s="270" t="str">
        <v>Pending</v>
      </c>
      <c r="F125" s="270" t="str">
        <v>Yes</v>
      </c>
      <c r="G125" s="270">
        <v>73166</v>
      </c>
      <c r="H125" s="270" t="str">
        <v>Yes</v>
      </c>
      <c r="I125" s="270">
        <v>6157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D-HSW422</v>
      </c>
      <c r="B126" s="270" t="str">
        <v>Kissimmee</v>
      </c>
      <c r="C126" s="938">
        <v>46318</v>
      </c>
      <c r="D126" s="270">
        <v>89</v>
      </c>
      <c r="E126" s="270" t="str">
        <v>Pending</v>
      </c>
      <c r="F126" s="270" t="str">
        <v>Yes</v>
      </c>
      <c r="G126" s="270">
        <v>114642</v>
      </c>
      <c r="H126" s="270" t="str">
        <v>Yes</v>
      </c>
      <c r="I126" s="270">
        <v>9537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D-HSW423</v>
      </c>
      <c r="B127" s="270" t="str">
        <v>Kissimmee</v>
      </c>
      <c r="C127" s="938">
        <v>46415</v>
      </c>
      <c r="D127" s="270">
        <v>87</v>
      </c>
      <c r="E127" s="270" t="str">
        <v>Pending</v>
      </c>
      <c r="F127" s="270" t="str">
        <v>Yes</v>
      </c>
      <c r="G127" s="270">
        <v>85589.5</v>
      </c>
      <c r="H127" s="270" t="str">
        <v>Yes</v>
      </c>
      <c r="I127" s="270">
        <v>6796</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D-HSW424</v>
      </c>
      <c r="B128" s="270" t="str">
        <v>Kissimmee</v>
      </c>
      <c r="C128" s="938">
        <v>46415</v>
      </c>
      <c r="D128" s="270">
        <v>76</v>
      </c>
      <c r="E128" s="270" t="str">
        <v>Pending</v>
      </c>
      <c r="F128" s="270" t="str">
        <v>Yes</v>
      </c>
      <c r="G128" s="270">
        <v>76640</v>
      </c>
      <c r="H128" s="270" t="str">
        <v>Yes</v>
      </c>
      <c r="I128" s="270">
        <v>6149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D-HSW425</v>
      </c>
      <c r="B129" s="270" t="str">
        <v>Kissimmee</v>
      </c>
      <c r="C129" s="938">
        <v>46367</v>
      </c>
      <c r="D129" s="270">
        <v>89</v>
      </c>
      <c r="E129" s="270" t="str">
        <v>Pending</v>
      </c>
      <c r="F129" s="270" t="str">
        <v>Yes</v>
      </c>
      <c r="G129" s="270">
        <v>80780</v>
      </c>
      <c r="H129" s="270" t="str">
        <v>Yes</v>
      </c>
      <c r="I129" s="270">
        <v>6284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D-HSW426</v>
      </c>
      <c r="B130" s="270" t="str">
        <v>Kissimmee</v>
      </c>
      <c r="C130" s="938">
        <v>46367</v>
      </c>
      <c r="D130" s="270">
        <v>85</v>
      </c>
      <c r="E130" s="270" t="str">
        <v>Pending</v>
      </c>
      <c r="F130" s="270" t="str">
        <v>Yes</v>
      </c>
      <c r="G130" s="270">
        <v>95244</v>
      </c>
      <c r="H130" s="270" t="str">
        <v>Yes</v>
      </c>
      <c r="I130" s="270">
        <v>7743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D-HSW427</v>
      </c>
      <c r="B131" s="936" t="str">
        <v>Kissimmee</v>
      </c>
      <c r="C131" s="937">
        <v>46415</v>
      </c>
      <c r="D131" s="936">
        <v>87</v>
      </c>
      <c r="E131" s="936" t="str">
        <v>Pending</v>
      </c>
      <c r="F131" s="936" t="str">
        <v>Yes</v>
      </c>
      <c r="G131" s="936">
        <v>86888</v>
      </c>
      <c r="H131" s="936" t="str">
        <v>Yes</v>
      </c>
      <c r="I131" s="936">
        <v>6932</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D-HSW428</v>
      </c>
      <c r="B132" s="270" t="str">
        <v>Kissimmee</v>
      </c>
      <c r="C132" s="938">
        <v>46127</v>
      </c>
      <c r="D132" s="270">
        <v>87</v>
      </c>
      <c r="E132" s="270" t="str">
        <v>Pending</v>
      </c>
      <c r="F132" s="270" t="str">
        <v>Yes</v>
      </c>
      <c r="G132" s="270">
        <v>75700</v>
      </c>
      <c r="H132" s="270" t="str">
        <v>Yes</v>
      </c>
      <c r="I132" s="270">
        <v>6213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D-HSW429</v>
      </c>
      <c r="B133" s="270" t="str">
        <v>Kissimmee</v>
      </c>
      <c r="C133" s="938">
        <v>46127</v>
      </c>
      <c r="D133" s="270">
        <v>52</v>
      </c>
      <c r="E133" s="270" t="str">
        <v>Pending</v>
      </c>
      <c r="F133" s="270" t="str">
        <v>Yes</v>
      </c>
      <c r="G133" s="270">
        <v>53698</v>
      </c>
      <c r="H133" s="270" t="str">
        <v>Yes</v>
      </c>
      <c r="I133" s="270">
        <v>4339</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D-HSW430</v>
      </c>
      <c r="B134" s="270" t="str">
        <v>Kissimmee</v>
      </c>
      <c r="C134" s="938">
        <v>46127</v>
      </c>
      <c r="D134" s="270">
        <v>48</v>
      </c>
      <c r="E134" s="270" t="str">
        <v>Pending</v>
      </c>
      <c r="F134" s="270" t="str">
        <v>Yes</v>
      </c>
      <c r="G134" s="270">
        <v>48883</v>
      </c>
      <c r="H134" s="270" t="str">
        <v>Yes</v>
      </c>
      <c r="I134" s="270">
        <v>3940</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D-HSW431</v>
      </c>
      <c r="B135" s="270" t="str">
        <v>Kissimmee</v>
      </c>
      <c r="C135" s="938">
        <v>46379</v>
      </c>
      <c r="D135" s="270">
        <v>88</v>
      </c>
      <c r="E135" s="270" t="str">
        <v>Pending</v>
      </c>
      <c r="F135" s="270" t="str">
        <v>Yes</v>
      </c>
      <c r="G135" s="270">
        <v>83382</v>
      </c>
      <c r="H135" s="270" t="str">
        <v>Yes</v>
      </c>
      <c r="I135" s="270">
        <v>6855</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D-HSW432</v>
      </c>
      <c r="B136" s="270" t="str">
        <v>Kissimmee</v>
      </c>
      <c r="C136" s="938">
        <v>46415</v>
      </c>
      <c r="D136" s="270">
        <v>90</v>
      </c>
      <c r="E136" s="270" t="str">
        <v>Pending</v>
      </c>
      <c r="F136" s="270" t="str">
        <v>Yes</v>
      </c>
      <c r="G136" s="270">
        <v>88834</v>
      </c>
      <c r="H136" s="270" t="str">
        <v>Yes</v>
      </c>
      <c r="I136" s="270">
        <v>7147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D-HSW433</v>
      </c>
      <c r="B137" s="270" t="str">
        <v>Kissimmee</v>
      </c>
      <c r="C137" s="938">
        <v>46127</v>
      </c>
      <c r="D137" s="270">
        <v>83</v>
      </c>
      <c r="E137" s="270" t="str">
        <v>Pending</v>
      </c>
      <c r="F137" s="270" t="str">
        <v>Yes</v>
      </c>
      <c r="G137" s="270">
        <v>81027.5</v>
      </c>
      <c r="H137" s="270" t="str">
        <v>Yes</v>
      </c>
      <c r="I137" s="270">
        <v>6376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D-HSW434</v>
      </c>
      <c r="B138" s="270" t="str">
        <v>Kissimmee</v>
      </c>
      <c r="C138" s="938">
        <v>46415</v>
      </c>
      <c r="D138" s="270">
        <v>63</v>
      </c>
      <c r="E138" s="270" t="str">
        <v>Pending</v>
      </c>
      <c r="F138" s="270" t="str">
        <v>Yes</v>
      </c>
      <c r="G138" s="270">
        <v>60264</v>
      </c>
      <c r="H138" s="270" t="str">
        <v>Yes</v>
      </c>
      <c r="I138" s="270">
        <v>4784</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D-HSW435</v>
      </c>
      <c r="B139" s="270" t="str">
        <v>Kissimmee</v>
      </c>
      <c r="C139" s="938">
        <v>46367</v>
      </c>
      <c r="D139" s="270">
        <v>86</v>
      </c>
      <c r="E139" s="270" t="str">
        <v>Pending</v>
      </c>
      <c r="F139" s="270" t="str">
        <v>Yes</v>
      </c>
      <c r="G139" s="270">
        <v>81096</v>
      </c>
      <c r="H139" s="270" t="str">
        <v>Yes</v>
      </c>
      <c r="I139" s="270">
        <v>6387</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D-HSW436</v>
      </c>
      <c r="B140" s="270" t="str">
        <v>Kissimmee</v>
      </c>
      <c r="C140" s="938">
        <v>46367</v>
      </c>
      <c r="D140" s="270">
        <v>81</v>
      </c>
      <c r="E140" s="270" t="str">
        <v>Pending</v>
      </c>
      <c r="F140" s="270" t="str">
        <v>Yes</v>
      </c>
      <c r="G140" s="270">
        <v>79796</v>
      </c>
      <c r="H140" s="270" t="str">
        <v>Yes</v>
      </c>
      <c r="I140" s="270">
        <v>6372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D-HSW437</v>
      </c>
      <c r="B141" s="270" t="str">
        <v>Kissimmee</v>
      </c>
      <c r="C141" s="938">
        <v>46379</v>
      </c>
      <c r="D141" s="270">
        <v>77</v>
      </c>
      <c r="E141" s="270" t="str">
        <v>Pending</v>
      </c>
      <c r="F141" s="270" t="str">
        <v>Yes</v>
      </c>
      <c r="G141" s="270">
        <v>69082</v>
      </c>
      <c r="H141" s="270" t="str">
        <v>Yes</v>
      </c>
      <c r="I141" s="270">
        <v>5363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D-HSW438</v>
      </c>
      <c r="B142" s="270" t="str">
        <v>Kissimmee</v>
      </c>
      <c r="C142" s="938">
        <v>46379</v>
      </c>
      <c r="D142" s="270">
        <v>67</v>
      </c>
      <c r="E142" s="270" t="str">
        <v>Pending</v>
      </c>
      <c r="F142" s="270" t="str">
        <v>Yes</v>
      </c>
      <c r="G142" s="270">
        <v>65448</v>
      </c>
      <c r="H142" s="270" t="str">
        <v>Yes</v>
      </c>
      <c r="I142" s="270">
        <v>5199</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D-HSW439</v>
      </c>
      <c r="B143" s="270" t="str">
        <v>Kissimmee</v>
      </c>
      <c r="C143" s="938">
        <v>46379</v>
      </c>
      <c r="D143" s="270">
        <v>90</v>
      </c>
      <c r="E143" s="270" t="str">
        <v>Pending</v>
      </c>
      <c r="F143" s="270" t="str">
        <v>Yes</v>
      </c>
      <c r="G143" s="270">
        <v>116020.5</v>
      </c>
      <c r="H143" s="270" t="str">
        <v>Yes</v>
      </c>
      <c r="I143" s="270">
        <v>9771</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D-HSW440</v>
      </c>
      <c r="B144" s="270" t="str">
        <v>Kissimmee</v>
      </c>
      <c r="C144" s="938">
        <v>46379</v>
      </c>
      <c r="D144" s="270">
        <v>90</v>
      </c>
      <c r="E144" s="270" t="str">
        <v>Pending</v>
      </c>
      <c r="F144" s="270" t="str">
        <v>Yes</v>
      </c>
      <c r="G144" s="270">
        <v>114306</v>
      </c>
      <c r="H144" s="270" t="str">
        <v>Yes</v>
      </c>
      <c r="I144" s="270">
        <v>9562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D-HSW441</v>
      </c>
      <c r="B145" s="270" t="str">
        <v>Kissimmee</v>
      </c>
      <c r="C145" s="938">
        <v>46341</v>
      </c>
      <c r="D145" s="270">
        <v>87</v>
      </c>
      <c r="E145" s="270" t="str">
        <v>Pending</v>
      </c>
      <c r="F145" s="270" t="str">
        <v>Yes</v>
      </c>
      <c r="G145" s="270">
        <v>80784</v>
      </c>
      <c r="H145" s="270" t="str">
        <v>Yes</v>
      </c>
      <c r="I145" s="270">
        <v>6309</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D-HSW442</v>
      </c>
      <c r="B146" s="270" t="str">
        <v>Kissimmee</v>
      </c>
      <c r="C146" s="938">
        <v>46379</v>
      </c>
      <c r="D146" s="270">
        <v>90</v>
      </c>
      <c r="E146" s="270" t="str">
        <v>Pending</v>
      </c>
      <c r="F146" s="270" t="str">
        <v>Yes</v>
      </c>
      <c r="G146" s="270">
        <v>125540.85</v>
      </c>
      <c r="H146" s="270" t="str">
        <v>Yes</v>
      </c>
      <c r="I146" s="270">
        <v>10260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D-HSW443</v>
      </c>
      <c r="B147" s="270" t="str">
        <v>Kissimmee</v>
      </c>
      <c r="C147" s="938">
        <v>46340</v>
      </c>
      <c r="D147" s="270">
        <v>89</v>
      </c>
      <c r="E147" s="270" t="str">
        <v>Pending</v>
      </c>
      <c r="F147" s="270" t="str">
        <v>Yes</v>
      </c>
      <c r="G147" s="270">
        <v>119327</v>
      </c>
      <c r="H147" s="270" t="str">
        <v>Yes</v>
      </c>
      <c r="I147" s="270">
        <v>10080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D-HSW444</v>
      </c>
      <c r="B148" s="270" t="str">
        <v>Kissimmee</v>
      </c>
      <c r="C148" s="938">
        <v>46340</v>
      </c>
      <c r="D148" s="270">
        <v>76</v>
      </c>
      <c r="E148" s="270" t="str">
        <v>Pending</v>
      </c>
      <c r="F148" s="270" t="str">
        <v>Yes</v>
      </c>
      <c r="G148" s="270">
        <v>85720</v>
      </c>
      <c r="H148" s="270" t="str">
        <v>Yes</v>
      </c>
      <c r="I148" s="270">
        <v>6859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D-HSW445</v>
      </c>
      <c r="B149" s="270" t="str">
        <v>Kissimmee</v>
      </c>
      <c r="C149" s="938">
        <v>46341</v>
      </c>
      <c r="D149" s="270">
        <v>84</v>
      </c>
      <c r="E149" s="270" t="str">
        <v>Pending</v>
      </c>
      <c r="F149" s="270" t="str">
        <v>Yes</v>
      </c>
      <c r="G149" s="270">
        <v>75682</v>
      </c>
      <c r="H149" s="270" t="str">
        <v>Yes</v>
      </c>
      <c r="I149" s="270">
        <v>5873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D-HSW446</v>
      </c>
      <c r="B150" s="270" t="str">
        <v>Kissimmee</v>
      </c>
      <c r="C150" s="938">
        <v>46341</v>
      </c>
      <c r="D150" s="270">
        <v>55</v>
      </c>
      <c r="E150" s="270" t="str">
        <v>Pending</v>
      </c>
      <c r="F150" s="270" t="str">
        <v>Yes</v>
      </c>
      <c r="G150" s="270">
        <v>60784</v>
      </c>
      <c r="H150" s="270" t="str">
        <v>Yes</v>
      </c>
      <c r="I150" s="270">
        <v>4945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D-HSW447</v>
      </c>
      <c r="B151" s="270" t="str">
        <v>Kissimmee</v>
      </c>
      <c r="C151" s="938">
        <v>46368</v>
      </c>
      <c r="D151" s="270">
        <v>54</v>
      </c>
      <c r="E151" s="270" t="str">
        <v>Pending</v>
      </c>
      <c r="F151" s="270" t="str">
        <v>Yes</v>
      </c>
      <c r="G151" s="270">
        <v>52670</v>
      </c>
      <c r="H151" s="270" t="str">
        <v>Yes</v>
      </c>
      <c r="I151" s="270">
        <v>4275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D-HSW448</v>
      </c>
      <c r="B152" s="270" t="str">
        <v>Kissimmee</v>
      </c>
      <c r="C152" s="938">
        <v>46341</v>
      </c>
      <c r="D152" s="270">
        <v>88</v>
      </c>
      <c r="E152" s="270" t="str">
        <v>Pending</v>
      </c>
      <c r="F152" s="270" t="str">
        <v>No</v>
      </c>
      <c r="G152" s="270">
        <v>0</v>
      </c>
      <c r="H152" s="270" t="str">
        <v>No</v>
      </c>
      <c r="I152" s="270">
        <v>6378</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FB-HSW406</v>
      </c>
      <c r="B153" s="270" t="str">
        <v>Kissimmee</v>
      </c>
      <c r="C153" s="938">
        <v>46318</v>
      </c>
      <c r="D153" s="270">
        <v>0</v>
      </c>
      <c r="E153" s="270" t="str">
        <v>Pending</v>
      </c>
      <c r="F153" s="270" t="str">
        <v>No</v>
      </c>
      <c r="G153" s="270">
        <v>0</v>
      </c>
      <c r="H153" s="270" t="str">
        <v>No</v>
      </c>
      <c r="I153" s="270">
        <v>7373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FB-HSW416</v>
      </c>
      <c r="B154" s="1170" t="str">
        <v>Kissimmee</v>
      </c>
      <c r="C154" s="1171">
        <v>46318</v>
      </c>
      <c r="D154" s="1170">
        <v>0</v>
      </c>
      <c r="E154" s="1170" t="str">
        <v>Pending</v>
      </c>
      <c r="F154" s="1170" t="str">
        <v>No</v>
      </c>
      <c r="G154" s="1170">
        <v>0</v>
      </c>
      <c r="H154" s="1170" t="str">
        <v>No</v>
      </c>
      <c r="I154" s="1172">
        <v>5781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FB-HSW417</v>
      </c>
      <c r="B155" s="1170" t="str">
        <v>Kissimmee</v>
      </c>
      <c r="C155" s="1171">
        <v>46318</v>
      </c>
      <c r="D155" s="1170">
        <v>0</v>
      </c>
      <c r="E155" s="1170" t="str">
        <v>Pending</v>
      </c>
      <c r="F155" s="1170" t="str">
        <v>No</v>
      </c>
      <c r="G155" s="1170">
        <v>0</v>
      </c>
      <c r="H155" s="1170" t="str">
        <v>No</v>
      </c>
      <c r="I155" s="1172">
        <v>9051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FB-HSW419</v>
      </c>
      <c r="B156" s="1170" t="str">
        <v>Kissimmee</v>
      </c>
      <c r="C156" s="1171">
        <v>46318</v>
      </c>
      <c r="D156" s="1170">
        <v>0</v>
      </c>
      <c r="E156" s="1170" t="str">
        <v>Pending</v>
      </c>
      <c r="F156" s="1170" t="str">
        <v>Yes</v>
      </c>
      <c r="G156" s="1170">
        <v>9232.4</v>
      </c>
      <c r="H156" s="1170" t="str">
        <v>Yes</v>
      </c>
      <c r="I156" s="1172">
        <v>7261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FB-HSW425</v>
      </c>
      <c r="B157" s="1170" t="str">
        <v>Kissimmee</v>
      </c>
      <c r="C157" s="1171">
        <v>46367</v>
      </c>
      <c r="D157" s="1170">
        <v>0</v>
      </c>
      <c r="E157" s="1170" t="str">
        <v>Pending</v>
      </c>
      <c r="F157" s="1170" t="str">
        <v>No</v>
      </c>
      <c r="G157" s="1170">
        <v>0</v>
      </c>
      <c r="H157" s="1170" t="str">
        <v>No</v>
      </c>
      <c r="I157" s="1172">
        <v>9638</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FB-HSW443</v>
      </c>
      <c r="B158" s="1170" t="str">
        <v>Kissimmee</v>
      </c>
      <c r="C158" s="1171">
        <v>46318</v>
      </c>
      <c r="D158" s="1170">
        <v>0</v>
      </c>
      <c r="E158" s="1170" t="str">
        <v>Pending</v>
      </c>
      <c r="F158" s="1170" t="str">
        <v>No</v>
      </c>
      <c r="G158" s="1170">
        <v>0</v>
      </c>
      <c r="H158" s="1170" t="str">
        <v>No</v>
      </c>
      <c r="I158" s="1172">
        <v>8746</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
      </c>
      <c r="B159" s="1170" t="str">
        <v/>
      </c>
      <c r="C159" s="1171" t="str">
        <v/>
      </c>
      <c r="D159" s="1170" t="str">
        <v/>
      </c>
      <c r="E159" s="1170" t="str">
        <v/>
      </c>
      <c r="F159" s="1170" t="str">
        <v/>
      </c>
      <c r="G159" s="1170" t="str">
        <v/>
      </c>
      <c r="H159" s="1170" t="str">
        <v/>
      </c>
      <c r="I159" s="1172" t="str">
        <v/>
      </c>
      <c r="J159" s="1172" t="str">
        <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Market 10 NTP Number</v>
      </c>
      <c r="B160" s="1170" t="str">
        <v>AREA</v>
      </c>
      <c r="C160" s="1171" t="str">
        <v>SOW TSD Date</v>
      </c>
      <c r="D160" s="1170" t="str">
        <v>HHP</v>
      </c>
      <c r="E160" s="1170" t="str">
        <v>Permit Status</v>
      </c>
      <c r="F160" s="1170" t="str">
        <v>SOW Received</v>
      </c>
      <c r="G160" s="1170" t="str">
        <v>SOW Estimated Cost</v>
      </c>
      <c r="H160" s="1170" t="str">
        <v>NTP Received</v>
      </c>
      <c r="I160" s="1172" t="str">
        <v>Footage UG</v>
      </c>
      <c r="J160" s="1172" t="str">
        <v>Splicing Percentage Complete</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D-HBR256</v>
      </c>
      <c r="B161" s="1170" t="str">
        <v>Miami</v>
      </c>
      <c r="C161" s="1171">
        <v>46326</v>
      </c>
      <c r="D161" s="1170">
        <v>73</v>
      </c>
      <c r="E161" s="1170" t="str">
        <v>Received</v>
      </c>
      <c r="F161" s="1170" t="str">
        <v>Yes</v>
      </c>
      <c r="G161" s="1170">
        <v>99925.7</v>
      </c>
      <c r="H161" s="1170" t="str">
        <v>Yes</v>
      </c>
      <c r="I161" s="1172">
        <v>7660</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D-HBR257</v>
      </c>
      <c r="B162" s="1170" t="str">
        <v>Miami</v>
      </c>
      <c r="C162" s="1171">
        <v>46387</v>
      </c>
      <c r="D162" s="1170">
        <v>87</v>
      </c>
      <c r="E162" s="1170" t="str">
        <v>Received</v>
      </c>
      <c r="F162" s="1170" t="str">
        <v>Yes</v>
      </c>
      <c r="G162" s="1170">
        <v>108458.4</v>
      </c>
      <c r="H162" s="1170" t="str">
        <v>Yes</v>
      </c>
      <c r="I162" s="1172">
        <v>8596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D-HBR258</v>
      </c>
      <c r="B163" s="1170" t="str">
        <v>Miami</v>
      </c>
      <c r="C163" s="1171">
        <v>46326</v>
      </c>
      <c r="D163" s="1170">
        <v>70</v>
      </c>
      <c r="E163" s="1170" t="str">
        <v>Received</v>
      </c>
      <c r="F163" s="1170" t="str">
        <v>Yes</v>
      </c>
      <c r="G163" s="1170">
        <v>70105.25</v>
      </c>
      <c r="H163" s="1170" t="str">
        <v>Yes</v>
      </c>
      <c r="I163" s="1172">
        <v>5648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D-HBR259</v>
      </c>
      <c r="B164" s="1170" t="str">
        <v>Miami</v>
      </c>
      <c r="C164" s="1171">
        <v>46387</v>
      </c>
      <c r="D164" s="1170">
        <v>77</v>
      </c>
      <c r="E164" s="1170" t="str">
        <v>Received</v>
      </c>
      <c r="F164" s="1170" t="str">
        <v>Yes</v>
      </c>
      <c r="G164" s="1170">
        <v>78047.350000000006</v>
      </c>
      <c r="H164" s="1170" t="str">
        <v>Yes</v>
      </c>
      <c r="I164" s="1172">
        <v>6238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D-HBR260</v>
      </c>
      <c r="B165" s="1170" t="str">
        <v>Miami</v>
      </c>
      <c r="C165" s="1171">
        <v>46387</v>
      </c>
      <c r="D165" s="1170">
        <v>52</v>
      </c>
      <c r="E165" s="1170" t="str">
        <v>Received</v>
      </c>
      <c r="F165" s="1170" t="str">
        <v>Yes</v>
      </c>
      <c r="G165" s="1170">
        <v>91411.65</v>
      </c>
      <c r="H165" s="1170" t="str">
        <v>Yes</v>
      </c>
      <c r="I165" s="1172">
        <v>5926</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D-HBR261</v>
      </c>
      <c r="B166" s="1170" t="str">
        <v>Miami</v>
      </c>
      <c r="C166" s="1171">
        <v>46387</v>
      </c>
      <c r="D166" s="1170">
        <v>81</v>
      </c>
      <c r="E166" s="1170" t="str">
        <v>Received</v>
      </c>
      <c r="F166" s="1170" t="str">
        <v>Yes</v>
      </c>
      <c r="G166" s="1170">
        <v>105892.05</v>
      </c>
      <c r="H166" s="1170" t="str">
        <v>Yes</v>
      </c>
      <c r="I166" s="1172">
        <v>8641</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D-HBR262</v>
      </c>
      <c r="B167" s="1170" t="str">
        <v>Miami</v>
      </c>
      <c r="C167" s="1171">
        <v>46387</v>
      </c>
      <c r="D167" s="1170">
        <v>79</v>
      </c>
      <c r="E167" s="1170" t="str">
        <v>Received</v>
      </c>
      <c r="F167" s="1170" t="str">
        <v>Yes</v>
      </c>
      <c r="G167" s="1170">
        <v>88420</v>
      </c>
      <c r="H167" s="1170" t="str">
        <v>Yes</v>
      </c>
      <c r="I167" s="1172">
        <v>7502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FB-HBR252</v>
      </c>
      <c r="B168" s="1170" t="str">
        <v>Miami</v>
      </c>
      <c r="C168" s="1171">
        <v>46173</v>
      </c>
      <c r="D168" s="1170">
        <v>0</v>
      </c>
      <c r="E168" s="1170" t="str">
        <v>Received</v>
      </c>
      <c r="F168" s="1170" t="str">
        <v>Yes</v>
      </c>
      <c r="G168" s="1170">
        <v>50239.7</v>
      </c>
      <c r="H168" s="1170" t="str">
        <v>Yes</v>
      </c>
      <c r="I168" s="1172">
        <v>3682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434070C-F33F-44E0-BF71-52A9652DB19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2026-07-10T19:30:07Z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