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37" documentId="8_{941262AC-BC69-4A39-A0F5-E6C0C5A7C19A}" xr6:coauthVersionLast="47" xr6:coauthVersionMax="47" xr10:uidLastSave="{2A703D34-0381-4E8B-BCE8-5C5F6F723AA8}"/>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2064" r:id="rId12"/>
    <pivotCache cacheId="2065" r:id="rId13"/>
    <pivotCache cacheId="2066" r:id="rId14"/>
    <pivotCache cacheId="2067" r:id="rId15"/>
    <pivotCache cacheId="20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<sst xmlns="http://schemas.openxmlformats.org/spreadsheetml/2006/main" count="19119" uniqueCount="2420">
  <si>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</si>
  <si>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</si>
  <si>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</si>
  <si>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</si>
  <si>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</si>
  <si>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</si>
  <si>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</si>
  <si>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</si>
  <si>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</si>
  <si>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</si>
  <si>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</si>
  <si>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</si>
  <si>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</si>
  <si>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</si>
  <si>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</si>
  <si>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</si>
  <si>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</si>
  <si>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</si>
  <si>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</si>
  <si>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</si>
  <si>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</si>
  <si>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</si>
  <si>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</si>
  <si>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</si>
  <si>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</si>
  <si>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</si>
  <si>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</si>
  <si>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</si>
  <si>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</si>
  <si>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</si>
  <si>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</si>
  <si>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</si>
  <si>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</si>
  <si>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</si>
  <si>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</si>
  <si>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</si>
  <si>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</si>
  <si>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</si>
  <si>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</si>
  <si>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</si>
  <si>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</si>
  <si>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</si>
  <si>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</si>
  <si>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</si>
  <si>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</si>
  <si>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</si>
  <si>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</si>
  <si>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</si>
  <si>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</si>
  <si>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</si>
  <si>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</si>
  <si>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</si>
  <si>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</si>
  <si>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</si>
  <si>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</si>
  <si>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</si>
  <si>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</si>
  <si>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</si>
  <si>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</si>
  <si>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</si>
  <si>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</si>
  <si>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</si>
  <si>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</si>
  <si>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</si>
  <si>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</si>
  <si>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</si>
  <si>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</si>
  <si>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</si>
  <si>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</si>
  <si>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</si>
  <si>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</si>
  <si>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</si>
  <si>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</si>
  <si>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</si>
  <si>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</si>
  <si>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</si>
  <si>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</si>
  <si>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</si>
  <si>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</si>
  <si>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</si>
  <si>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</si>
  <si>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</si>
  <si>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</si>
  <si>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</si>
  <si>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</si>
  <si>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</si>
  <si>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</si>
  <si>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</si>
  <si>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</si>
  <si>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</si>
  <si>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</si>
  <si>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</si>
  <si>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</si>
  <si>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</si>
  <si>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</si>
  <si>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</si>
  <si>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</si>
  <si>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</si>
  <si>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</si>
  <si>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</si>
  <si>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</si>
  <si>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</si>
  <si>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</si>
  <si>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</si>
  <si>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</si>
  <si>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</si>
  <si>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</si>
  <si>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</si>
  <si>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</si>
  <si>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</si>
  <si>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</si>
  <si>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</si>
  <si>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</si>
  <si>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</si>
  <si>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</si>
  <si>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</si>
  <si>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</si>
  <si>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</si>
  <si>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</si>
  <si>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</si>
  <si>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</si>
  <si>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</si>
  <si>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</si>
  <si>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</si>
  <si>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</si>
  <si>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</si>
  <si>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</si>
  <si>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</si>
  <si>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</si>
  <si>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</si>
  <si>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</si>
  <si>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</si>
  <si>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</si>
  <si>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</si>
  <si>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</si>
  <si>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</si>
  <si>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</si>
  <si>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</si>
  <si>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</si>
  <si>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</si>
  <si>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</si>
  <si>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</si>
  <si>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</si>
  <si>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</si>
  <si>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</si>
  <si>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</si>
  <si>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</si>
  <si>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</si>
  <si>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</si>
  <si>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</si>
  <si>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</si>
  <si>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</si>
  <si>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</si>
  <si>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</si>
  <si>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</si>
  <si>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</si>
  <si>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</si>
  <si>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</si>
  <si>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</si>
  <si>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</si>
  <si>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</si>
  <si>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</si>
  <si>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</si>
  <si>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</si>
  <si>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</si>
  <si>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</si>
  <si>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</si>
  <si>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</si>
  <si>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</si>
  <si>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</si>
  <si>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</si>
  <si>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</si>
  <si>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</si>
  <si>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</si>
  <si>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</si>
  <si>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</si>
  <si>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</si>
  <si>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</si>
  <si>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</si>
  <si>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</si>
  <si>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</si>
  <si>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</si>
  <si>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</si>
  <si>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</si>
  <si>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</si>
  <si>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</si>
  <si>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</si>
  <si>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</si>
  <si>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</si>
  <si>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</si>
  <si>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</si>
  <si>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</si>
  <si>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</si>
  <si>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</si>
  <si>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</si>
  <si>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</si>
  <si>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</si>
  <si>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</si>
  <si>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</si>
  <si>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</si>
  <si>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</si>
  <si>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</si>
  <si>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</si>
  <si>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</si>
  <si>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</si>
  <si>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</si>
  <si>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</si>
  <si>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</si>
  <si>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</si>
  <si>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</si>
  <si>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</si>
  <si>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</si>
  <si>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</si>
  <si>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</si>
  <si>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</si>
  <si>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</si>
  <si>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</si>
  <si>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</si>
  <si>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</si>
  <si>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</si>
  <si>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</si>
  <si>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</si>
  <si>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</si>
  <si>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</si>
  <si>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</si>
  <si>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</si>
  <si>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</si>
  <si>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</si>
  <si>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</si>
  <si>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</si>
  <si>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</si>
  <si>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</si>
  <si>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</si>
  <si>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</si>
  <si>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</si>
  <si>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</si>
  <si>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</si>
  <si>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</si>
  <si>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</si>
  <si>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</si>
  <si>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</si>
  <si>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</si>
  <si>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</si>
  <si>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</si>
  <si>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</si>
  <si>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</si>
  <si>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</si>
  <si>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</si>
  <si>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</si>
  <si>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</si>
  <si>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</si>
  <si>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</si>
  <si>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</si>
  <si>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</si>
  <si>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</si>
  <si>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</si>
  <si>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</si>
  <si>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</si>
  <si>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</si>
  <si>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</si>
  <si>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</si>
  <si>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</si>
  <si>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</si>
  <si>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</si>
  <si>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</si>
  <si>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</si>
  <si>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</si>
  <si>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</si>
  <si>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</si>
  <si>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</si>
  <si>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</si>
  <si>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</si>
  <si>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</si>
  <si>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</si>
  <si>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</si>
  <si>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</si>
  <si>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</si>
  <si>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</si>
  <si>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</si>
  <si>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</si>
  <si>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</si>
  <si>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</si>
  <si>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</si>
  <si>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</si>
  <si>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</si>
  <si>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</si>
  <si>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</si>
  <si>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</si>
  <si>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</si>
  <si>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</si>
  <si>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</si>
  <si>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</si>
  <si>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</si>
  <si>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</si>
  <si>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</si>
  <si>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</si>
  <si>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</si>
  <si>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</si>
  <si>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</si>
  <si>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</si>
  <si>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</si>
  <si>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</si>
  <si>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</si>
  <si>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</si>
  <si>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</si>
  <si>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</si>
  <si>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</si>
  <si>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</si>
  <si>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</si>
  <si>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</si>
  <si>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</si>
  <si>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</si>
  <si>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</si>
  <si>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</si>
  <si>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</si>
  <si>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</si>
  <si>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</si>
  <si>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</si>
  <si>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</si>
  <si>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</si>
  <si>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</si>
  <si>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</si>
  <si>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</si>
  <si>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</si>
  <si>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</si>
  <si>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</si>
  <si>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</si>
  <si>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</si>
  <si>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</si>
  <si>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</si>
  <si>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</si>
  <si>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</si>
  <si>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</si>
  <si>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</si>
  <si>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</si>
  <si>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</si>
  <si>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</si>
  <si>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</si>
  <si>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</si>
  <si>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</si>
  <si>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</si>
  <si>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</si>
  <si>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</si>
  <si>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</si>
  <si>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</si>
  <si>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</si>
  <si>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</si>
  <si>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</si>
  <si>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</si>
  <si>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</si>
  <si>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</si>
  <si>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</si>
  <si>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</si>
  <si>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</si>
  <si>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</si>
  <si>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</si>
  <si>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</si>
  <si>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</si>
  <si>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</si>
  <si>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</si>
  <si>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</si>
  <si>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</si>
  <si>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</si>
  <si>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</si>
  <si>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</si>
  <si>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</si>
  <si>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</si>
  <si>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</si>
  <si>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</si>
  <si>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</si>
  <si>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</si>
  <si>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</si>
  <si>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</si>
  <si>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</si>
  <si>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</si>
  <si>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</si>
  <si>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</si>
  <si>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</si>
  <si>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</si>
  <si>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</si>
  <si>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</si>
  <si>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</si>
  <si>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</si>
  <si>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</si>
  <si>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</si>
  <si>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</si>
  <si>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</si>
  <si>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</si>
  <si>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</si>
  <si>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</si>
  <si>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</si>
  <si>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</si>
  <si>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</si>
  <si>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</si>
  <si>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</si>
  <si>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</si>
  <si>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</si>
  <si>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</si>
  <si>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</si>
  <si>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</si>
  <si>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</si>
  <si>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</si>
  <si>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</si>
  <si>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</si>
  <si>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</si>
  <si>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</si>
  <si>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</si>
  <si>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</si>
  <si>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</si>
  <si>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</si>
  <si>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</si>
  <si>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</si>
  <si>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</si>
  <si>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</si>
  <si>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</si>
  <si>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</si>
  <si>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</si>
  <si>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</si>
  <si>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</si>
  <si>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</si>
  <si>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</si>
  <si>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</si>
  <si>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</si>
  <si>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</si>
  <si>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</si>
  <si>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</si>
  <si>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</si>
  <si>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</si>
  <si>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</si>
  <si>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</si>
  <si>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</si>
  <si>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</si>
  <si>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</si>
  <si>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</si>
  <si>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</si>
  <si>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</si>
  <si>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</si>
  <si>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</si>
  <si>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</si>
  <si>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</si>
  <si>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</si>
  <si>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</si>
  <si>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</si>
  <si>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</si>
  <si>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</si>
  <si>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</si>
  <si>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</si>
  <si>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</si>
  <si>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</si>
  <si>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</si>
  <si>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</si>
  <si>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</si>
  <si>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</si>
  <si>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</si>
  <si>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</si>
  <si>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</si>
  <si>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</si>
  <si>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</si>
  <si>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</si>
  <si>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</si>
  <si>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</si>
  <si>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</si>
  <si>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</si>
  <si>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</si>
  <si>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</si>
  <si>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</si>
  <si>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</si>
  <si>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</si>
  <si>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</si>
  <si>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</si>
  <si>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</si>
  <si>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</si>
  <si>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</si>
  <si>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</si>
  <si>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</si>
  <si>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</si>
  <si>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</si>
  <si>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</si>
  <si>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</si>
  <si>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</si>
  <si>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</si>
  <si>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</si>
  <si>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</si>
  <si>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</si>
  <si>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</si>
  <si>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</si>
  <si>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</si>
  <si>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</si>
  <si>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</si>
  <si>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</si>
  <si>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</si>
  <si>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</si>
  <si>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</si>
  <si>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</si>
  <si>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</si>
  <si>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</si>
  <si>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</si>
  <si>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</si>
  <si>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</si>
  <si>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</si>
  <si>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</si>
  <si>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</si>
  <si>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</si>
  <si>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</si>
  <si>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</si>
  <si>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</si>
  <si>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</si>
  <si>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</si>
  <si>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</si>
  <si>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</si>
  <si>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</si>
  <si>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</si>
  <si>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</si>
  <si>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</si>
  <si>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</si>
  <si>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</si>
  <si>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</si>
  <si>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</si>
  <si>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</si>
  <si>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</si>
  <si>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</si>
  <si>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</si>
  <si>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</si>
  <si>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</si>
  <si>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</si>
  <si>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</si>
  <si>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</si>
  <si>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</si>
  <si>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</si>
  <si>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</si>
  <si>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</si>
  <si>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</si>
  <si>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</si>
  <si>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</si>
  <si>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</si>
  <si>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</si>
  <si>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</si>
  <si>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</si>
  <si>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</si>
  <si>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</si>
  <si>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</si>
  <si>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</si>
  <si>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</si>
  <si>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</si>
  <si>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</si>
  <si>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</si>
  <si>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</si>
  <si>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</si>
  <si>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</si>
  <si>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</si>
  <si>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</si>
  <si>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</si>
  <si>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</si>
  <si>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</si>
  <si>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</si>
  <si>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</si>
  <si>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</si>
  <si>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</si>
  <si>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</si>
  <si>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</si>
  <si>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</si>
  <si>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</si>
  <si>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</si>
  <si>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</si>
  <si>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</si>
  <si>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</si>
  <si>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</si>
  <si>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</si>
  <si>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</si>
  <si>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</si>
  <si>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</si>
  <si>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</si>
  <si>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</si>
  <si>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</si>
  <si>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</si>
  <si>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</si>
  <si>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</si>
  <si>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</si>
  <si>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</si>
  <si>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</si>
  <si>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</si>
  <si>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</si>
  <si>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</si>
  <si>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</si>
  <si>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</si>
  <si>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</si>
  <si>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</si>
  <si>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</si>
  <si>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</si>
  <si>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</si>
  <si>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</si>
  <si>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</si>
  <si>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</si>
  <si>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</si>
  <si>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</si>
  <si>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</si>
  <si>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</si>
  <si>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</si>
  <si>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</si>
  <si>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</si>
  <si>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</si>
  <si>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</si>
  <si>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</si>
  <si>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</si>
  <si>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</si>
  <si>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</si>
  <si>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</si>
  <si>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</si>
  <si>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</si>
  <si>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</si>
  <si>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</si>
  <si>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</si>
  <si>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</si>
  <si>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</si>
  <si>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</si>
  <si>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</si>
  <si>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</si>
  <si>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</si>
  <si>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</si>
  <si>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</si>
  <si>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</si>
  <si>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</si>
  <si>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</si>
  <si>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</si>
  <si>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</si>
  <si>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</si>
  <si>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</si>
  <si>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</si>
  <si>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</si>
  <si>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</si>
  <si>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</si>
  <si>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</si>
  <si>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</si>
  <si>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</si>
  <si>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</si>
  <si>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</si>
  <si>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</si>
  <si>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</si>
  <si>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</si>
  <si>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</si>
  <si>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</si>
  <si>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</si>
  <si>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</si>
  <si>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</si>
  <si>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</si>
  <si>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</si>
  <si>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</si>
  <si>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</si>
  <si>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</si>
  <si>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</si>
  <si>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</si>
  <si>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</si>
  <si>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</si>
  <si>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</si>
  <si>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</si>
  <si>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</si>
  <si>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</si>
  <si>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</si>
  <si>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</si>
  <si>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</si>
  <si>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</si>
  <si>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</si>
  <si>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</si>
  <si>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</si>
  <si>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</si>
  <si>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</si>
  <si>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</si>
  <si>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</si>
  <si>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</si>
  <si>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</si>
  <si>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</si>
  <si>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</si>
  <si>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</si>
  <si>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</si>
  <si>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</si>
  <si>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</si>
  <si>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</si>
  <si>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</si>
  <si>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</si>
  <si>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</si>
  <si>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</si>
  <si>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</si>
  <si>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</si>
  <si>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</si>
  <si>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</si>
  <si>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</si>
  <si>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</si>
  <si>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</si>
  <si>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</si>
  <si>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</si>
  <si>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</si>
  <si>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</si>
  <si>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</si>
  <si>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</si>
  <si>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</si>
  <si>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</si>
  <si>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</si>
  <si>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</si>
  <si>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</si>
  <si>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</si>
  <si>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</si>
  <si>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</si>
  <si>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</si>
  <si>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</si>
  <si>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</si>
  <si>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</si>
  <si>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</si>
  <si>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</si>
  <si>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</si>
  <si>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</si>
  <si>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</si>
  <si>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</si>
  <si>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</si>
  <si>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</si>
  <si>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</si>
  <si>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</si>
  <si>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</si>
  <si>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</si>
  <si>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</si>
  <si>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</si>
  <si>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</si>
  <si>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</si>
  <si>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</si>
  <si>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</si>
  <si>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</si>
  <si>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</si>
  <si>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</si>
  <si>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</si>
  <si>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</si>
  <si>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</si>
  <si>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</si>
  <si>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</si>
  <si>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</si>
  <si>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</si>
  <si>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</si>
  <si>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</si>
  <si>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</si>
  <si>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</si>
  <si>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</si>
  <si>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</si>
  <si>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</si>
  <si>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</si>
  <si>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</si>
  <si>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</si>
  <si>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</si>
  <si>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</si>
  <si>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</si>
  <si>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</si>
  <si>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</si>
  <si>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</si>
  <si>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</si>
  <si>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</si>
  <si>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</si>
  <si>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</si>
  <si>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</si>
  <si>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</si>
  <si>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</si>
  <si>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</si>
  <si>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</si>
  <si>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</si>
  <si>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</si>
  <si>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</si>
  <si>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</si>
  <si>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</si>
  <si>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</si>
  <si>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</si>
  <si>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</si>
  <si>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</si>
  <si>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</si>
  <si>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</si>
  <si>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</si>
  <si>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</si>
  <si>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</si>
  <si>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</si>
  <si>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</si>
  <si>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</si>
  <si>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</si>
  <si>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</si>
  <si>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</si>
  <si>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</si>
  <si>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</si>
  <si>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</si>
  <si>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</si>
  <si>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</si>
  <si>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</si>
  <si>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</si>
  <si>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</si>
  <si>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</si>
  <si>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</si>
  <si>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</si>
  <si>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</si>
  <si>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</si>
  <si>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</si>
  <si>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</si>
  <si>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</si>
  <si>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</si>
  <si>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</si>
  <si>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</si>
  <si>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</si>
  <si>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</si>
  <si>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</si>
  <si>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</si>
  <si>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</si>
  <si>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</si>
  <si>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</si>
  <si>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</si>
  <si>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</si>
  <si>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</si>
  <si>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</si>
  <si>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</si>
  <si>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</si>
  <si>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</si>
  <si>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</si>
  <si>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</si>
  <si>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</si>
  <si>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</si>
  <si>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</si>
  <si>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</si>
  <si>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</si>
  <si>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</si>
  <si>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</si>
  <si>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</si>
  <si>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</si>
  <si>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</si>
  <si>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</si>
  <si>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</si>
  <si>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</si>
  <si>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</si>
  <si>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</si>
  <si>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</si>
  <si>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</si>
  <si>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</si>
  <si>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</si>
  <si>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</si>
  <si>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</si>
  <si>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</si>
  <si>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</si>
  <si>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</si>
  <si>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</si>
  <si>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</si>
  <si>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</si>
  <si>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</si>
  <si>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</si>
  <si>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</si>
  <si>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</si>
  <si>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</si>
  <si>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</si>
  <si>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</si>
  <si>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</si>
  <si>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</si>
  <si>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</si>
  <si>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</si>
  <si>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</si>
  <si>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</si>
  <si>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</si>
  <si>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</si>
  <si>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</si>
  <si>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</si>
  <si>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</si>
  <si>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</si>
  <si>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</si>
  <si>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</si>
  <si>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</si>
  <si>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</si>
  <si>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</si>
  <si>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</si>
  <si>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</si>
  <si>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</si>
  <si>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</si>
  <si>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</si>
  <si>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</si>
  <si>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</si>
  <si>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</si>
  <si>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</si>
  <si>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</si>
  <si>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</si>
  <si>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</si>
  <si>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</si>
  <si>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</si>
  <si>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</si>
  <si>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</si>
  <si>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</si>
  <si>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</si>
  <si>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</si>
  <si>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</si>
  <si>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</si>
  <si>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</si>
  <si>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</si>
  <si>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</si>
  <si>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</si>
  <si>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</si>
  <si>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</si>
  <si>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</si>
  <si>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</si>
  <si>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</si>
  <si>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</si>
  <si>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</si>
  <si>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</si>
  <si>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</si>
  <si>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</si>
  <si>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</si>
  <si>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</si>
  <si>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</si>
  <si>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</si>
  <si>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</si>
  <si>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</si>
  <si>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</si>
  <si>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</si>
  <si>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</si>
  <si>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</si>
  <si>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</si>
  <si>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</si>
  <si>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</si>
  <si>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</si>
  <si>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</si>
  <si>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</si>
  <si>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</si>
  <si>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</si>
  <si>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</si>
  <si>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</si>
  <si>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</si>
  <si>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</si>
  <si>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</si>
  <si>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</si>
  <si>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</si>
  <si>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</si>
  <si>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</si>
  <si>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</si>
  <si>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</si>
  <si>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</si>
  <si>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</si>
  <si>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</si>
  <si>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</si>
  <si>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</si>
  <si>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</si>
  <si>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</si>
  <si>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</si>
  <si>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</si>
  <si>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</si>
  <si>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</si>
  <si>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</si>
  <si>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</si>
  <si>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</si>
  <si>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</si>
  <si>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</si>
  <si>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</si>
  <si>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</si>
  <si>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</si>
  <si>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</si>
  <si>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</si>
  <si>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</si>
  <si>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</si>
  <si>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</si>
  <si>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</si>
  <si>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</si>
  <si>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</si>
  <si>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</si>
  <si>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</si>
  <si>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</si>
  <si>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</si>
  <si>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</si>
  <si>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</si>
  <si>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</si>
  <si>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</si>
  <si>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</si>
  <si>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</si>
  <si>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</si>
  <si>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</si>
  <si>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</si>
  <si>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</si>
  <si>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</si>
  <si>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</si>
  <si>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</si>
  <si>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</si>
  <si>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</si>
  <si>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</si>
  <si>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</si>
  <si>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</si>
  <si>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</si>
  <si>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</si>
  <si>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</si>
  <si>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</si>
  <si>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</si>
  <si>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</si>
  <si>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</si>
  <si>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</si>
  <si>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</si>
  <si>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</si>
  <si>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</si>
  <si>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</si>
  <si>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</si>
  <si>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</si>
  <si>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</si>
  <si>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</si>
  <si>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</si>
  <si>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</si>
  <si>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</si>
  <si>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</si>
  <si>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</si>
  <si>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</si>
  <si>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</si>
  <si>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</si>
  <si>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</si>
  <si>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</si>
  <si>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</si>
  <si>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</si>
  <si>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</si>
  <si>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</si>
  <si>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</si>
  <si>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</si>
  <si>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</si>
  <si>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</si>
  <si>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</si>
  <si>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</si>
  <si>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</si>
  <si>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</si>
  <si>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</si>
  <si>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</si>
  <si>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</si>
  <si>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</si>
  <si>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</si>
  <si>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</si>
  <si>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</si>
  <si>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</si>
  <si>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</si>
  <si>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</si>
  <si>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</si>
  <si>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</si>
  <si>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</si>
  <si>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</si>
  <si>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</si>
  <si>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</si>
  <si>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</si>
  <si>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</si>
  <si>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</si>
  <si>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</si>
  <si>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</si>
  <si>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</si>
  <si>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</si>
  <si>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</si>
  <si>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</si>
  <si>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</si>
  <si>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</si>
  <si>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</si>
  <si>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</si>
  <si>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</si>
  <si>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</si>
  <si>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</si>
  <si>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</si>
  <si>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</si>
  <si>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</si>
  <si>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</si>
  <si>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</si>
  <si>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</si>
  <si>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</si>
  <si>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</si>
  <si>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</si>
  <si>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</si>
  <si>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</si>
  <si>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</si>
  <si>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</si>
  <si>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</si>
  <si>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</si>
  <si>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</si>
  <si>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</si>
  <si>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</si>
  <si>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</si>
  <si>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</si>
  <si>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</si>
  <si>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</si>
  <si>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</si>
  <si>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</si>
  <si>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</si>
  <si>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</si>
  <si>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</si>
  <si>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</si>
  <si>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</si>
  <si>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</si>
  <si>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</si>
  <si>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</si>
  <si>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</si>
  <si>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</si>
  <si>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</si>
  <si>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</si>
  <si>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</si>
  <si>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</si>
  <si>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</si>
  <si>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</si>
  <si>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</si>
  <si>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</si>
  <si>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</si>
  <si>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</si>
  <si>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</si>
  <si>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</si>
  <si>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</si>
  <si>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</si>
  <si>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</si>
  <si>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</si>
  <si>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</si>
  <si>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</si>
  <si>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</si>
  <si>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</si>
  <si>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</si>
  <si>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</si>
  <si>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</si>
  <si>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</si>
  <si>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</si>
  <si>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</si>
  <si>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</si>
  <si>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</si>
  <si>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</si>
  <si>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</si>
  <si>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</si>
  <si>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</si>
  <si>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</si>
  <si>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</si>
  <si>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</si>
  <si>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</si>
  <si>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</si>
  <si>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</si>
  <si>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</si>
  <si>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</si>
  <si>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</si>
  <si>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</si>
  <si>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</si>
  <si>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</si>
  <si>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</si>
  <si>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</si>
  <si>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</si>
  <si>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</si>
  <si>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</si>
  <si>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</si>
  <si>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</si>
  <si>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</si>
  <si>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</si>
  <si>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</si>
  <si>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</si>
  <si>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</si>
  <si>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</si>
  <si>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</si>
  <si>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</si>
  <si>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</si>
  <si>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</si>
  <si>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</si>
  <si>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</si>
  <si>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</si>
  <si>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</si>
  <si>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</si>
  <si>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</si>
  <si>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</si>
  <si>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</si>
  <si>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</si>
  <si>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</si>
  <si>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</si>
  <si>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</si>
  <si>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</si>
  <si>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</si>
  <si>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</si>
  <si>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</si>
  <si>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</si>
  <si>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</si>
  <si>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</si>
  <si>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</si>
  <si>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</si>
  <si>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</si>
  <si>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</si>
  <si>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</si>
  <si>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</si>
  <si>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</si>
  <si>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</si>
  <si>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</si>
  <si>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</si>
  <si>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</si>
  <si>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</si>
  <si>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</si>
  <si>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</si>
  <si>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</si>
  <si>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</si>
  <si>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</si>
  <si>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</si>
  <si>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</si>
  <si>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</si>
  <si>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</si>
  <si>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</si>
  <si>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</si>
  <si>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</si>
  <si>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</si>
  <si>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</si>
  <si>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</si>
  <si>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</si>
  <si>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</si>
  <si>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</si>
  <si>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</si>
  <si>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</si>
  <si>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</si>
  <si>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</si>
  <si>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</si>
  <si>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</si>
  <si>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</si>
  <si>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</si>
  <si>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</si>
  <si>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</si>
  <si>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</si>
  <si>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</si>
  <si>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</si>
  <si>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</si>
  <si>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</si>
  <si>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</si>
  <si>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</si>
  <si>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</si>
  <si>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</si>
  <si>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</si>
  <si>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</si>
  <si>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</si>
  <si>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</si>
  <si>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</si>
  <si>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</si>
  <si>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</si>
  <si>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</si>
  <si>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</si>
  <si>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</si>
  <si>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</si>
  <si>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</si>
  <si>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</si>
  <si>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</si>
  <si>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</si>
  <si>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</si>
  <si>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</si>
  <si>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</si>
  <si>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</si>
  <si>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</si>
  <si>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</si>
  <si>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</si>
  <si>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</si>
  <si>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</si>
  <si>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</si>
  <si>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</si>
  <si>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</si>
  <si>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</si>
  <si>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</si>
  <si>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</si>
  <si>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</si>
  <si>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</si>
  <si>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</si>
  <si>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</si>
  <si>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</si>
  <si>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</si>
  <si>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</si>
  <si>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</si>
  <si>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</si>
  <si>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</si>
  <si>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</si>
  <si>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</si>
  <si>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</si>
  <si>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</si>
  <si>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</si>
  <si>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</si>
  <si>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</si>
  <si>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</si>
  <si>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</si>
  <si>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</si>
  <si>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</si>
  <si>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</si>
  <si>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</si>
  <si>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</si>
  <si>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</si>
  <si>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</si>
  <si>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</si>
  <si>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</si>
  <si>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</si>
  <si>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</si>
  <si>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</si>
  <si>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</si>
  <si>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</si>
  <si>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</si>
  <si>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</si>
  <si>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</si>
  <si>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</si>
  <si>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</si>
  <si>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</si>
  <si>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</si>
  <si>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</si>
  <si>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</si>
  <si>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</si>
  <si>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</si>
  <si>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</si>
  <si>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</si>
  <si>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</si>
  <si>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</si>
  <si>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</si>
  <si>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</si>
  <si>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</si>
  <si>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</si>
  <si>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</si>
  <si>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</si>
  <si>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</si>
  <si>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</si>
  <si>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</si>
  <si>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</si>
  <si>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</si>
  <si>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</si>
  <si>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</si>
  <si>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</si>
  <si>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</si>
  <si>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</si>
  <si>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</si>
  <si>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</si>
  <si>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</si>
  <si>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</si>
  <si>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</si>
  <si>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</si>
  <si>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</si>
  <si>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</si>
  <si>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</si>
  <si>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</si>
  <si>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</si>
  <si>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</si>
  <si>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</si>
  <si>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</si>
  <si>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</si>
  <si>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</si>
  <si>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</si>
  <si>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</si>
  <si>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</si>
  <si>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</si>
  <si>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</si>
  <si>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</si>
  <si>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</si>
  <si>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</si>
  <si>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</si>
  <si>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</si>
  <si>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</si>
  <si>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</si>
  <si>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</si>
  <si>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</si>
  <si>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</si>
  <si>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</si>
  <si>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</si>
  <si>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</si>
  <si>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</si>
  <si>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</si>
  <si>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</si>
  <si>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</si>
  <si>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</si>
  <si>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</si>
  <si>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</si>
  <si>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</si>
  <si>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</si>
  <si>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</si>
  <si>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</si>
  <si>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</si>
  <si>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</si>
  <si>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</si>
  <si>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</si>
  <si>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</si>
  <si>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</si>
  <si>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</si>
  <si>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</si>
  <si>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</si>
  <si>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</si>
  <si>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</si>
  <si>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</si>
  <si>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</si>
  <si>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</si>
  <si>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</si>
  <si>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</si>
  <si>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</si>
  <si>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</si>
  <si>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</si>
  <si>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</si>
  <si>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</si>
  <si>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</si>
  <si>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</si>
  <si>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</si>
  <si>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</si>
  <si>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</si>
  <si>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</si>
  <si>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</si>
  <si>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</si>
  <si>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</si>
  <si>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</si>
  <si>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</si>
  <si>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</si>
  <si>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</si>
  <si>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</si>
  <si>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</si>
  <si>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</si>
  <si>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</si>
  <si>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</si>
  <si>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</si>
  <si>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</si>
  <si>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</si>
  <si>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</si>
  <si>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</si>
  <si>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</si>
  <si>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</si>
  <si>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</si>
  <si>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</si>
  <si>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</si>
  <si>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</si>
  <si>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</si>
  <si>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</si>
  <si>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</si>
  <si>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</si>
  <si>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</si>
  <si>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</si>
  <si>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</si>
  <si>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</si>
  <si>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</si>
  <si>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</si>
  <si>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</si>
  <si>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</si>
  <si>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</si>
  <si>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</si>
  <si>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</si>
  <si>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</si>
  <si>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</si>
  <si>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</si>
  <si>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</si>
  <si>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</si>
  <si>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</si>
  <si>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</si>
  <si>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</si>
  <si>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</si>
  <si>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</si>
  <si>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</si>
  <si>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</si>
  <si>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</si>
  <si>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</si>
  <si>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</si>
  <si>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</si>
  <si>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</si>
  <si>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</si>
  <si>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</si>
  <si>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</si>
  <si>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</si>
  <si>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</si>
  <si>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</si>
  <si>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</si>
  <si>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</si>
  <si>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</si>
  <si>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</si>
  <si>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</si>
  <si>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</si>
  <si>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</si>
  <si>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</si>
  <si>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</si>
  <si>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</si>
  <si>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</si>
  <si>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</si>
  <si>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</si>
  <si>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</si>
  <si>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</si>
  <si>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</si>
  <si>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</si>
  <si>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</si>
  <si>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</si>
  <si>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</si>
  <si>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</si>
  <si>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</si>
  <si>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</si>
  <si>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</si>
  <si>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</si>
  <si>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</si>
  <si>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</si>
  <si>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</si>
  <si>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</si>
  <si>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</si>
  <si>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</si>
  <si>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</si>
  <si>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</si>
  <si>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</si>
  <si>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</si>
  <si>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</si>
  <si>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</si>
  <si>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</si>
  <si>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</si>
  <si>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</si>
  <si>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</si>
  <si>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</si>
  <si>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</si>
  <si>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</si>
  <si>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</si>
  <si>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</si>
  <si>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</si>
  <si>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</si>
  <si>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</si>
  <si>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</si>
  <si>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</si>
  <si>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</si>
  <si>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</si>
  <si>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</si>
  <si>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</si>
  <si>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</si>
  <si>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</si>
  <si>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</si>
  <si>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</si>
  <si>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</si>
  <si>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</si>
  <si>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</si>
  <si>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</si>
  <si>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</si>
  <si>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</si>
  <si>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</si>
  <si>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</si>
  <si>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</si>
  <si>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</si>
  <si>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</si>
  <si>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</si>
  <si>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</si>
  <si>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</si>
  <si>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</si>
  <si>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</si>
  <si>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</si>
  <si>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</si>
  <si>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</si>
  <si>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</si>
  <si>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</si>
  <si>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</si>
  <si>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</si>
  <si>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</si>
  <si>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</si>
  <si>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</si>
  <si>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</si>
  <si>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</si>
  <si>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</si>
  <si>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</si>
  <si>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</si>
  <si>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</si>
  <si>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</si>
  <si>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</si>
  <si>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</si>
  <si>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</si>
  <si>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</si>
  <si>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</si>
  <si>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</si>
  <si>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</si>
  <si>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</si>
  <si>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</si>
  <si>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</si>
  <si>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</si>
  <si>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</si>
  <si>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</si>
  <si>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</si>
  <si>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</si>
  <si>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</si>
  <si>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</si>
  <si>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</si>
  <si>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</si>
  <si>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</si>
  <si>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</si>
  <si>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</si>
  <si>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</si>
  <si>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</si>
  <si>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</si>
  <si>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</si>
  <si>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</si>
  <si>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</si>
  <si>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</si>
  <si>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</si>
  <si>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</si>
  <si>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</si>
  <si>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</si>
  <si>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</si>
  <si>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</si>
  <si>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</si>
  <si>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</si>
  <si>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</si>
  <si>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</si>
  <si>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</si>
  <si>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</si>
  <si>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</si>
  <si>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</si>
  <si>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</si>
  <si>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</si>
  <si>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</si>
  <si>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</si>
  <si>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</si>
  <si>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</si>
  <si>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</si>
  <si>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</si>
  <si>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</si>
  <si>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</si>
  <si>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</si>
  <si>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</si>
  <si>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</si>
  <si>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</si>
  <si>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</si>
  <si>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</si>
  <si>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</si>
  <si>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</si>
  <si>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</si>
  <si>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</si>
  <si>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</si>
  <si>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</si>
  <si>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</si>
  <si>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</si>
  <si>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</si>
  <si>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</si>
  <si>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</si>
  <si>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</si>
  <si>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</si>
  <si>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</si>
  <si>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</si>
  <si>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</si>
  <si>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</si>
  <si>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</si>
  <si>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</si>
  <si>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</si>
  <si>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</si>
  <si>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</si>
  <si>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</si>
  <si>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</si>
  <si>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</si>
  <si>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</si>
  <si>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</si>
  <si>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</si>
  <si>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</si>
  <si>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</si>
  <si>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</si>
  <si>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</si>
  <si>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</si>
  <si>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</si>
  <si>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</si>
  <si>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</si>
  <si>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</si>
  <si>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</si>
  <si>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</si>
  <si>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</si>
  <si>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</si>
  <si>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</si>
  <si>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</si>
  <si>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</si>
  <si>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</si>
  <si>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</si>
  <si>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</si>
  <si>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</si>
  <si>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</si>
  <si>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</si>
  <si>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</si>
  <si>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</si>
  <si>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</si>
  <si>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</si>
  <si>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</si>
  <si>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</si>
  <si>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</si>
  <si>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</si>
  <si>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</si>
  <si>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</si>
  <si>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</si>
  <si>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</si>
  <si>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</si>
  <si>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</si>
  <si>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</si>
  <si>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</si>
  <si>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</si>
  <si>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</si>
  <si>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</si>
  <si>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</si>
  <si>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</si>
  <si>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</si>
  <si>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</si>
  <si>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</si>
  <si>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</si>
  <si>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</si>
  <si>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</si>
  <si>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</si>
  <si>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</si>
  <si>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</si>
  <si>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</si>
  <si>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</si>
  <si>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</si>
  <si>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</si>
  <si>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</si>
  <si>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</si>
  <si>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</si>
  <si>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</si>
  <si>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</si>
  <si>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</si>
  <si>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</si>
  <si>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</si>
  <si>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</si>
  <si>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</si>
  <si>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</si>
  <si>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</si>
  <si>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</si>
  <si>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</si>
  <si>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</si>
  <si>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</si>
  <si>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</si>
  <si>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</si>
  <si>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</si>
  <si>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</si>
  <si>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</si>
  <si>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</si>
  <si>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</si>
  <si>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</si>
  <si>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</si>
  <si>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</si>
  <si>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</si>
  <si>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</si>
  <si>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</si>
  <si>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</si>
  <si>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</si>
  <si>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</si>
  <si>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</si>
  <si>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</si>
  <si>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</si>
  <si>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</si>
  <si>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</si>
  <si>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</si>
  <si>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</si>
  <si>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</si>
  <si>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</si>
  <si>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</si>
  <si>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</si>
  <si>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</si>
  <si>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</si>
  <si>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</si>
  <si>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</si>
  <si>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</si>
  <si>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</si>
  <si>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</si>
  <si>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</si>
  <si>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</si>
  <si>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</si>
  <si>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</si>
  <si>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</si>
  <si>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</si>
  <si>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</si>
  <si>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</si>
  <si>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</si>
  <si>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</si>
  <si>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</si>
  <si>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</si>
  <si>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</si>
  <si>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</si>
  <si>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</si>
  <si>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</si>
  <si>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</si>
  <si>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</si>
  <si>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</si>
  <si>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</si>
  <si>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</si>
  <si>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</si>
  <si>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</si>
  <si>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</si>
  <si>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</si>
  <si>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</si>
  <si>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</si>
  <si>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</si>
  <si>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</si>
  <si>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</si>
  <si>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</si>
  <si>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</si>
  <si>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</si>
  <si>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</si>
  <si>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</si>
  <si>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</si>
  <si>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</si>
  <si>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</si>
  <si>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</si>
  <si>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</si>
  <si>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</si>
  <si>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</si>
  <si>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</si>
  <si>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</si>
  <si>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</si>
  <si>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</si>
  <si>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</si>
  <si>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</si>
  <si>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</si>
  <si>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</si>
  <si>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</si>
  <si>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</si>
  <si>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</si>
  <si>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</si>
  <si>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</si>
  <si>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</si>
  <si>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</si>
  <si>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</si>
  <si>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</si>
  <si>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</si>
  <si>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</si>
  <si>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</si>
  <si>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</si>
  <si>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</si>
  <si>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</si>
  <si>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</si>
  <si>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</si>
  <si>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</si>
  <si>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</si>
  <si>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</si>
  <si>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</si>
  <si>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</si>
  <si>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</si>
  <si>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</si>
  <si>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</si>
  <si>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</si>
  <si>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</si>
  <si>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</si>
  <si>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</si>
  <si>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</si>
  <si>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</si>
  <si>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</si>
  <si>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</si>
  <si>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</si>
  <si>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</si>
  <si>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</si>
  <si>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</si>
  <si>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</si>
  <si>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</si>
  <si>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</si>
  <si>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</si>
  <si>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</si>
  <si>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</si>
  <si>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</si>
  <si>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</si>
  <si>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</si>
  <si>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</si>
  <si>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</si>
  <si>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</si>
  <si>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</si>
  <si>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</si>
  <si>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</si>
  <si>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</si>
  <si>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</si>
  <si>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</si>
  <si>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</si>
  <si>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</si>
  <si>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</si>
  <si>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</si>
  <si>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</si>
  <si>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</si>
  <si>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</si>
  <si>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</si>
  <si>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</si>
  <si>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</si>
  <si>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</si>
  <si>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</si>
  <si>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</si>
  <si>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</si>
  <si>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</si>
  <si>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</si>
  <si>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</si>
  <si>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</si>
  <si>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</si>
  <si>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</si>
  <si>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</si>
  <si>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</si>
  <si>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</si>
  <si>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</si>
  <si>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</si>
  <si>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</si>
  <si>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</si>
  <si>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</si>
  <si>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</si>
  <si>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</si>
  <si>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</si>
  <si>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</si>
  <si>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</si>
  <si>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</si>
  <si>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</si>
  <si>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</si>
  <si>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</si>
  <si>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</si>
  <si>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</si>
  <si>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</si>
  <si>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</si>
  <si>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</si>
  <si>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</si>
  <si>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</si>
  <si>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</si>
  <si>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</si>
  <si>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</si>
  <si>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</si>
  <si>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</si>
  <si>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</si>
  <si>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</si>
  <si>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</si>
  <si>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</si>
  <si>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</si>
  <si>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</si>
  <si>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</si>
  <si>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</si>
  <si>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</si>
  <si>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</si>
  <si>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</si>
  <si>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</si>
  <si>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</si>
  <si>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</si>
  <si>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</si>
  <si>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</si>
  <si>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</si>
  <si>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</si>
  <si>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</si>
  <si>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</si>
  <si>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</si>
  <si>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</si>
  <si>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</si>
  <si>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</si>
  <si>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</si>
  <si>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</si>
  <si>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</si>
  <si>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</si>
  <si>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</si>
  <si>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</si>
  <si>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</si>
  <si>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</si>
  <si>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</si>
  <si>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</si>
  <si>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</si>
  <si>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</si>
  <si>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</si>
  <si>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</si>
  <si>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</si>
  <si>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</si>
  <si>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</si>
  <si>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</si>
  <si>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</si>
  <si>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</si>
  <si>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</si>
  <si>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</si>
  <si>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</si>
  <si>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</si>
  <si>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</si>
  <si>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</si>
  <si>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</si>
  <si>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</si>
  <si>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</si>
  <si>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</si>
  <si>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</si>
  <si>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</si>
  <si>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</si>
  <si>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</si>
  <si>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</si>
  <si>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</si>
  <si>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</si>
  <si>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</si>
  <si>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</si>
  <si>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</si>
  <si>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</si>
  <si>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</si>
  <si>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</si>
  <si>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</si>
  <si>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</si>
  <si>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</si>
  <si>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</si>
  <si>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</si>
  <si>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</si>
  <si>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</si>
  <si>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</si>
  <si>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</si>
  <si>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</si>
  <si>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</si>
  <si>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</si>
  <si>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</si>
  <si>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</si>
  <si>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</si>
  <si>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</si>
  <si>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</si>
  <si>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</si>
  <si>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</si>
  <si>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</si>
  <si>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</si>
  <si>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</si>
  <si>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</si>
  <si>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</si>
  <si>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</si>
  <si>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</si>
  <si>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</si>
  <si>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</si>
  <si>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</si>
  <si>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</si>
  <si>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</si>
  <si>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</si>
  <si>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</si>
  <si>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</si>
  <si>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</si>
  <si>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</si>
  <si>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</si>
  <si>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</si>
  <si>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</si>
  <si>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</si>
  <si>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</si>
  <si>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</si>
  <si>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</si>
  <si>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</si>
  <si>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</si>
  <si>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</si>
  <si>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</si>
  <si>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</si>
  <si>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</si>
  <si>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</si>
  <si>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</si>
  <si>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</si>
  <si>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</si>
  <si>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</si>
  <si>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</si>
  <si>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</si>
  <si>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</si>
  <si>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</si>
  <si>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</si>
  <si>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</si>
  <si>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</si>
  <si>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</si>
  <si>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</si>
  <si>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</si>
  <si>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</si>
  <si>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</si>
  <si>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</si>
  <si>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</si>
  <si>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</si>
  <si>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</si>
  <si>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</si>
  <si>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</si>
  <si>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</si>
  <si>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</si>
  <si>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</si>
  <si>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</si>
  <si>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</si>
  <si>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</si>
  <si>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</si>
  <si>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</si>
  <si>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</si>
  <si>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</si>
  <si>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</si>
  <si>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</si>
  <si>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</si>
  <si>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</si>
  <si>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</si>
  <si>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</si>
  <si>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</si>
  <si>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</si>
  <si>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</si>
  <si>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</si>
  <si>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</si>
  <si>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</si>
  <si>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</si>
  <si>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</si>
  <si>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</si>
  <si>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</si>
  <si>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</si>
  <si>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</si>
  <si>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</si>
  <si>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</si>
  <si>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</si>
  <si>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</si>
  <si>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</si>
  <si>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</si>
  <si>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</si>
  <si>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</si>
  <si>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</si>
  <si>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</si>
  <si>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</si>
  <si>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</si>
  <si>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</si>
  <si>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</si>
  <si>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</si>
  <si>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</si>
  <si>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</si>
  <si>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</si>
  <si>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</si>
  <si>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</si>
  <si>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</si>
  <si>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</si>
  <si>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</si>
  <si>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</si>
  <si>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</si>
  <si>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</si>
  <si>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</si>
  <si>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</si>
  <si>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</si>
  <si>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</si>
  <si>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</si>
  <si>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</si>
  <si>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</si>
  <si>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</si>
  <si>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</si>
  <si>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</si>
  <si>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</si>
  <si>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</si>
  <si>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</si>
  <si>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</si>
  <si>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</si>
  <si>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</si>
  <si>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</si>
  <si>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</si>
  <si>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</si>
  <si>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</si>
  <si>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</si>
  <si>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</si>
  <si>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</si>
  <si>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</si>
  <si>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</si>
  <si>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</si>
  <si>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</si>
  <si>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</si>
  <si>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</si>
  <si>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</si>
  <si>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</si>
  <si>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</si>
  <si>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</si>
  <si>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</si>
  <si>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</si>
  <si>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</si>
  <si>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</si>
  <si>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</si>
  <si>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</si>
  <si>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</si>
  <si>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</si>
  <si>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</si>
  <si>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</si>
  <si>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</si>
  <si>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</si>
  <si>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</si>
  <si>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</si>
  <si>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</si>
  <si>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</si>
  <si>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</si>
  <si>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</si>
  <si>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</si>
  <si>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</si>
  <si>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</si>
  <si>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</si>
  <si>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</si>
  <si>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</si>
  <si>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</si>
  <si>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</si>
  <si>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</si>
  <si>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</si>
  <si>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</si>
  <si>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</si>
  <si>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</si>
  <si>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</si>
  <si>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</si>
  <si>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</si>
  <si>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</si>
  <si>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</si>
  <si>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</si>
  <si>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</si>
  <si>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</si>
  <si>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</si>
  <si>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</si>
  <si>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</si>
  <si>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</si>
  <si>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</si>
  <si>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</si>
  <si>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</si>
  <si>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</si>
  <si>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</si>
  <si>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</si>
  <si>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</si>
  <si>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</si>
  <si>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</si>
  <si>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</si>
  <si>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</si>
  <si>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</si>
  <si>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</si>
  <si>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</si>
  <si>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</si>
  <si>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</si>
  <si>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</si>
  <si>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</si>
  <si>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</si>
  <si>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</si>
  <si>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</si>
  <si>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</si>
  <si>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</si>
  <si>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</si>
  <si>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</si>
  <si>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</si>
  <si>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</si>
  <si>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</si>
  <si>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</si>
  <si>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</si>
  <si>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</si>
  <si>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</si>
  <si>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</si>
  <si>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</si>
  <si>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</si>
  <si>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</si>
  <si>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</si>
  <si>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</si>
  <si>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</si>
  <si>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</si>
  <si>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</si>
  <si>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</si>
  <si>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</si>
  <si>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</si>
  <si>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</si>
  <si>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</si>
  <si>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</si>
  <si>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</si>
  <si>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</si>
  <si>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</si>
  <si>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</si>
  <si>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</si>
  <si>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</si>
  <si>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</si>
  <si>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</si>
  <si>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</si>
  <si>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</si>
  <si>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</si>
  <si>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</si>
  <si>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</si>
  <si>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</si>
  <si>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</si>
  <si>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</si>
  <si>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</si>
  <si>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</si>
  <si>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</si>
  <si>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</si>
  <si>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</si>
  <si>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</si>
  <si>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</si>
  <si>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</si>
  <si>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</si>
  <si>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</si>
  <si>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</si>
  <si>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</si>
  <si>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</si>
  <si>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</si>
  <si>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</si>
  <si>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</si>
  <si>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</si>
  <si>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</si>
  <si>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</si>
  <si>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</si>
  <si>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</si>
  <si>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</si>
  <si>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</si>
  <si>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</si>
  <si>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</si>
  <si>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</si>
  <si>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</si>
  <si>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</si>
  <si>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</si>
  <si>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</si>
  <si>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</si>
  <si>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</si>
  <si>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</si>
  <si>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</si>
  <si>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</si>
  <si>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</si>
  <si>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</si>
  <si>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</si>
  <si>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</si>
  <si>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</si>
  <si>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</si>
  <si>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</si>
  <si>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</si>
  <si>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</si>
  <si>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</si>
  <si>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</si>
  <si>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</si>
  <si>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</si>
  <si>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</si>
  <si>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</si>
  <si>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</si>
  <si>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</si>
  <si>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</si>
  <si>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</si>
  <si>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</si>
  <si>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</si>
  <si>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</si>
  <si>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</si>
  <si>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</si>
  <si>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</si>
  <si>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</si>
  <si>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</si>
  <si>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</si>
  <si>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</si>
  <si>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</si>
  <si>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</si>
  <si>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</si>
  <si>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</si>
  <si>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</si>
  <si>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</si>
  <si>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</si>
  <si>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</si>
  <si>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</si>
  <si>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</si>
  <si>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</si>
  <si>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</si>
  <si>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</si>
  <si>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</si>
  <si>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</si>
  <si>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</si>
  <si>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</si>
  <si>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</si>
  <si>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</si>
  <si>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</si>
  <si>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</si>
  <si>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</si>
  <si>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</si>
  <si>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</si>
  <si>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</si>
  <si>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</si>
  <si>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</si>
  <si>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</si>
  <si>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</si>
  <si>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</si>
  <si>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</si>
  <si>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</si>
  <si>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</si>
  <si>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</si>
  <si>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</si>
  <si>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</si>
  <si>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</si>
  <si>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</si>
  <si>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</si>
  <si>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</si>
  <si>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</si>
  <si>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</si>
  <si>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</si>
  <si>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</si>
  <si>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</si>
  <si>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</si>
  <si>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</si>
  <si>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</si>
  <si>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</si>
  <si>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</si>
  <si>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</si>
  <si>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</si>
  <si>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</si>
  <si>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</si>
  <si>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</si>
  <si>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</si>
  <si>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</si>
  <si>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</si>
  <si>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</si>
  <si>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</si>
  <si>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</si>
  <si>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</si>
  <si>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</si>
  <si>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</si>
  <si>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</si>
  <si>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</si>
  <si>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</si>
  <si>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</si>
  <si>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</si>
  <si>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</si>
  <si>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</si>
  <si>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</si>
  <si>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</si>
  <si>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</si>
  <si>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</si>
  <si>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</si>
  <si>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</si>
  <si>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</si>
  <si>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</si>
  <si>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</si>
  <si>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</si>
  <si>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</si>
  <si>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</si>
  <si>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</si>
  <si>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</si>
  <si>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</si>
  <si>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</si>
  <si>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</si>
  <si>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</si>
  <si>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</si>
  <si>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</si>
  <si>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</si>
  <si>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</si>
  <si>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</si>
  <si>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</si>
  <si>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</si>
  <si>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</si>
  <si>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</si>
  <si>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</si>
  <si>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</si>
  <si>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</si>
  <si>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</si>
  <si>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</si>
  <si>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</si>
  <si>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</si>
  <si>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</si>
  <si>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</si>
  <si>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</si>
  <si>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</si>
  <si>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</si>
  <si>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</si>
  <si>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</si>
  <si>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</si>
  <si>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</si>
  <si>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</si>
  <si>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</si>
  <si>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</si>
  <si>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</si>
  <si>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</si>
  <si>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</si>
  <si>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</si>
  <si>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</si>
  <si>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</si>
  <si>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</si>
  <si>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</si>
  <si>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</si>
  <si>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</si>
  <si>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</si>
  <si>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</si>
  <si>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</si>
  <si>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</si>
  <si>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</si>
  <si>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</si>
  <si>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</si>
  <si>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</si>
  <si>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</si>
  <si>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</si>
  <si>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</si>
  <si>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</si>
  <si>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</si>
  <si>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</si>
  <si>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</si>
  <si>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</si>
  <si>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</si>
  <si>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</si>
  <si>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</si>
  <si>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No Production--Crew Did Not Show Up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</si>
</sst>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94</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28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67"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2853" xr:uid="{E3D0A88A-CBD0-4D66-B171-1D8684787A19}">
  <cacheSource type="worksheet">
    <worksheetSource ref="A1:F1048576" sheet="Daily Production_RAW DATA"/>
  </cacheSource>
  <cacheFields count="6">
    <cacheField name="Project" numFmtId="0">
      <sharedItems containsBlank="1" count="4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m/>
    <m/>
    <m/>
    <x v="1"/>
  </r>
  <r>
    <s v="FB-HAL113"/>
    <x v="26"/>
    <d v="2026-03-30T00:00:00"/>
    <m/>
    <m/>
    <m/>
    <x v="1"/>
  </r>
  <r>
    <s v="FB-HSF477"/>
    <x v="1"/>
    <d v="2026-03-30T00:00:00"/>
    <m/>
    <m/>
    <m/>
    <x v="1"/>
  </r>
  <r>
    <s v="FB-HSF379"/>
    <x v="29"/>
    <d v="2026-03-30T00:00:00"/>
    <m/>
    <m/>
    <m/>
    <x v="1"/>
  </r>
  <r>
    <s v="BHCD-FPW-03-W"/>
    <x v="41"/>
    <d v="2026-03-30T00:00:00"/>
    <m/>
    <m/>
    <m/>
    <x v="1"/>
  </r>
  <r>
    <s v="BHCD-FSF-05-E"/>
    <x v="29"/>
    <d v="2026-03-30T00:00:00"/>
    <m/>
    <m/>
    <m/>
    <x v="1"/>
  </r>
  <r>
    <m/>
    <x v="15"/>
    <d v="2026-03-3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m/>
    <m/>
    <m/>
  </r>
  <r>
    <x v="392"/>
    <x v="26"/>
    <x v="294"/>
    <m/>
    <m/>
    <m/>
  </r>
  <r>
    <x v="391"/>
    <x v="1"/>
    <x v="294"/>
    <m/>
    <m/>
    <m/>
  </r>
  <r>
    <x v="393"/>
    <x v="29"/>
    <x v="294"/>
    <m/>
    <m/>
    <m/>
  </r>
  <r>
    <x v="387"/>
    <x v="41"/>
    <x v="294"/>
    <m/>
    <m/>
    <m/>
  </r>
  <r>
    <x v="383"/>
    <x v="29"/>
    <x v="294"/>
    <m/>
    <m/>
    <m/>
  </r>
  <r>
    <x v="125"/>
    <x v="15"/>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1"/>
    </i>
    <i>
      <x v="405"/>
    </i>
    <i>
      <x v="406"/>
    </i>
    <i>
      <x v="407"/>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83"/>
      <c r="S1" s="1083"/>
      <c r="T1" s="1083"/>
      <c r="U1" s="1083"/>
      <c r="V1" s="1083"/>
      <c r="W1" s="1083"/>
      <c r="X1" s="1083"/>
      <c r="Y1" s="1083"/>
      <c r="Z1" s="1083"/>
    </row>
    <row r="2" spans="1:26" ht="24.95" customHeight="1">
      <c r="A2" s="1415" t="str">
        <f ca="1">"Last Updated: "&amp;TEXT(NOW(),"MM/DD/YYYY  h:mm AM/PM")</f>
        <v>Last Updated: 03/30/2026  4:20 PM</v>
      </c>
      <c r="B2" s="1415"/>
      <c r="C2" s="1415"/>
      <c r="D2" s="1415"/>
      <c r="E2" s="1415"/>
      <c r="F2" s="1415"/>
      <c r="G2" s="1415"/>
      <c r="H2" s="1415"/>
      <c r="I2" s="1415"/>
      <c r="J2" s="1415"/>
      <c r="K2" s="1415"/>
      <c r="L2" s="1415"/>
      <c r="M2" s="1415"/>
      <c r="N2" s="1415"/>
      <c r="O2" s="1415"/>
      <c r="P2" s="141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2" t="s">
        <v>1</v>
      </c>
      <c r="B4" s="1432"/>
      <c r="C4" s="1432"/>
      <c r="D4" s="1432"/>
      <c r="E4" s="1432"/>
      <c r="F4" s="1432"/>
      <c r="G4" s="1432"/>
      <c r="H4" s="1432"/>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16" t="s">
        <v>7</v>
      </c>
      <c r="B7" s="1416"/>
      <c r="C7" s="1416"/>
      <c r="D7" s="1416"/>
      <c r="E7" s="1416"/>
      <c r="F7" s="1416"/>
      <c r="G7" s="1416"/>
      <c r="H7" s="1416"/>
      <c r="I7" s="1416"/>
      <c r="J7" s="1416"/>
      <c r="K7" s="1416"/>
      <c r="L7" s="1416"/>
      <c r="M7" s="1416"/>
      <c r="N7" s="1416"/>
      <c r="O7" s="1416"/>
      <c r="P7" s="141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17" t="s">
        <v>8</v>
      </c>
      <c r="B9" s="1418"/>
      <c r="C9" s="1083"/>
      <c r="D9" s="1397" t="s">
        <v>9</v>
      </c>
      <c r="E9" s="1398"/>
      <c r="F9" s="1399"/>
      <c r="G9" s="1083"/>
      <c r="H9" s="1397" t="s">
        <v>10</v>
      </c>
      <c r="I9" s="1398"/>
      <c r="J9" s="1399"/>
      <c r="K9" s="1083"/>
      <c r="L9" s="1397" t="s">
        <v>11</v>
      </c>
      <c r="M9" s="1398"/>
      <c r="N9" s="1399"/>
      <c r="O9" s="1083"/>
      <c r="P9" s="1083"/>
      <c r="Q9" s="1083"/>
      <c r="R9" s="1083"/>
      <c r="S9" s="1083"/>
      <c r="T9" s="1083"/>
      <c r="U9" s="1083"/>
      <c r="V9" s="1083"/>
      <c r="W9" s="1083"/>
      <c r="X9" s="1083"/>
      <c r="Y9" s="1083"/>
      <c r="Z9" s="1083"/>
    </row>
    <row r="10" spans="1:26" ht="50.1" customHeight="1">
      <c r="A10" s="1403"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123</v>
      </c>
      <c r="B10" s="1405"/>
      <c r="C10" s="1083"/>
      <c r="D10" s="1403"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691705</v>
      </c>
      <c r="E10" s="1404"/>
      <c r="F10" s="1405"/>
      <c r="G10" s="1083"/>
      <c r="H10" s="1419"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46348</v>
      </c>
      <c r="I10" s="1420"/>
      <c r="J10" s="1421"/>
      <c r="K10" s="1083"/>
      <c r="L10" s="1422"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645357</v>
      </c>
      <c r="M10" s="1423"/>
      <c r="N10" s="1424"/>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7" t="s">
        <v>12</v>
      </c>
      <c r="B12" s="1399"/>
      <c r="C12" s="1083"/>
      <c r="D12" s="1397" t="s">
        <v>13</v>
      </c>
      <c r="E12" s="1398"/>
      <c r="F12" s="1399"/>
      <c r="G12" s="1083"/>
      <c r="H12" s="1397" t="s">
        <v>14</v>
      </c>
      <c r="I12" s="1398"/>
      <c r="J12" s="1399"/>
      <c r="K12" s="1083"/>
      <c r="L12" s="1397" t="s">
        <v>15</v>
      </c>
      <c r="M12" s="1398"/>
      <c r="N12" s="1399"/>
      <c r="O12" s="1083"/>
      <c r="P12" s="1083"/>
      <c r="Q12" s="1083"/>
      <c r="R12" s="1083"/>
      <c r="S12" s="1083"/>
      <c r="T12" s="1083"/>
      <c r="U12" s="1083"/>
      <c r="V12" s="1083"/>
      <c r="W12" s="1083"/>
      <c r="X12" s="1083"/>
      <c r="Y12" s="1083"/>
      <c r="Z12" s="1083"/>
    </row>
    <row r="13" spans="1:26" ht="50.1" customHeight="1">
      <c r="A13" s="1425">
        <f>IFERROR(H10/D10,0)</f>
        <v>6.7005443071829748E-2</v>
      </c>
      <c r="B13" s="1426"/>
      <c r="C13" s="1083"/>
      <c r="D13" s="1400"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7669623.75</v>
      </c>
      <c r="E13" s="1401"/>
      <c r="F13" s="1402"/>
      <c r="G13" s="1083"/>
      <c r="H13" s="1403"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04"/>
      <c r="J13" s="1405"/>
      <c r="K13" s="1083"/>
      <c r="L13" s="1411">
        <f>COUNTA('Completed Projects Pending PW'!A2:A41)-COUNTIF('Completed Projects Pending PW'!A2:A41,"")</f>
        <v>18</v>
      </c>
      <c r="M13" s="1412"/>
      <c r="N13" s="141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06" t="s">
        <v>16</v>
      </c>
      <c r="B15" s="1406"/>
      <c r="C15" s="1406"/>
      <c r="D15" s="1406"/>
      <c r="E15" s="1083"/>
      <c r="F15" s="1406" t="s">
        <v>17</v>
      </c>
      <c r="G15" s="1406"/>
      <c r="H15" s="1406"/>
      <c r="I15" s="1406"/>
      <c r="J15" s="1083"/>
      <c r="K15" s="1406" t="s">
        <v>18</v>
      </c>
      <c r="L15" s="1406"/>
      <c r="M15" s="1406"/>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40</v>
      </c>
      <c r="M17" s="1094">
        <f>IFERROR(L17/SUM(L17:L19),0)</f>
        <v>0.32520325203252032</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94</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559997</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6038409.75</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0.63414634146341464</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9.6281467394024323E-2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4.065040650406504E-2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1</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7078</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125188</v>
      </c>
      <c r="J20" s="1083"/>
      <c r="K20" s="1096" t="s">
        <v>39</v>
      </c>
      <c r="L20" s="1097">
        <f>SUM(L17:L19)</f>
        <v>123</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10</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19556</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0.47647780732256084</v>
      </c>
      <c r="E21" s="1083"/>
      <c r="F21" s="1096" t="s">
        <v>39</v>
      </c>
      <c r="G21" s="1097">
        <f>SUM(G17:G20)</f>
        <v>124</v>
      </c>
      <c r="H21" s="1097">
        <f>SUM(H17:H20)</f>
        <v>698783</v>
      </c>
      <c r="I21" s="1098">
        <f>SUM(I17:I20)</f>
        <v>7794811.75</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123</v>
      </c>
      <c r="C25" s="1097">
        <f>SUM(C17:C24)</f>
        <v>691705</v>
      </c>
      <c r="D25" s="1098">
        <f>IFERROR(H10/D10,0)</f>
        <v>6.7005443071829748E-2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06" t="s">
        <v>44</v>
      </c>
      <c r="B27" s="1406"/>
      <c r="C27" s="1406"/>
      <c r="D27" s="1406"/>
      <c r="F27" s="1407" t="s">
        <v>45</v>
      </c>
      <c r="G27" s="1407"/>
      <c r="H27" s="1407"/>
      <c r="I27" s="140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08" t="s">
        <v>65</v>
      </c>
      <c r="B39" s="1408"/>
      <c r="C39" s="1408"/>
      <c r="D39" s="1408"/>
      <c r="E39" s="1408"/>
      <c r="F39" s="1408"/>
      <c r="G39" s="1408"/>
      <c r="H39" s="1408"/>
      <c r="I39" s="1408"/>
      <c r="J39" s="1408"/>
      <c r="K39" s="1409"/>
      <c r="L39" s="1409"/>
      <c r="M39" s="1409"/>
      <c r="N39" s="1409"/>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10" t="s">
        <v>66</v>
      </c>
      <c r="B60" s="1410"/>
      <c r="C60" s="1410"/>
      <c r="D60" s="1410"/>
      <c r="E60" s="1410"/>
      <c r="F60" s="1410"/>
      <c r="G60" s="1410"/>
      <c r="H60" s="1410"/>
      <c r="I60" s="1410"/>
      <c r="J60" s="1410"/>
      <c r="K60" s="1410"/>
      <c r="L60" s="1410"/>
      <c r="M60" s="1410"/>
      <c r="N60" s="1410"/>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117963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240229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abSelected="1" topLeftCell="A6" zoomScale="90" zoomScaleNormal="90" workbookViewId="0">
      <pane xSplit="1" topLeftCell="G41" activePane="topRight" state="frozen"/>
      <selection pane="topRight" activeCell="I47" sqref="I4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059"/>
      <c r="W36" s="1059">
        <f>SUM(U36-V36)</f>
        <v>4048</v>
      </c>
      <c r="X36" s="365">
        <f>IFERROR($V36/$U36, 0)</f>
        <v>0</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3"/>
      <c r="L48" s="1357"/>
      <c r="M48" s="717" t="s">
        <v>110</v>
      </c>
      <c r="N48" s="1434">
        <v>43061.3</v>
      </c>
      <c r="O48" s="717" t="s">
        <v>110</v>
      </c>
      <c r="P48" s="1435" t="s">
        <v>29</v>
      </c>
      <c r="Q48" s="1064">
        <v>46087</v>
      </c>
      <c r="R48" s="1436"/>
      <c r="S48" s="1436"/>
      <c r="T48" s="1436"/>
      <c r="U48" s="1437">
        <v>11789</v>
      </c>
      <c r="V48" s="1438"/>
      <c r="W48" s="1438">
        <f>SUM(U48-V48)</f>
        <v>11789</v>
      </c>
      <c r="X48" s="1359">
        <f>IFERROR($V48/$U48, 0)</f>
        <v>0</v>
      </c>
      <c r="Y48" s="1436">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38">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059"/>
      <c r="W55" s="1059">
        <f t="shared" si="7"/>
        <v>1925</v>
      </c>
      <c r="X55" s="365">
        <f t="shared" si="8"/>
        <v>0</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059"/>
      <c r="W60" s="1059">
        <f t="shared" si="7"/>
        <v>1329</v>
      </c>
      <c r="X60" s="365">
        <f t="shared" si="8"/>
        <v>0</v>
      </c>
      <c r="Y60" s="1071"/>
      <c r="Z60" s="847">
        <v>0</v>
      </c>
      <c r="AA60" s="852">
        <v>0</v>
      </c>
      <c r="AB60" s="760">
        <v>0</v>
      </c>
      <c r="AC60" s="713" t="s">
        <v>679</v>
      </c>
      <c r="AD60" s="752"/>
    </row>
    <row r="61" spans="1:31" ht="24.75" customHeight="1">
      <c r="A61" s="1147" t="s">
        <v>680</v>
      </c>
      <c r="B61" s="1153" t="s">
        <v>40</v>
      </c>
      <c r="C61" s="360">
        <v>46111</v>
      </c>
      <c r="D61" s="366" t="s">
        <v>50</v>
      </c>
      <c r="E61" s="367">
        <v>46097</v>
      </c>
      <c r="F61" s="716" t="s">
        <v>51</v>
      </c>
      <c r="G61" s="716" t="s">
        <v>681</v>
      </c>
      <c r="H61" s="1067">
        <v>0</v>
      </c>
      <c r="I61" s="304" t="s">
        <v>540</v>
      </c>
      <c r="J61" s="772" t="s">
        <v>30</v>
      </c>
      <c r="K61" s="1068"/>
      <c r="L61" s="367"/>
      <c r="M61" s="772" t="s">
        <v>110</v>
      </c>
      <c r="N61" s="849">
        <v>14178.2</v>
      </c>
      <c r="O61" s="772" t="s">
        <v>110</v>
      </c>
      <c r="P61" s="763" t="s">
        <v>32</v>
      </c>
      <c r="Q61" s="1064">
        <v>46097</v>
      </c>
      <c r="R61" s="1064"/>
      <c r="S61" s="1064"/>
      <c r="T61" s="1064"/>
      <c r="U61" s="1065">
        <v>1124</v>
      </c>
      <c r="V61" s="1059">
        <v>637</v>
      </c>
      <c r="W61" s="1059">
        <f t="shared" si="7"/>
        <v>487</v>
      </c>
      <c r="X61" s="365">
        <f t="shared" si="8"/>
        <v>0.56672597864768681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23249</v>
      </c>
      <c r="Q9">
        <v>8220</v>
      </c>
      <c r="R9">
        <v>38657</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152474</v>
      </c>
      <c r="Q13">
        <v>113546</v>
      </c>
      <c r="R13">
        <v>316918</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763</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768</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763</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768</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768</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768</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768</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788</v>
      </c>
      <c r="D1100">
        <v>817</v>
      </c>
      <c r="E1100">
        <v>1820</v>
      </c>
      <c r="G1100">
        <v>2637</v>
      </c>
    </row>
    <row r="1101" spans="1:7">
      <c r="A1101" t="s">
        <v>1206</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794</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794</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794</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652</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658</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768</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652</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811</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655</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652</v>
      </c>
      <c r="D1353">
        <v>667</v>
      </c>
      <c r="G1353">
        <v>667</v>
      </c>
    </row>
    <row r="1354" spans="1:7">
      <c r="A1354" t="s">
        <v>1191</v>
      </c>
      <c r="B1354">
        <v>1044</v>
      </c>
      <c r="G1354">
        <v>1044</v>
      </c>
    </row>
    <row r="1355" spans="1:7">
      <c r="A1355" t="s">
        <v>631</v>
      </c>
      <c r="C1355">
        <v>1062</v>
      </c>
      <c r="D1355">
        <v>1318</v>
      </c>
      <c r="E1355">
        <v>1165</v>
      </c>
      <c r="G1355">
        <v>3545</v>
      </c>
    </row>
    <row r="1356" spans="1:7">
      <c r="A1356" t="s">
        <v>655</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646</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807</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663</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768</v>
      </c>
      <c r="E1417">
        <v>438</v>
      </c>
      <c r="G1417">
        <v>438</v>
      </c>
    </row>
    <row r="1418" spans="1:7">
      <c r="A1418" t="s">
        <v>782</v>
      </c>
    </row>
    <row r="1419" spans="1:7">
      <c r="A1419" t="s">
        <v>646</v>
      </c>
      <c r="B1419">
        <v>225</v>
      </c>
      <c r="C1419">
        <v>135</v>
      </c>
      <c r="D1419">
        <v>494</v>
      </c>
      <c r="E1419">
        <v>333</v>
      </c>
      <c r="F1419">
        <v>377</v>
      </c>
      <c r="G1419">
        <v>1564</v>
      </c>
    </row>
    <row r="1420" spans="1:7">
      <c r="A1420" t="s">
        <v>785</v>
      </c>
    </row>
    <row r="1421" spans="1:7">
      <c r="A1421" t="s">
        <v>780</v>
      </c>
    </row>
    <row r="1422" spans="1:7">
      <c r="A1422" t="s">
        <v>663</v>
      </c>
      <c r="D1422">
        <v>2020</v>
      </c>
      <c r="E1422">
        <v>1855</v>
      </c>
      <c r="F1422">
        <v>1609</v>
      </c>
      <c r="G1422">
        <v>5484</v>
      </c>
    </row>
    <row r="1423" spans="1:7">
      <c r="A1423" t="s">
        <v>774</v>
      </c>
      <c r="B1423">
        <v>735</v>
      </c>
      <c r="C1423">
        <v>755</v>
      </c>
      <c r="D1423">
        <v>897</v>
      </c>
      <c r="E1423">
        <v>583</v>
      </c>
      <c r="G1423">
        <v>2970</v>
      </c>
    </row>
    <row r="1424" spans="1:7">
      <c r="A1424" t="s">
        <v>1435</v>
      </c>
      <c r="C1424">
        <v>513</v>
      </c>
      <c r="G1424">
        <v>513</v>
      </c>
    </row>
    <row r="1425" spans="1:7">
      <c r="A1425" t="s">
        <v>649</v>
      </c>
      <c r="D1425">
        <v>172</v>
      </c>
      <c r="G1425">
        <v>172</v>
      </c>
    </row>
    <row r="1426" spans="1:7">
      <c r="A1426" t="s">
        <v>814</v>
      </c>
      <c r="D1426">
        <v>918</v>
      </c>
      <c r="G1426">
        <v>918</v>
      </c>
    </row>
    <row r="1427" spans="1:7">
      <c r="A1427" t="s">
        <v>826</v>
      </c>
    </row>
    <row r="1428" spans="1:7">
      <c r="A1428" t="s">
        <v>824</v>
      </c>
      <c r="D1428">
        <v>7</v>
      </c>
      <c r="G1428">
        <v>7</v>
      </c>
    </row>
    <row r="1429" spans="1:7">
      <c r="A1429" t="s">
        <v>680</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452</v>
      </c>
    </row>
    <row r="1436" spans="1:7">
      <c r="A1436" t="s">
        <v>646</v>
      </c>
    </row>
    <row r="1437" spans="1:7">
      <c r="A1437" t="s">
        <v>663</v>
      </c>
    </row>
    <row r="1438" spans="1:7">
      <c r="A1438" t="s">
        <v>649</v>
      </c>
    </row>
    <row r="1439" spans="1:7">
      <c r="A1439" t="s">
        <v>680</v>
      </c>
    </row>
    <row r="1440" spans="1:7">
      <c r="A1440" t="s">
        <v>617</v>
      </c>
    </row>
    <row r="1441" spans="1:1">
      <c r="A1441" t="s">
        <v>666</v>
      </c>
    </row>
    <row r="1442" spans="1:1">
      <c r="A144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workbookViewId="0">
      <pane ySplit="1" topLeftCell="A2834" activePane="bottomLeft" state="frozen"/>
      <selection pane="bottomLeft" activeCell="F2851" sqref="F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G2847" t="s">
        <v>1365</v>
      </c>
    </row>
    <row r="2848" spans="1:7">
      <c r="A2848" s="1343" t="s">
        <v>617</v>
      </c>
      <c r="B2848" s="1343" t="s">
        <v>54</v>
      </c>
      <c r="C2848" s="23">
        <v>46111</v>
      </c>
      <c r="G2848" t="s">
        <v>1365</v>
      </c>
    </row>
    <row r="2849" spans="1:7">
      <c r="A2849" s="1343" t="s">
        <v>680</v>
      </c>
      <c r="B2849" s="1343" t="s">
        <v>1368</v>
      </c>
      <c r="C2849" s="23">
        <v>46111</v>
      </c>
      <c r="G2849" t="s">
        <v>1365</v>
      </c>
    </row>
    <row r="2850" spans="1:7">
      <c r="A2850" s="1343" t="s">
        <v>666</v>
      </c>
      <c r="B2850" s="1343" t="s">
        <v>52</v>
      </c>
      <c r="C2850" s="23">
        <v>46111</v>
      </c>
      <c r="G2850" t="s">
        <v>1365</v>
      </c>
    </row>
    <row r="2851" spans="1:7">
      <c r="A2851" s="1343" t="s">
        <v>649</v>
      </c>
      <c r="B2851" s="1343" t="s">
        <v>467</v>
      </c>
      <c r="C2851" s="23">
        <v>46111</v>
      </c>
      <c r="F2851" s="1333" t="s">
        <v>2419</v>
      </c>
      <c r="G2851" t="s">
        <v>1365</v>
      </c>
    </row>
    <row r="2852" spans="1:7">
      <c r="A2852" s="1343" t="s">
        <v>663</v>
      </c>
      <c r="B2852" s="1343" t="s">
        <v>52</v>
      </c>
      <c r="C2852" s="23">
        <v>46111</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0</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637</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334666A-2C24-4F25-A7C3-D1CD1DED4A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2026-03-30T20:22:21Z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