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1" r:id="rId12"/>
    <pivotCache cacheId="2" r:id="rId13"/>
    <pivotCache cacheId="3" r:id="rId14"/>
    <pivotCache cacheId="4" r:id="rId15"/>
    <pivotCache cacheId="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<sst xmlns="http://schemas.openxmlformats.org/spreadsheetml/2006/main" count="25507" uniqueCount="3013">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</sst>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08/15/2026  7:29 PM</v>
      </c>
      <c r="B2" s="1663"/>
      <c r="C2" s="1663"/>
      <c r="D2" s="1663"/>
      <c r="E2" s="1663"/>
      <c r="F2" s="1663"/>
      <c r="G2" s="1663"/>
      <c r="H2" s="1663"/>
      <c r="I2" s="1663"/>
      <c r="J2" s="1663"/>
      <c r="K2" s="1663"/>
      <c r="L2" s="1663"/>
      <c r="M2" s="1663"/>
      <c r="N2" s="1663"/>
      <c r="O2" s="1663"/>
      <c r="P2" s="166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0" t="s">
        <v>1</v>
      </c>
      <c r="B4" s="1660"/>
      <c r="C4" s="1660"/>
      <c r="D4" s="1660"/>
      <c r="E4" s="1660"/>
      <c r="F4" s="1660"/>
      <c r="G4" s="1660"/>
      <c r="H4" s="1660"/>
      <c r="I4" s="1660"/>
      <c r="J4" s="1660"/>
      <c r="K4" s="1660"/>
      <c r="L4" s="1660"/>
      <c r="M4" s="1660"/>
      <c r="N4" s="1660"/>
      <c r="O4" s="1660"/>
      <c r="P4" s="1660"/>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75"/>
      <c r="B8" s="975"/>
      <c r="C8" s="975"/>
      <c r="D8" s="975"/>
      <c r="E8" s="975"/>
      <c r="F8" s="975"/>
      <c r="G8" s="975"/>
      <c r="H8" s="975"/>
      <c r="I8" s="975"/>
      <c r="J8" s="975"/>
      <c r="K8" s="975"/>
      <c r="L8" s="975"/>
      <c r="M8" s="975"/>
      <c r="N8" s="975"/>
      <c r="O8" s="975"/>
      <c r="P8" s="975"/>
    </row>
    <row r="9" spans="1:16" ht="21.95" customHeight="1">
      <c r="A9" s="1665" t="s">
        <v>8</v>
      </c>
      <c r="B9" s="1665"/>
      <c r="C9" s="975"/>
      <c r="D9" s="1653" t="s">
        <v>9</v>
      </c>
      <c r="E9" s="1653"/>
      <c r="F9" s="1653"/>
      <c r="G9" s="975"/>
      <c r="H9" s="1653" t="s">
        <v>10</v>
      </c>
      <c r="I9" s="1653"/>
      <c r="J9" s="1653"/>
      <c r="K9" s="975"/>
      <c r="L9" s="1653" t="s">
        <v>11</v>
      </c>
      <c r="M9" s="1653"/>
      <c r="N9" s="1653"/>
      <c r="O9" s="975"/>
      <c r="P9" s="975"/>
    </row>
    <row r="10" spans="1:16" ht="50.1" customHeight="1">
      <c r="A10" s="1655"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5"/>
      <c r="C10" s="975"/>
      <c r="D10" s="1655"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5"/>
      <c r="F10" s="1655"/>
      <c r="G10" s="975"/>
      <c r="H10" s="1666"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6"/>
      <c r="J10" s="1666"/>
      <c r="K10" s="975"/>
      <c r="L10" s="1667"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7"/>
      <c r="N10" s="1667"/>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3" t="s">
        <v>12</v>
      </c>
      <c r="B12" s="1653"/>
      <c r="C12" s="975"/>
      <c r="D12" s="1653" t="s">
        <v>13</v>
      </c>
      <c r="E12" s="1653"/>
      <c r="F12" s="1653"/>
      <c r="G12" s="975"/>
      <c r="H12" s="1653" t="s">
        <v>14</v>
      </c>
      <c r="I12" s="1653"/>
      <c r="J12" s="1653"/>
      <c r="K12" s="975"/>
      <c r="L12" s="1653" t="s">
        <v>15</v>
      </c>
      <c r="M12" s="1653"/>
      <c r="N12" s="1653"/>
      <c r="O12" s="975"/>
      <c r="P12" s="975"/>
    </row>
    <row r="13" spans="1:16" ht="50.1" customHeight="1">
      <c r="A13" s="1668">
        <f>IFERROR(H10/D10,0)</f>
        <v>0.18469406517658227</v>
      </c>
      <c r="B13" s="1668"/>
      <c r="C13" s="975"/>
      <c r="D13" s="165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4"/>
      <c r="F13" s="1654"/>
      <c r="G13" s="975"/>
      <c r="H13" s="1655"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5"/>
      <c r="J13" s="1655"/>
      <c r="K13" s="975"/>
      <c r="L13" s="1661">
        <f>COUNTA('Pending Resto-COP Packages'!A22:A90)</f>
        <v>57</v>
      </c>
      <c r="M13" s="1661"/>
      <c r="N13" s="166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6" t="s">
        <v>16</v>
      </c>
      <c r="B15" s="1656"/>
      <c r="C15" s="1656"/>
      <c r="D15" s="1656"/>
      <c r="E15" s="975"/>
      <c r="F15" s="1656" t="s">
        <v>17</v>
      </c>
      <c r="G15" s="1656"/>
      <c r="H15" s="1656"/>
      <c r="I15" s="1656"/>
      <c r="J15" s="975"/>
      <c r="K15" s="1656" t="s">
        <v>18</v>
      </c>
      <c r="L15" s="1656"/>
      <c r="M15" s="165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6" t="s">
        <v>45</v>
      </c>
      <c r="B28" s="1656"/>
      <c r="C28" s="1656"/>
      <c r="D28" s="1656"/>
      <c r="F28" s="1657" t="s">
        <v>46</v>
      </c>
      <c r="G28" s="1657"/>
      <c r="H28" s="1657"/>
      <c r="I28" s="1657"/>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8" t="s">
        <v>82</v>
      </c>
      <c r="B55" s="1658"/>
      <c r="C55" s="1658"/>
      <c r="D55" s="1658"/>
      <c r="E55" s="1658"/>
      <c r="F55" s="1658"/>
      <c r="G55" s="1658"/>
      <c r="H55" s="1658"/>
      <c r="I55" s="1658"/>
      <c r="J55" s="1658"/>
      <c r="K55" s="1658"/>
      <c r="L55" s="1658"/>
      <c r="M55" s="1658"/>
      <c r="N55" s="1658"/>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9" t="s">
        <v>84</v>
      </c>
      <c r="B115" s="1659"/>
      <c r="C115" s="1659"/>
      <c r="D115" s="1659"/>
      <c r="E115" s="1659"/>
      <c r="F115" s="1659"/>
      <c r="G115" s="1659"/>
      <c r="H115" s="1659"/>
      <c r="I115" s="1659"/>
      <c r="J115" s="1659"/>
      <c r="K115" s="1659"/>
      <c r="L115" s="1659"/>
      <c r="M115" s="1659"/>
      <c r="N115" s="1659"/>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507</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BCDEC7-F871-440E-BAEB-F68CFF748F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2026-08-15T23:29:35Z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