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6" r:id="rId12"/>
    <pivotCache cacheId="207" r:id="rId13"/>
    <pivotCache cacheId="208" r:id="rId14"/>
    <pivotCache cacheId="209" r:id="rId15"/>
    <pivotCache cacheId="2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<sst xmlns="http://schemas.openxmlformats.org/spreadsheetml/2006/main" count="21606" uniqueCount="2666">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</sst>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1" t="s">
        <v>0</v>
      </c>
      <c r="B1" s="1531"/>
      <c r="C1" s="1531"/>
      <c r="D1" s="1531"/>
      <c r="E1" s="1531"/>
      <c r="F1" s="1531"/>
      <c r="G1" s="1531"/>
      <c r="H1" s="1531"/>
      <c r="I1" s="1531"/>
      <c r="J1" s="1531"/>
      <c r="K1" s="1531"/>
      <c r="L1" s="1531"/>
      <c r="M1" s="1531"/>
      <c r="N1" s="1531"/>
      <c r="O1" s="1531"/>
      <c r="P1" s="1531"/>
      <c r="Q1" s="1007"/>
      <c r="S1" s="1007"/>
      <c r="T1" s="1007"/>
      <c r="U1" s="1007"/>
      <c r="V1" s="1007"/>
      <c r="W1" s="1007"/>
      <c r="X1" s="1007"/>
      <c r="Y1" s="1007"/>
      <c r="Z1" s="1007"/>
    </row>
    <row r="2" spans="1:26" ht="24.95" customHeight="1">
      <c r="A2" s="1532" t="str">
        <f ca="1">"Last Updated: "&amp;TEXT(NOW(),"MM/DD/YYYY  h:mm AM/PM")</f>
        <v>Last Updated: 06/07/2026  5:23 PM</v>
      </c>
      <c r="B2" s="1532"/>
      <c r="C2" s="1532"/>
      <c r="D2" s="1532"/>
      <c r="E2" s="1532"/>
      <c r="F2" s="1532"/>
      <c r="G2" s="1532"/>
      <c r="H2" s="1532"/>
      <c r="I2" s="1532"/>
      <c r="J2" s="1532"/>
      <c r="K2" s="1532"/>
      <c r="L2" s="1532"/>
      <c r="M2" s="1532"/>
      <c r="N2" s="1532"/>
      <c r="O2" s="1532"/>
      <c r="P2" s="153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3" t="s">
        <v>7</v>
      </c>
      <c r="B7" s="1533"/>
      <c r="C7" s="1533"/>
      <c r="D7" s="1533"/>
      <c r="E7" s="1533"/>
      <c r="F7" s="1533"/>
      <c r="G7" s="1533"/>
      <c r="H7" s="1533"/>
      <c r="I7" s="1533"/>
      <c r="J7" s="1533"/>
      <c r="K7" s="1533"/>
      <c r="L7" s="1533"/>
      <c r="M7" s="1533"/>
      <c r="N7" s="1533"/>
      <c r="O7" s="1533"/>
      <c r="P7" s="153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4" t="s">
        <v>8</v>
      </c>
      <c r="B9" s="1535"/>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2"/>
      <c r="C10" s="1007"/>
      <c r="D10" s="152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1"/>
      <c r="F10" s="1522"/>
      <c r="G10" s="1007"/>
      <c r="H10" s="153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37"/>
      <c r="J10" s="1538"/>
      <c r="K10" s="1007"/>
      <c r="L10" s="153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40"/>
      <c r="N10" s="154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42">
        <f>IFERROR(H10/D10,0)</f>
        <v>8.8949060819641351E-2</v>
      </c>
      <c r="B13" s="1543"/>
      <c r="C13" s="1007"/>
      <c r="D13" s="1517"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18"/>
      <c r="F13" s="1519"/>
      <c r="G13" s="1007"/>
      <c r="H13" s="152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1"/>
      <c r="J13" s="1522"/>
      <c r="K13" s="1007"/>
      <c r="L13" s="1528">
        <f>COUNTA('Pending Resto-COP Packages'!A13:A57)</f>
        <v>33</v>
      </c>
      <c r="M13" s="1529"/>
      <c r="N13" s="153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3" t="s">
        <v>16</v>
      </c>
      <c r="B15" s="1523"/>
      <c r="C15" s="1523"/>
      <c r="D15" s="1523"/>
      <c r="E15" s="1007"/>
      <c r="F15" s="1523" t="s">
        <v>17</v>
      </c>
      <c r="G15" s="1523"/>
      <c r="H15" s="1523"/>
      <c r="I15" s="1523"/>
      <c r="J15" s="1007"/>
      <c r="K15" s="1523" t="s">
        <v>18</v>
      </c>
      <c r="L15" s="1523"/>
      <c r="M15" s="152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3" t="s">
        <v>44</v>
      </c>
      <c r="B27" s="1523"/>
      <c r="C27" s="1523"/>
      <c r="D27" s="1523"/>
      <c r="F27" s="1524" t="s">
        <v>45</v>
      </c>
      <c r="G27" s="1524"/>
      <c r="H27" s="1524"/>
      <c r="I27" s="152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5" t="s">
        <v>65</v>
      </c>
      <c r="B39" s="1525"/>
      <c r="C39" s="1525"/>
      <c r="D39" s="1525"/>
      <c r="E39" s="1525"/>
      <c r="F39" s="1525"/>
      <c r="G39" s="1525"/>
      <c r="H39" s="1525"/>
      <c r="I39" s="1525"/>
      <c r="J39" s="1525"/>
      <c r="K39" s="1526"/>
      <c r="L39" s="1526"/>
      <c r="M39" s="1526"/>
      <c r="N39" s="152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7" t="s">
        <v>66</v>
      </c>
      <c r="B60" s="1527"/>
      <c r="C60" s="1527"/>
      <c r="D60" s="1527"/>
      <c r="E60" s="1527"/>
      <c r="F60" s="1527"/>
      <c r="G60" s="1527"/>
      <c r="H60" s="1527"/>
      <c r="I60" s="1527"/>
      <c r="J60" s="1527"/>
      <c r="K60" s="1527"/>
      <c r="L60" s="1527"/>
      <c r="M60" s="1527"/>
      <c r="N60" s="152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64" activePane="topRight" state="frozen"/>
      <selection pane="topRight" activeCell="A68" sqref="A6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0">
        <v>46</v>
      </c>
      <c r="I2" s="372" t="s">
        <v>552</v>
      </c>
      <c r="J2" s="1058" t="s">
        <v>30</v>
      </c>
      <c r="K2" s="1551"/>
      <c r="L2" s="1389">
        <v>46147</v>
      </c>
      <c r="M2" s="372" t="s">
        <v>110</v>
      </c>
      <c r="N2" s="991">
        <v>71754.5</v>
      </c>
      <c r="O2" s="372" t="s">
        <v>110</v>
      </c>
      <c r="P2" s="707" t="s">
        <v>29</v>
      </c>
      <c r="Q2" s="1552">
        <v>46147</v>
      </c>
      <c r="R2" s="702"/>
      <c r="S2" s="1552"/>
      <c r="T2" s="1552"/>
      <c r="U2" s="1552"/>
      <c r="V2" s="1553">
        <v>5649</v>
      </c>
      <c r="W2" s="1513">
        <v>2624</v>
      </c>
      <c r="X2" s="1554">
        <f>SUM(V2-W2)</f>
        <v>3025</v>
      </c>
      <c r="Y2" s="1244">
        <f>IFERROR($W2/$V2, 0)</f>
        <v>0.46450699238803328</v>
      </c>
      <c r="Z2" s="1552">
        <v>46169</v>
      </c>
      <c r="AA2" s="1552"/>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0">
        <v>94</v>
      </c>
      <c r="I3" s="372" t="s">
        <v>552</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0">
        <v>65</v>
      </c>
      <c r="I4" s="372" t="s">
        <v>552</v>
      </c>
      <c r="J4" s="1058" t="s">
        <v>30</v>
      </c>
      <c r="K4" s="1551"/>
      <c r="L4" s="1389">
        <v>46175</v>
      </c>
      <c r="M4" s="372" t="s">
        <v>110</v>
      </c>
      <c r="N4" s="991">
        <v>97544</v>
      </c>
      <c r="O4" s="372" t="s">
        <v>110</v>
      </c>
      <c r="P4" s="707" t="s">
        <v>29</v>
      </c>
      <c r="Q4" s="1552">
        <v>46171</v>
      </c>
      <c r="R4" s="702"/>
      <c r="S4" s="1552"/>
      <c r="T4" s="1552"/>
      <c r="U4" s="1552"/>
      <c r="V4" s="1553">
        <v>7771</v>
      </c>
      <c r="W4" s="1513">
        <v>1404</v>
      </c>
      <c r="X4" s="1554">
        <f>SUM(V4-W4)</f>
        <v>6367</v>
      </c>
      <c r="Y4" s="1244">
        <f>IFERROR($W4/$V4, 0)</f>
        <v>0.18067172822030628</v>
      </c>
      <c r="Z4" s="1552">
        <v>46178</v>
      </c>
      <c r="AA4" s="1552"/>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0">
        <v>31</v>
      </c>
      <c r="I5" s="372" t="s">
        <v>552</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0">
        <v>93</v>
      </c>
      <c r="I6" s="372" t="s">
        <v>552</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0">
        <v>73</v>
      </c>
      <c r="I7" s="372" t="s">
        <v>552</v>
      </c>
      <c r="J7" s="1058" t="s">
        <v>30</v>
      </c>
      <c r="K7" s="1551"/>
      <c r="L7" s="1389">
        <v>46154</v>
      </c>
      <c r="M7" s="372" t="s">
        <v>110</v>
      </c>
      <c r="N7" s="991">
        <v>132347.5</v>
      </c>
      <c r="O7" s="372" t="s">
        <v>110</v>
      </c>
      <c r="P7" s="707" t="s">
        <v>29</v>
      </c>
      <c r="Q7" s="1552">
        <v>46154</v>
      </c>
      <c r="R7" s="702"/>
      <c r="S7" s="1552"/>
      <c r="T7" s="1552"/>
      <c r="U7" s="1552"/>
      <c r="V7" s="1553">
        <v>11206</v>
      </c>
      <c r="W7" s="1513">
        <v>8792</v>
      </c>
      <c r="X7" s="1554">
        <f>SUM(V7-W7)</f>
        <v>2414</v>
      </c>
      <c r="Y7" s="1244">
        <f>IFERROR($W7/$V7, 0)</f>
        <v>0.78457968945207923</v>
      </c>
      <c r="Z7" s="1552">
        <v>46169</v>
      </c>
      <c r="AA7" s="1552"/>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0">
        <v>79</v>
      </c>
      <c r="I8" s="372" t="s">
        <v>552</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0">
        <v>110</v>
      </c>
      <c r="I9" s="372" t="s">
        <v>552</v>
      </c>
      <c r="J9" s="1058" t="s">
        <v>30</v>
      </c>
      <c r="K9" s="1551"/>
      <c r="L9" s="1389"/>
      <c r="M9" s="372" t="s">
        <v>110</v>
      </c>
      <c r="N9" s="991">
        <v>101920.5</v>
      </c>
      <c r="O9" s="372" t="s">
        <v>110</v>
      </c>
      <c r="P9" s="707" t="s">
        <v>29</v>
      </c>
      <c r="Q9" s="1552">
        <v>46162</v>
      </c>
      <c r="R9" s="702"/>
      <c r="S9" s="1552"/>
      <c r="T9" s="1552"/>
      <c r="U9" s="1552"/>
      <c r="V9" s="1553">
        <v>8444</v>
      </c>
      <c r="W9" s="1508">
        <v>2141</v>
      </c>
      <c r="X9" s="1554">
        <f>SUM(V9-W9)</f>
        <v>6303</v>
      </c>
      <c r="Y9" s="1244">
        <f>IFERROR($W9/$V9, 0)</f>
        <v>0.25355281856939837</v>
      </c>
      <c r="Z9" s="1552">
        <v>46174</v>
      </c>
      <c r="AA9" s="1552"/>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0">
        <v>91</v>
      </c>
      <c r="I10" s="372" t="s">
        <v>552</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0">
        <v>76</v>
      </c>
      <c r="I11" s="372" t="s">
        <v>552</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0">
        <v>51</v>
      </c>
      <c r="I12" s="372" t="s">
        <v>552</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0">
        <v>63</v>
      </c>
      <c r="I13" s="372" t="s">
        <v>552</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0">
        <v>42</v>
      </c>
      <c r="I14" s="372" t="s">
        <v>552</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0">
        <v>67</v>
      </c>
      <c r="I15" s="372" t="s">
        <v>552</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0">
        <v>91</v>
      </c>
      <c r="I16" s="372" t="s">
        <v>552</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0">
        <v>88</v>
      </c>
      <c r="I17" s="372" t="s">
        <v>552</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0">
        <v>75</v>
      </c>
      <c r="I18" s="372" t="s">
        <v>552</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0">
        <v>97</v>
      </c>
      <c r="I19" s="372" t="s">
        <v>552</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0">
        <v>65</v>
      </c>
      <c r="I20" s="372" t="s">
        <v>552</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0">
        <v>51</v>
      </c>
      <c r="I21" s="372" t="s">
        <v>552</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0">
        <v>67</v>
      </c>
      <c r="I22" s="372" t="s">
        <v>552</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0">
        <v>93</v>
      </c>
      <c r="I23" s="372" t="s">
        <v>552</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0">
        <v>28</v>
      </c>
      <c r="I24" s="372" t="s">
        <v>552</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0">
        <v>70</v>
      </c>
      <c r="I25" s="372" t="s">
        <v>552</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0">
        <v>91</v>
      </c>
      <c r="I26" s="372" t="s">
        <v>552</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0">
        <v>57</v>
      </c>
      <c r="I27" s="372" t="s">
        <v>552</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0">
        <v>86</v>
      </c>
      <c r="I28" s="372" t="s">
        <v>552</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0">
        <v>40</v>
      </c>
      <c r="I29" s="372" t="s">
        <v>552</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0">
        <v>88</v>
      </c>
      <c r="I30" s="372" t="s">
        <v>552</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0">
        <v>88</v>
      </c>
      <c r="I31" s="372" t="s">
        <v>552</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0">
        <v>0</v>
      </c>
      <c r="I32" s="372" t="s">
        <v>552</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0">
        <v>0</v>
      </c>
      <c r="I33" s="372" t="s">
        <v>552</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1">
        <v>35</v>
      </c>
      <c r="I39" s="1236" t="s">
        <v>552</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1">
        <v>87</v>
      </c>
      <c r="I40" s="1236" t="s">
        <v>552</v>
      </c>
      <c r="J40" s="1225" t="s">
        <v>30</v>
      </c>
      <c r="K40" s="1555"/>
      <c r="L40" s="1390">
        <v>46178</v>
      </c>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1">
        <v>42</v>
      </c>
      <c r="I41" s="1236" t="s">
        <v>552</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1">
        <v>58</v>
      </c>
      <c r="I42" s="1236" t="s">
        <v>552</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1">
        <v>85</v>
      </c>
      <c r="I43" s="1236" t="s">
        <v>552</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1">
        <v>49</v>
      </c>
      <c r="I44" s="1236" t="s">
        <v>552</v>
      </c>
      <c r="J44" s="1225" t="s">
        <v>30</v>
      </c>
      <c r="K44" s="1555"/>
      <c r="L44" s="1390"/>
      <c r="M44" s="1225" t="s">
        <v>110</v>
      </c>
      <c r="N44" s="1556">
        <v>103484.5</v>
      </c>
      <c r="O44" s="1225" t="s">
        <v>110</v>
      </c>
      <c r="P44" s="707" t="s">
        <v>35</v>
      </c>
      <c r="Q44" s="1557">
        <v>46178</v>
      </c>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1">
        <v>0</v>
      </c>
      <c r="I45" s="1236" t="s">
        <v>552</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605</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552</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0">
        <v>61</v>
      </c>
      <c r="I63" s="372" t="s">
        <v>552</v>
      </c>
      <c r="J63" s="1058" t="s">
        <v>30</v>
      </c>
      <c r="K63" s="1551"/>
      <c r="L63" s="1389"/>
      <c r="M63" s="372" t="s">
        <v>110</v>
      </c>
      <c r="N63" s="991">
        <v>44936</v>
      </c>
      <c r="O63" s="372" t="s">
        <v>110</v>
      </c>
      <c r="P63" s="707" t="s">
        <v>35</v>
      </c>
      <c r="Q63" s="1552">
        <v>46146</v>
      </c>
      <c r="R63" s="1552"/>
      <c r="S63" s="1552"/>
      <c r="T63" s="1552"/>
      <c r="U63" s="1552"/>
      <c r="V63" s="1553">
        <v>3375</v>
      </c>
      <c r="W63" s="1554"/>
      <c r="X63" s="1554">
        <f>SUM(V63-W63)</f>
        <v>3375</v>
      </c>
      <c r="Y63" s="1244">
        <f>IFERROR($W63/$V63, 0)</f>
        <v>0</v>
      </c>
      <c r="Z63" s="1562"/>
      <c r="AA63" s="1562"/>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0">
        <v>85</v>
      </c>
      <c r="I64" s="372" t="s">
        <v>552</v>
      </c>
      <c r="J64" s="1058" t="s">
        <v>30</v>
      </c>
      <c r="K64" s="1551"/>
      <c r="L64" s="1389"/>
      <c r="M64" s="372" t="s">
        <v>110</v>
      </c>
      <c r="N64" s="991">
        <v>60062</v>
      </c>
      <c r="O64" s="372" t="s">
        <v>110</v>
      </c>
      <c r="P64" s="707" t="s">
        <v>35</v>
      </c>
      <c r="Q64" s="1552">
        <v>46174</v>
      </c>
      <c r="R64" s="1552"/>
      <c r="S64" s="1552"/>
      <c r="T64" s="1552"/>
      <c r="U64" s="1552"/>
      <c r="V64" s="1553">
        <v>4380</v>
      </c>
      <c r="W64" s="1554"/>
      <c r="X64" s="1554">
        <f>SUM(V64-W64)</f>
        <v>4380</v>
      </c>
      <c r="Y64" s="1244">
        <f>IFERROR($W64/$V64, 0)</f>
        <v>0</v>
      </c>
      <c r="Z64" s="1562"/>
      <c r="AA64" s="1562"/>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0">
        <v>86</v>
      </c>
      <c r="I65" s="372" t="s">
        <v>552</v>
      </c>
      <c r="J65" s="1058" t="s">
        <v>30</v>
      </c>
      <c r="K65" s="1551"/>
      <c r="L65" s="1389"/>
      <c r="M65" s="372" t="s">
        <v>110</v>
      </c>
      <c r="N65" s="991">
        <v>64118</v>
      </c>
      <c r="O65" s="372" t="s">
        <v>110</v>
      </c>
      <c r="P65" s="707" t="s">
        <v>35</v>
      </c>
      <c r="Q65" s="1552">
        <v>46174</v>
      </c>
      <c r="R65" s="1552"/>
      <c r="S65" s="1552"/>
      <c r="T65" s="1552"/>
      <c r="U65" s="1552"/>
      <c r="V65" s="1553">
        <v>4753</v>
      </c>
      <c r="W65" s="1554"/>
      <c r="X65" s="1554">
        <f>SUM(V65-W65)</f>
        <v>4753</v>
      </c>
      <c r="Y65" s="1244">
        <f>IFERROR($W65/$V65, 0)</f>
        <v>0</v>
      </c>
      <c r="Z65" s="1562"/>
      <c r="AA65" s="1562"/>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0">
        <v>87</v>
      </c>
      <c r="I66" s="372" t="s">
        <v>552</v>
      </c>
      <c r="J66" s="1058" t="s">
        <v>30</v>
      </c>
      <c r="K66" s="1551"/>
      <c r="L66" s="1389"/>
      <c r="M66" s="372" t="s">
        <v>110</v>
      </c>
      <c r="N66" s="991">
        <v>64040</v>
      </c>
      <c r="O66" s="372" t="s">
        <v>110</v>
      </c>
      <c r="P66" s="707" t="s">
        <v>35</v>
      </c>
      <c r="Q66" s="1552">
        <v>46174</v>
      </c>
      <c r="R66" s="1552"/>
      <c r="S66" s="1552"/>
      <c r="T66" s="1552"/>
      <c r="U66" s="1552"/>
      <c r="V66" s="1553">
        <v>4888</v>
      </c>
      <c r="W66" s="1554"/>
      <c r="X66" s="1554">
        <f>SUM(V66-W66)</f>
        <v>4888</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0">
        <v>82</v>
      </c>
      <c r="I67" s="372" t="s">
        <v>552</v>
      </c>
      <c r="J67" s="1058" t="s">
        <v>30</v>
      </c>
      <c r="K67" s="1551"/>
      <c r="L67" s="1389"/>
      <c r="M67" s="372" t="s">
        <v>110</v>
      </c>
      <c r="N67" s="991">
        <v>60234</v>
      </c>
      <c r="O67" s="372" t="s">
        <v>110</v>
      </c>
      <c r="P67" s="707" t="s">
        <v>35</v>
      </c>
      <c r="Q67" s="1552">
        <v>46164</v>
      </c>
      <c r="R67" s="1552"/>
      <c r="S67" s="1552"/>
      <c r="T67" s="1552"/>
      <c r="U67" s="1552"/>
      <c r="V67" s="1553">
        <v>4497</v>
      </c>
      <c r="W67" s="1554"/>
      <c r="X67" s="1554">
        <f>SUM(V67-W67)</f>
        <v>4497</v>
      </c>
      <c r="Y67" s="1244">
        <f>IFERROR($W67/$V67, 0)</f>
        <v>0</v>
      </c>
      <c r="Z67" s="1562"/>
      <c r="AA67" s="1562"/>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0">
        <v>81</v>
      </c>
      <c r="I68" s="372" t="s">
        <v>552</v>
      </c>
      <c r="J68" s="1058" t="s">
        <v>30</v>
      </c>
      <c r="K68" s="1551"/>
      <c r="L68" s="1389"/>
      <c r="M68" s="372" t="s">
        <v>110</v>
      </c>
      <c r="N68" s="991">
        <v>66206</v>
      </c>
      <c r="O68" s="372" t="s">
        <v>110</v>
      </c>
      <c r="P68" s="707" t="s">
        <v>29</v>
      </c>
      <c r="Q68" s="1552">
        <v>46144</v>
      </c>
      <c r="R68" s="1552"/>
      <c r="S68" s="1552"/>
      <c r="T68" s="1552"/>
      <c r="U68" s="1552"/>
      <c r="V68" s="1553">
        <v>5035</v>
      </c>
      <c r="W68" s="1554">
        <v>4551</v>
      </c>
      <c r="X68" s="1554">
        <f>SUM(V68-W68)</f>
        <v>484</v>
      </c>
      <c r="Y68" s="1244">
        <f>IFERROR($W68/$V68, 0)</f>
        <v>0.90387288977159885</v>
      </c>
      <c r="Z68" s="1552">
        <v>46164</v>
      </c>
      <c r="AA68" s="1552"/>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0">
        <v>55</v>
      </c>
      <c r="I69" s="372" t="s">
        <v>552</v>
      </c>
      <c r="J69" s="1058" t="s">
        <v>30</v>
      </c>
      <c r="K69" s="1551"/>
      <c r="L69" s="1389"/>
      <c r="M69" s="372" t="s">
        <v>110</v>
      </c>
      <c r="N69" s="991">
        <v>45757.7</v>
      </c>
      <c r="O69" s="372" t="s">
        <v>110</v>
      </c>
      <c r="P69" s="707" t="s">
        <v>35</v>
      </c>
      <c r="Q69" s="1552">
        <v>46174</v>
      </c>
      <c r="R69" s="1552"/>
      <c r="S69" s="1552"/>
      <c r="T69" s="1552"/>
      <c r="U69" s="1552"/>
      <c r="V69" s="1553">
        <v>3537</v>
      </c>
      <c r="W69" s="1554"/>
      <c r="X69" s="1554">
        <f>SUM(V69-W69)</f>
        <v>3537</v>
      </c>
      <c r="Y69" s="1244">
        <f>IFERROR($W69/$V69, 0)</f>
        <v>0</v>
      </c>
      <c r="Z69" s="1562"/>
      <c r="AA69" s="156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54</v>
      </c>
      <c r="I70" s="372" t="s">
        <v>552</v>
      </c>
      <c r="J70" s="1058" t="s">
        <v>30</v>
      </c>
      <c r="K70" s="1551"/>
      <c r="L70" s="1389"/>
      <c r="M70" s="372" t="s">
        <v>110</v>
      </c>
      <c r="N70" s="991">
        <v>39903.550000000003</v>
      </c>
      <c r="O70" s="372" t="s">
        <v>110</v>
      </c>
      <c r="P70" s="707" t="s">
        <v>35</v>
      </c>
      <c r="Q70" s="1552">
        <v>46174</v>
      </c>
      <c r="R70" s="1552"/>
      <c r="S70" s="1552"/>
      <c r="T70" s="1552"/>
      <c r="U70" s="1552"/>
      <c r="V70" s="1553">
        <v>3000</v>
      </c>
      <c r="W70" s="1554"/>
      <c r="X70" s="1554">
        <f>SUM(V70-W70)</f>
        <v>3000</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78</v>
      </c>
      <c r="I71" s="372" t="s">
        <v>552</v>
      </c>
      <c r="J71" s="1058" t="s">
        <v>30</v>
      </c>
      <c r="K71" s="1551"/>
      <c r="L71" s="1389"/>
      <c r="M71" s="372" t="s">
        <v>110</v>
      </c>
      <c r="N71" s="991">
        <v>58190</v>
      </c>
      <c r="O71" s="372" t="s">
        <v>110</v>
      </c>
      <c r="P71" s="707" t="s">
        <v>35</v>
      </c>
      <c r="Q71" s="1552">
        <v>46174</v>
      </c>
      <c r="R71" s="1552"/>
      <c r="S71" s="1552"/>
      <c r="T71" s="1552"/>
      <c r="U71" s="1552"/>
      <c r="V71" s="1553">
        <v>4283</v>
      </c>
      <c r="W71" s="1554"/>
      <c r="X71" s="1554">
        <f>SUM(V71-W71)</f>
        <v>4283</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0">
        <v>75</v>
      </c>
      <c r="I72" s="372" t="s">
        <v>552</v>
      </c>
      <c r="J72" s="1058" t="s">
        <v>30</v>
      </c>
      <c r="K72" s="1551"/>
      <c r="L72" s="1389"/>
      <c r="M72" s="372" t="s">
        <v>110</v>
      </c>
      <c r="N72" s="991">
        <v>61026</v>
      </c>
      <c r="O72" s="372" t="s">
        <v>110</v>
      </c>
      <c r="P72" s="707" t="s">
        <v>35</v>
      </c>
      <c r="Q72" s="1552">
        <v>46144</v>
      </c>
      <c r="R72" s="1552"/>
      <c r="S72" s="1552"/>
      <c r="T72" s="1552"/>
      <c r="U72" s="1552"/>
      <c r="V72" s="1553">
        <v>4683</v>
      </c>
      <c r="W72" s="1563">
        <v>851</v>
      </c>
      <c r="X72" s="1554">
        <f>SUM(V72-W72)</f>
        <v>3832</v>
      </c>
      <c r="Y72" s="1244">
        <f>IFERROR($W72/$V72, 0)</f>
        <v>0.18172111894084989</v>
      </c>
      <c r="Z72" s="1552">
        <v>46177</v>
      </c>
      <c r="AA72" s="1552"/>
      <c r="AB72" s="697">
        <v>0</v>
      </c>
      <c r="AC72" s="697">
        <v>0</v>
      </c>
      <c r="AD72" s="1056">
        <v>0</v>
      </c>
      <c r="AE72" s="1245" t="s">
        <v>634</v>
      </c>
      <c r="AF72" s="727"/>
    </row>
    <row r="73" spans="1:32" ht="24.75" customHeight="1">
      <c r="A73" s="1392" t="s">
        <v>646</v>
      </c>
      <c r="B73" s="1062" t="s">
        <v>34</v>
      </c>
      <c r="C73" s="1390">
        <v>46191</v>
      </c>
      <c r="D73" s="1389"/>
      <c r="E73" s="1389"/>
      <c r="F73" s="1388"/>
      <c r="G73" s="1257"/>
      <c r="H73" s="1550">
        <v>65</v>
      </c>
      <c r="I73" s="372" t="s">
        <v>552</v>
      </c>
      <c r="J73" s="1058" t="s">
        <v>30</v>
      </c>
      <c r="K73" s="1551"/>
      <c r="L73" s="1389"/>
      <c r="M73" s="372" t="s">
        <v>110</v>
      </c>
      <c r="N73" s="991">
        <v>45252</v>
      </c>
      <c r="O73" s="372" t="s">
        <v>110</v>
      </c>
      <c r="P73" s="707" t="s">
        <v>32</v>
      </c>
      <c r="Q73" s="1552"/>
      <c r="R73" s="1552"/>
      <c r="S73" s="1552"/>
      <c r="T73" s="1552"/>
      <c r="U73" s="1552"/>
      <c r="V73" s="1553">
        <v>3360</v>
      </c>
      <c r="W73" s="1554"/>
      <c r="X73" s="1554">
        <f>SUM(V73-W73)</f>
        <v>3360</v>
      </c>
      <c r="Y73" s="1244">
        <f>IFERROR($W73/$V73, 0)</f>
        <v>0</v>
      </c>
      <c r="Z73" s="1562"/>
      <c r="AA73" s="1562"/>
      <c r="AB73" s="697">
        <v>0</v>
      </c>
      <c r="AC73" s="697">
        <v>0</v>
      </c>
      <c r="AD73" s="1056">
        <v>0</v>
      </c>
      <c r="AE73" s="1245" t="s">
        <v>634</v>
      </c>
      <c r="AF73" s="727"/>
    </row>
    <row r="74" spans="1:32" ht="24.75" customHeight="1">
      <c r="A74" s="1411" t="s">
        <v>647</v>
      </c>
      <c r="B74" s="1062" t="s">
        <v>34</v>
      </c>
      <c r="C74" s="1390">
        <v>46191</v>
      </c>
      <c r="D74" s="1389"/>
      <c r="E74" s="1389"/>
      <c r="F74" s="1388"/>
      <c r="G74" s="1257"/>
      <c r="H74" s="1550">
        <v>21</v>
      </c>
      <c r="I74" s="372" t="s">
        <v>552</v>
      </c>
      <c r="J74" s="742" t="s">
        <v>30</v>
      </c>
      <c r="K74" s="742"/>
      <c r="L74" s="1389"/>
      <c r="M74" s="372" t="s">
        <v>110</v>
      </c>
      <c r="N74" s="991">
        <v>38308</v>
      </c>
      <c r="O74" s="372" t="s">
        <v>110</v>
      </c>
      <c r="P74" s="707" t="s">
        <v>32</v>
      </c>
      <c r="Q74" s="1552"/>
      <c r="R74" s="1552"/>
      <c r="S74" s="1552"/>
      <c r="T74" s="1552"/>
      <c r="U74" s="1552"/>
      <c r="V74" s="1553">
        <v>3379</v>
      </c>
      <c r="W74" s="1554"/>
      <c r="X74" s="1554">
        <f>SUM(V74-W74)</f>
        <v>3379</v>
      </c>
      <c r="Y74" s="1244">
        <f>IFERROR($W74/$V74, 0)</f>
        <v>0</v>
      </c>
      <c r="Z74" s="1562"/>
      <c r="AA74" s="1562"/>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0">
        <v>85</v>
      </c>
      <c r="I75" s="372" t="s">
        <v>552</v>
      </c>
      <c r="J75" s="1058" t="s">
        <v>30</v>
      </c>
      <c r="K75" s="1551"/>
      <c r="L75" s="1389"/>
      <c r="M75" s="372" t="s">
        <v>110</v>
      </c>
      <c r="N75" s="991">
        <v>56492</v>
      </c>
      <c r="O75" s="372" t="s">
        <v>110</v>
      </c>
      <c r="P75" s="707" t="s">
        <v>35</v>
      </c>
      <c r="Q75" s="1552">
        <v>46170</v>
      </c>
      <c r="R75" s="1552"/>
      <c r="S75" s="1552"/>
      <c r="T75" s="1552"/>
      <c r="U75" s="1552"/>
      <c r="V75" s="1553">
        <v>4054</v>
      </c>
      <c r="W75" s="1554"/>
      <c r="X75" s="1554">
        <f>SUM(V75-W75)</f>
        <v>4054</v>
      </c>
      <c r="Y75" s="1244">
        <f>IFERROR($W75/$V75, 0)</f>
        <v>0</v>
      </c>
      <c r="Z75" s="1562"/>
      <c r="AA75" s="1562"/>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0">
        <v>87</v>
      </c>
      <c r="I76" s="372" t="s">
        <v>552</v>
      </c>
      <c r="J76" s="1058" t="s">
        <v>30</v>
      </c>
      <c r="K76" s="1551"/>
      <c r="L76" s="1389"/>
      <c r="M76" s="372" t="s">
        <v>110</v>
      </c>
      <c r="N76" s="991">
        <v>59286</v>
      </c>
      <c r="O76" s="372" t="s">
        <v>110</v>
      </c>
      <c r="P76" s="707" t="s">
        <v>35</v>
      </c>
      <c r="Q76" s="1552">
        <v>46170</v>
      </c>
      <c r="R76" s="1552"/>
      <c r="S76" s="1552"/>
      <c r="T76" s="1552"/>
      <c r="U76" s="1552"/>
      <c r="V76" s="1553">
        <v>4413</v>
      </c>
      <c r="W76" s="1554"/>
      <c r="X76" s="1554">
        <f>SUM(V76-W76)</f>
        <v>4413</v>
      </c>
      <c r="Y76" s="1244">
        <f>IFERROR($W76/$V76, 0)</f>
        <v>0</v>
      </c>
      <c r="Z76" s="1562"/>
      <c r="AA76" s="1562"/>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0">
        <v>83</v>
      </c>
      <c r="I77" s="372" t="s">
        <v>552</v>
      </c>
      <c r="J77" s="1058" t="s">
        <v>30</v>
      </c>
      <c r="K77" s="1551"/>
      <c r="L77" s="1389"/>
      <c r="M77" s="372" t="s">
        <v>110</v>
      </c>
      <c r="N77" s="991">
        <v>58914</v>
      </c>
      <c r="O77" s="372" t="s">
        <v>110</v>
      </c>
      <c r="P77" s="707" t="s">
        <v>29</v>
      </c>
      <c r="Q77" s="1552">
        <v>46164</v>
      </c>
      <c r="R77" s="1552"/>
      <c r="S77" s="1552"/>
      <c r="T77" s="1552"/>
      <c r="U77" s="1552"/>
      <c r="V77" s="1553">
        <v>4343</v>
      </c>
      <c r="W77" s="1563">
        <v>3924</v>
      </c>
      <c r="X77" s="1554">
        <f>SUM(V77-W77)</f>
        <v>419</v>
      </c>
      <c r="Y77" s="1244">
        <f>IFERROR($W77/$V77, 0)</f>
        <v>0.90352291043057797</v>
      </c>
      <c r="Z77" s="1552">
        <v>46174</v>
      </c>
      <c r="AA77" s="1552"/>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0">
        <v>56</v>
      </c>
      <c r="I78" s="372" t="s">
        <v>552</v>
      </c>
      <c r="J78" s="1058" t="s">
        <v>30</v>
      </c>
      <c r="K78" s="1551"/>
      <c r="L78" s="1389"/>
      <c r="M78" s="372" t="s">
        <v>110</v>
      </c>
      <c r="N78" s="991">
        <v>42220</v>
      </c>
      <c r="O78" s="372" t="s">
        <v>110</v>
      </c>
      <c r="P78" s="707" t="s">
        <v>35</v>
      </c>
      <c r="Q78" s="1552">
        <v>46170</v>
      </c>
      <c r="R78" s="1552"/>
      <c r="S78" s="1552"/>
      <c r="T78" s="1552"/>
      <c r="U78" s="1552"/>
      <c r="V78" s="1553">
        <v>3090</v>
      </c>
      <c r="W78" s="1554"/>
      <c r="X78" s="1554">
        <f>SUM(V78-W78)</f>
        <v>3090</v>
      </c>
      <c r="Y78" s="1244">
        <f>IFERROR($W78/$V78, 0)</f>
        <v>0</v>
      </c>
      <c r="Z78" s="1562"/>
      <c r="AA78" s="1562"/>
      <c r="AB78" s="697">
        <v>0</v>
      </c>
      <c r="AC78" s="697">
        <v>0</v>
      </c>
      <c r="AD78" s="1056">
        <v>0</v>
      </c>
      <c r="AE78" s="1245" t="s">
        <v>634</v>
      </c>
      <c r="AF78" s="727"/>
    </row>
    <row r="79" spans="1:32" ht="24.75" customHeight="1">
      <c r="A79" s="1392" t="s">
        <v>657</v>
      </c>
      <c r="B79" s="1062" t="s">
        <v>34</v>
      </c>
      <c r="C79" s="1390">
        <v>46191</v>
      </c>
      <c r="D79" s="1389"/>
      <c r="E79" s="1389"/>
      <c r="F79" s="1388"/>
      <c r="G79" s="1257"/>
      <c r="H79" s="1550">
        <v>77</v>
      </c>
      <c r="I79" s="372" t="s">
        <v>552</v>
      </c>
      <c r="J79" s="1058" t="s">
        <v>30</v>
      </c>
      <c r="K79" s="1551"/>
      <c r="L79" s="1389"/>
      <c r="M79" s="372" t="s">
        <v>110</v>
      </c>
      <c r="N79" s="991">
        <v>52948</v>
      </c>
      <c r="O79" s="372" t="s">
        <v>110</v>
      </c>
      <c r="P79" s="707" t="s">
        <v>32</v>
      </c>
      <c r="Q79" s="1552"/>
      <c r="R79" s="1552"/>
      <c r="S79" s="1552"/>
      <c r="T79" s="1552"/>
      <c r="U79" s="1552"/>
      <c r="V79" s="1553">
        <v>3957</v>
      </c>
      <c r="W79" s="1554"/>
      <c r="X79" s="1554">
        <f>SUM(V79-W79)</f>
        <v>3957</v>
      </c>
      <c r="Y79" s="1244">
        <f>IFERROR($W79/$V79, 0)</f>
        <v>0</v>
      </c>
      <c r="Z79" s="1562"/>
      <c r="AA79" s="1562"/>
      <c r="AB79" s="697">
        <v>0</v>
      </c>
      <c r="AC79" s="697">
        <v>0</v>
      </c>
      <c r="AD79" s="1056">
        <v>0</v>
      </c>
      <c r="AE79" s="1245" t="s">
        <v>634</v>
      </c>
      <c r="AF79" s="727"/>
    </row>
    <row r="80" spans="1:32" ht="24.75" customHeight="1">
      <c r="A80" s="1411" t="s">
        <v>658</v>
      </c>
      <c r="B80" s="1062" t="s">
        <v>34</v>
      </c>
      <c r="C80" s="1390">
        <v>46191</v>
      </c>
      <c r="D80" s="1389"/>
      <c r="E80" s="1389"/>
      <c r="F80" s="1388"/>
      <c r="G80" s="1257"/>
      <c r="H80" s="1550">
        <v>74</v>
      </c>
      <c r="I80" s="372" t="s">
        <v>552</v>
      </c>
      <c r="J80" s="742" t="s">
        <v>30</v>
      </c>
      <c r="K80" s="742"/>
      <c r="L80" s="1389"/>
      <c r="M80" s="372" t="s">
        <v>110</v>
      </c>
      <c r="N80" s="991">
        <v>51256</v>
      </c>
      <c r="O80" s="372" t="s">
        <v>110</v>
      </c>
      <c r="P80" s="707" t="s">
        <v>32</v>
      </c>
      <c r="Q80" s="1552"/>
      <c r="R80" s="1552"/>
      <c r="S80" s="1552"/>
      <c r="T80" s="1552"/>
      <c r="U80" s="1552"/>
      <c r="V80" s="1553">
        <v>3826</v>
      </c>
      <c r="W80" s="1554"/>
      <c r="X80" s="1554">
        <f>SUM(V80-W80)</f>
        <v>3826</v>
      </c>
      <c r="Y80" s="1244">
        <f>IFERROR($W80/$V80, 0)</f>
        <v>0</v>
      </c>
      <c r="Z80" s="1562"/>
      <c r="AA80" s="1562"/>
      <c r="AB80" s="697">
        <v>0</v>
      </c>
      <c r="AC80" s="697">
        <v>0</v>
      </c>
      <c r="AD80" s="1056">
        <v>0</v>
      </c>
      <c r="AE80" s="1245" t="s">
        <v>648</v>
      </c>
      <c r="AF80" s="727"/>
    </row>
    <row r="81" spans="1:32" ht="24.75" customHeight="1">
      <c r="A81" s="1411" t="s">
        <v>659</v>
      </c>
      <c r="B81" s="1062" t="s">
        <v>34</v>
      </c>
      <c r="C81" s="1390">
        <v>46191</v>
      </c>
      <c r="D81" s="1389"/>
      <c r="E81" s="1389"/>
      <c r="F81" s="1388"/>
      <c r="G81" s="1257"/>
      <c r="H81" s="1550">
        <v>73</v>
      </c>
      <c r="I81" s="372" t="s">
        <v>552</v>
      </c>
      <c r="J81" s="1058" t="s">
        <v>30</v>
      </c>
      <c r="K81" s="1551"/>
      <c r="L81" s="1389"/>
      <c r="M81" s="372" t="s">
        <v>110</v>
      </c>
      <c r="N81" s="991">
        <v>61225.25</v>
      </c>
      <c r="O81" s="372" t="s">
        <v>110</v>
      </c>
      <c r="P81" s="707" t="s">
        <v>32</v>
      </c>
      <c r="Q81" s="1552"/>
      <c r="R81" s="1552"/>
      <c r="S81" s="1552"/>
      <c r="T81" s="1552"/>
      <c r="U81" s="1552"/>
      <c r="V81" s="1553">
        <v>4654</v>
      </c>
      <c r="W81" s="1554"/>
      <c r="X81" s="1554">
        <f>SUM(V81-W81)</f>
        <v>4654</v>
      </c>
      <c r="Y81" s="1244">
        <f>IFERROR($W81/$V81, 0)</f>
        <v>0</v>
      </c>
      <c r="Z81" s="1562"/>
      <c r="AA81" s="1562"/>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1"/>
      <c r="L82" s="1389"/>
      <c r="M82" s="1180" t="s">
        <v>110</v>
      </c>
      <c r="N82" s="1424">
        <v>36161.25</v>
      </c>
      <c r="O82" s="1180" t="s">
        <v>110</v>
      </c>
      <c r="P82" s="1425" t="s">
        <v>35</v>
      </c>
      <c r="Q82" s="1552">
        <v>46162</v>
      </c>
      <c r="R82" s="1552"/>
      <c r="S82" s="1552"/>
      <c r="T82" s="1552"/>
      <c r="U82" s="1552"/>
      <c r="V82" s="1553">
        <v>2885</v>
      </c>
      <c r="W82" s="1554"/>
      <c r="X82" s="1554">
        <f>SUM(V82-W82)</f>
        <v>2885</v>
      </c>
      <c r="Y82" s="1244">
        <f>IFERROR($W82/$V82, 0)</f>
        <v>0</v>
      </c>
      <c r="Z82" s="1562"/>
      <c r="AA82" s="1562"/>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0">
        <v>47</v>
      </c>
      <c r="I83" s="372" t="s">
        <v>552</v>
      </c>
      <c r="J83" s="701" t="s">
        <v>30</v>
      </c>
      <c r="K83" s="1551"/>
      <c r="L83" s="1389"/>
      <c r="M83" s="701" t="s">
        <v>110</v>
      </c>
      <c r="N83" s="705">
        <v>36936</v>
      </c>
      <c r="O83" s="701" t="s">
        <v>110</v>
      </c>
      <c r="P83" s="707" t="s">
        <v>32</v>
      </c>
      <c r="Q83" s="1552"/>
      <c r="R83" s="1552"/>
      <c r="S83" s="1552"/>
      <c r="T83" s="1552"/>
      <c r="U83" s="1552"/>
      <c r="V83" s="1553">
        <v>2724</v>
      </c>
      <c r="W83" s="1554"/>
      <c r="X83" s="1554">
        <f>SUM(V83-W83)</f>
        <v>2724</v>
      </c>
      <c r="Y83" s="1244">
        <f>IFERROR($W83/$V83, 0)</f>
        <v>0</v>
      </c>
      <c r="Z83" s="1562"/>
      <c r="AA83" s="1562"/>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1"/>
      <c r="L85" s="1389"/>
      <c r="M85" s="701" t="s">
        <v>110</v>
      </c>
      <c r="N85" s="705">
        <v>3443</v>
      </c>
      <c r="O85" s="701" t="s">
        <v>110</v>
      </c>
      <c r="P85" s="693" t="s">
        <v>35</v>
      </c>
      <c r="Q85" s="1552">
        <v>46147</v>
      </c>
      <c r="R85" s="1552"/>
      <c r="S85" s="1552"/>
      <c r="T85" s="1552"/>
      <c r="U85" s="1552"/>
      <c r="V85" s="1554">
        <v>224</v>
      </c>
      <c r="W85" s="1554"/>
      <c r="X85" s="1554">
        <f>SUM(V85-W85)</f>
        <v>224</v>
      </c>
      <c r="Y85" s="1244">
        <f>IFERROR($W85/$V85, 0)</f>
        <v>0</v>
      </c>
      <c r="Z85" s="1552"/>
      <c r="AA85" s="1552"/>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0">
        <v>56</v>
      </c>
      <c r="I91" s="1264" t="s">
        <v>552</v>
      </c>
      <c r="J91" s="1266" t="s">
        <v>30</v>
      </c>
      <c r="K91" s="1551"/>
      <c r="L91" s="1389"/>
      <c r="M91" s="1180" t="s">
        <v>110</v>
      </c>
      <c r="N91" s="1564">
        <v>38720</v>
      </c>
      <c r="O91" s="1181" t="s">
        <v>110</v>
      </c>
      <c r="P91" s="1342" t="s">
        <v>32</v>
      </c>
      <c r="Q91" s="1552"/>
      <c r="R91" s="1552"/>
      <c r="S91" s="1552"/>
      <c r="T91" s="1552"/>
      <c r="U91" s="1552"/>
      <c r="V91" s="1553">
        <v>3134</v>
      </c>
      <c r="W91" s="1554"/>
      <c r="X91" s="1554">
        <f>SUM(V91-W91)</f>
        <v>3134</v>
      </c>
      <c r="Y91" s="1244">
        <f>IFERROR($W91/$V91, 0)</f>
        <v>0</v>
      </c>
      <c r="Z91" s="1552"/>
      <c r="AA91" s="1552"/>
      <c r="AB91" s="1565"/>
      <c r="AC91" s="1565"/>
      <c r="AD91" s="1553"/>
      <c r="AE91" s="1245" t="s">
        <v>682</v>
      </c>
      <c r="AF91" s="727"/>
    </row>
    <row r="92" spans="1:32" ht="24.75" customHeight="1">
      <c r="A92" s="1392" t="s">
        <v>683</v>
      </c>
      <c r="B92" s="1393" t="s">
        <v>37</v>
      </c>
      <c r="C92" s="699">
        <v>46187</v>
      </c>
      <c r="D92" s="1388" t="s">
        <v>471</v>
      </c>
      <c r="E92" s="1389">
        <v>46171</v>
      </c>
      <c r="F92" s="1388" t="s">
        <v>51</v>
      </c>
      <c r="G92" s="1243"/>
      <c r="H92" s="1550">
        <v>53</v>
      </c>
      <c r="I92" s="1264" t="s">
        <v>552</v>
      </c>
      <c r="J92" s="1266" t="s">
        <v>30</v>
      </c>
      <c r="K92" s="1368"/>
      <c r="L92" s="1242"/>
      <c r="M92" s="1180" t="s">
        <v>110</v>
      </c>
      <c r="N92" s="1369">
        <v>56455</v>
      </c>
      <c r="O92" s="1181" t="s">
        <v>110</v>
      </c>
      <c r="P92" s="1342" t="s">
        <v>35</v>
      </c>
      <c r="Q92" s="1552">
        <v>46174</v>
      </c>
      <c r="R92" s="1552"/>
      <c r="S92" s="1552"/>
      <c r="T92" s="1552"/>
      <c r="U92" s="1552"/>
      <c r="V92" s="1553">
        <v>4814</v>
      </c>
      <c r="W92" s="1554"/>
      <c r="X92" s="1554">
        <f>SUM(V92-W92)</f>
        <v>4814</v>
      </c>
      <c r="Y92" s="1244">
        <f>IFERROR($W92/$V92, 0)</f>
        <v>0</v>
      </c>
      <c r="Z92" s="1552"/>
      <c r="AA92" s="1552"/>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0">
        <v>76</v>
      </c>
      <c r="I93" s="1264" t="s">
        <v>552</v>
      </c>
      <c r="J93" s="1266" t="s">
        <v>30</v>
      </c>
      <c r="K93" s="1368"/>
      <c r="L93" s="1242"/>
      <c r="M93" s="1180" t="s">
        <v>110</v>
      </c>
      <c r="N93" s="1369">
        <v>72914</v>
      </c>
      <c r="O93" s="1181" t="s">
        <v>110</v>
      </c>
      <c r="P93" s="1342" t="s">
        <v>35</v>
      </c>
      <c r="Q93" s="1552">
        <v>46174</v>
      </c>
      <c r="R93" s="1552"/>
      <c r="S93" s="1552"/>
      <c r="T93" s="1552"/>
      <c r="U93" s="1552"/>
      <c r="V93" s="1553">
        <v>6115</v>
      </c>
      <c r="W93" s="1563">
        <v>4092</v>
      </c>
      <c r="X93" s="1554">
        <f>SUM(V93-W93)</f>
        <v>2023</v>
      </c>
      <c r="Y93" s="1244">
        <f>IFERROR($W93/$V93, 0)</f>
        <v>0.66917416189697465</v>
      </c>
      <c r="Z93" s="1552">
        <v>46177</v>
      </c>
      <c r="AA93" s="1552"/>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0">
        <v>74</v>
      </c>
      <c r="I94" s="1264" t="s">
        <v>552</v>
      </c>
      <c r="J94" s="1266" t="s">
        <v>30</v>
      </c>
      <c r="K94" s="1551"/>
      <c r="L94" s="1389"/>
      <c r="M94" s="1180" t="s">
        <v>110</v>
      </c>
      <c r="N94" s="1369">
        <v>92274</v>
      </c>
      <c r="O94" s="1181" t="s">
        <v>110</v>
      </c>
      <c r="P94" s="1342" t="s">
        <v>29</v>
      </c>
      <c r="Q94" s="1552">
        <v>46142</v>
      </c>
      <c r="R94" s="1552"/>
      <c r="S94" s="1552"/>
      <c r="T94" s="1552"/>
      <c r="U94" s="1552"/>
      <c r="V94" s="1553">
        <v>8145</v>
      </c>
      <c r="W94" s="1563">
        <v>6637</v>
      </c>
      <c r="X94" s="1554">
        <f>SUM(V94-W94)</f>
        <v>1508</v>
      </c>
      <c r="Y94" s="1244">
        <f>IFERROR($W94/$V94, 0)</f>
        <v>0.81485573971761815</v>
      </c>
      <c r="Z94" s="1552">
        <v>46149</v>
      </c>
      <c r="AA94" s="1552"/>
      <c r="AB94" s="697">
        <v>0</v>
      </c>
      <c r="AC94" s="697">
        <v>0</v>
      </c>
      <c r="AD94" s="703">
        <v>0</v>
      </c>
      <c r="AE94" s="1245" t="s">
        <v>687</v>
      </c>
      <c r="AF94" s="727"/>
    </row>
    <row r="95" spans="1:32" ht="24.75" customHeight="1">
      <c r="A95" s="1387" t="s">
        <v>688</v>
      </c>
      <c r="B95" s="1393" t="s">
        <v>37</v>
      </c>
      <c r="C95" s="1390">
        <v>46215</v>
      </c>
      <c r="D95" s="1388"/>
      <c r="E95" s="1389"/>
      <c r="F95" s="1388"/>
      <c r="G95" s="1243"/>
      <c r="H95" s="1550">
        <v>48</v>
      </c>
      <c r="I95" s="1264" t="s">
        <v>552</v>
      </c>
      <c r="J95" s="1266" t="s">
        <v>30</v>
      </c>
      <c r="K95" s="1551"/>
      <c r="L95" s="1389"/>
      <c r="M95" s="1180" t="s">
        <v>110</v>
      </c>
      <c r="N95" s="1369">
        <v>50669</v>
      </c>
      <c r="O95" s="1181" t="s">
        <v>110</v>
      </c>
      <c r="P95" s="1342" t="s">
        <v>32</v>
      </c>
      <c r="Q95" s="1552"/>
      <c r="R95" s="1552"/>
      <c r="S95" s="1552"/>
      <c r="T95" s="1552"/>
      <c r="U95" s="1552"/>
      <c r="V95" s="1553">
        <v>3600</v>
      </c>
      <c r="W95" s="1554"/>
      <c r="X95" s="1554">
        <f>SUM(V95-W95)</f>
        <v>3600</v>
      </c>
      <c r="Y95" s="1244">
        <f>IFERROR($W95/$V95, 0)</f>
        <v>0</v>
      </c>
      <c r="Z95" s="1552"/>
      <c r="AA95" s="1552"/>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0">
        <v>69</v>
      </c>
      <c r="I96" s="1264" t="s">
        <v>552</v>
      </c>
      <c r="J96" s="1266" t="s">
        <v>30</v>
      </c>
      <c r="K96" s="1551"/>
      <c r="L96" s="1389"/>
      <c r="M96" s="1180" t="s">
        <v>110</v>
      </c>
      <c r="N96" s="416">
        <v>72896</v>
      </c>
      <c r="O96" s="1181" t="s">
        <v>110</v>
      </c>
      <c r="P96" s="1342" t="s">
        <v>29</v>
      </c>
      <c r="Q96" s="1552">
        <v>46157</v>
      </c>
      <c r="R96" s="1552"/>
      <c r="S96" s="1552"/>
      <c r="T96" s="1552"/>
      <c r="U96" s="1552"/>
      <c r="V96" s="1553">
        <v>6189</v>
      </c>
      <c r="W96" s="1566">
        <v>6007</v>
      </c>
      <c r="X96" s="1554">
        <f>SUM(V96-W96)</f>
        <v>182</v>
      </c>
      <c r="Y96" s="1244">
        <f>IFERROR($W96/$V96, 0)</f>
        <v>0.97059298755857171</v>
      </c>
      <c r="Z96" s="1552">
        <v>46169</v>
      </c>
      <c r="AA96" s="1552"/>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0">
        <v>60</v>
      </c>
      <c r="I97" s="1264" t="s">
        <v>552</v>
      </c>
      <c r="J97" s="1266" t="s">
        <v>30</v>
      </c>
      <c r="K97" s="1551"/>
      <c r="L97" s="1389"/>
      <c r="M97" s="1180" t="s">
        <v>110</v>
      </c>
      <c r="N97" s="416">
        <v>70151.5</v>
      </c>
      <c r="O97" s="1181" t="s">
        <v>110</v>
      </c>
      <c r="P97" s="1342" t="s">
        <v>35</v>
      </c>
      <c r="Q97" s="1552">
        <v>46170</v>
      </c>
      <c r="R97" s="1552"/>
      <c r="S97" s="1552"/>
      <c r="T97" s="1552"/>
      <c r="U97" s="1552"/>
      <c r="V97" s="1553">
        <v>5673</v>
      </c>
      <c r="W97" s="1554"/>
      <c r="X97" s="1554">
        <f>SUM(V97-W97)</f>
        <v>5673</v>
      </c>
      <c r="Y97" s="1244">
        <f>IFERROR($W97/$V97, 0)</f>
        <v>0</v>
      </c>
      <c r="Z97" s="1552"/>
      <c r="AA97" s="1552"/>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0">
        <v>70</v>
      </c>
      <c r="I98" s="1264" t="s">
        <v>552</v>
      </c>
      <c r="J98" s="1266" t="s">
        <v>30</v>
      </c>
      <c r="K98" s="1551"/>
      <c r="L98" s="1389"/>
      <c r="M98" s="1180" t="s">
        <v>110</v>
      </c>
      <c r="N98" s="416">
        <v>65362</v>
      </c>
      <c r="O98" s="1181" t="s">
        <v>110</v>
      </c>
      <c r="P98" s="1342" t="s">
        <v>35</v>
      </c>
      <c r="Q98" s="1552">
        <v>46170</v>
      </c>
      <c r="R98" s="1552"/>
      <c r="S98" s="1552"/>
      <c r="T98" s="1552"/>
      <c r="U98" s="1552"/>
      <c r="V98" s="1553">
        <v>5460</v>
      </c>
      <c r="W98" s="1554"/>
      <c r="X98" s="1554">
        <f>SUM(V98-W98)</f>
        <v>5460</v>
      </c>
      <c r="Y98" s="1244">
        <f>IFERROR($W98/$V98, 0)</f>
        <v>0</v>
      </c>
      <c r="Z98" s="1552"/>
      <c r="AA98" s="1552"/>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0">
        <v>90</v>
      </c>
      <c r="I100" s="1264" t="s">
        <v>552</v>
      </c>
      <c r="J100" s="1266" t="s">
        <v>30</v>
      </c>
      <c r="K100" s="1551"/>
      <c r="L100" s="1389"/>
      <c r="M100" s="1180" t="s">
        <v>110</v>
      </c>
      <c r="N100" s="1369">
        <v>90888</v>
      </c>
      <c r="O100" s="1181" t="s">
        <v>110</v>
      </c>
      <c r="P100" s="1342" t="s">
        <v>32</v>
      </c>
      <c r="Q100" s="1552"/>
      <c r="R100" s="1552"/>
      <c r="S100" s="1552"/>
      <c r="T100" s="1552"/>
      <c r="U100" s="1552"/>
      <c r="V100" s="1553">
        <v>7881</v>
      </c>
      <c r="W100" s="1554"/>
      <c r="X100" s="1554">
        <f>SUM(V100-W100)</f>
        <v>7881</v>
      </c>
      <c r="Y100" s="1244">
        <f>IFERROR($W100/$V100, 0)</f>
        <v>0</v>
      </c>
      <c r="Z100" s="1552"/>
      <c r="AA100" s="1552"/>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2">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0">
        <v>56</v>
      </c>
      <c r="I103" s="1264" t="s">
        <v>552</v>
      </c>
      <c r="J103" s="1266" t="s">
        <v>30</v>
      </c>
      <c r="K103" s="1551"/>
      <c r="L103" s="1389"/>
      <c r="M103" s="1180" t="s">
        <v>110</v>
      </c>
      <c r="N103" s="416">
        <v>55504</v>
      </c>
      <c r="O103" s="1181" t="s">
        <v>110</v>
      </c>
      <c r="P103" s="1342" t="s">
        <v>35</v>
      </c>
      <c r="Q103" s="1552">
        <v>46174</v>
      </c>
      <c r="R103" s="1552"/>
      <c r="S103" s="1552"/>
      <c r="T103" s="1552"/>
      <c r="U103" s="1552"/>
      <c r="V103" s="1553">
        <v>4652</v>
      </c>
      <c r="W103" s="1554"/>
      <c r="X103" s="1554">
        <f>SUM(V103-W103)</f>
        <v>4652</v>
      </c>
      <c r="Y103" s="1244">
        <f>IFERROR($W103/$V103, 0)</f>
        <v>0</v>
      </c>
      <c r="Z103" s="1552"/>
      <c r="AA103" s="1552"/>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0">
        <v>74</v>
      </c>
      <c r="I104" s="1264" t="s">
        <v>552</v>
      </c>
      <c r="J104" s="1266" t="s">
        <v>30</v>
      </c>
      <c r="K104" s="1551"/>
      <c r="L104" s="1389"/>
      <c r="M104" s="1180" t="s">
        <v>110</v>
      </c>
      <c r="N104" s="416">
        <v>70534.5</v>
      </c>
      <c r="O104" s="1181" t="s">
        <v>110</v>
      </c>
      <c r="P104" s="1342" t="s">
        <v>35</v>
      </c>
      <c r="Q104" s="1552">
        <v>46174</v>
      </c>
      <c r="R104" s="1552"/>
      <c r="S104" s="1552"/>
      <c r="T104" s="1552"/>
      <c r="U104" s="1552"/>
      <c r="V104" s="1553">
        <v>5756</v>
      </c>
      <c r="W104" s="1554"/>
      <c r="X104" s="1554">
        <f>SUM(V104-W104)</f>
        <v>5756</v>
      </c>
      <c r="Y104" s="1244">
        <f>IFERROR($W104/$V104, 0)</f>
        <v>0</v>
      </c>
      <c r="Z104" s="1552"/>
      <c r="AA104" s="1552"/>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0">
        <v>85</v>
      </c>
      <c r="I105" s="1264" t="s">
        <v>552</v>
      </c>
      <c r="J105" s="1266" t="s">
        <v>30</v>
      </c>
      <c r="K105" s="1368"/>
      <c r="L105" s="1242"/>
      <c r="M105" s="1180" t="s">
        <v>110</v>
      </c>
      <c r="N105" s="1369">
        <v>64590</v>
      </c>
      <c r="O105" s="1181" t="s">
        <v>110</v>
      </c>
      <c r="P105" s="1342" t="s">
        <v>35</v>
      </c>
      <c r="Q105" s="1552">
        <v>46174</v>
      </c>
      <c r="R105" s="1552"/>
      <c r="S105" s="1552"/>
      <c r="T105" s="1552"/>
      <c r="U105" s="1552"/>
      <c r="V105" s="1553">
        <v>5218</v>
      </c>
      <c r="W105" s="1563">
        <v>1363</v>
      </c>
      <c r="X105" s="1554">
        <f>SUM(V105-W105)</f>
        <v>3855</v>
      </c>
      <c r="Y105" s="1244">
        <f>IFERROR($W105/$V105, 0)</f>
        <v>0.26121119202759679</v>
      </c>
      <c r="Z105" s="1552">
        <v>46177</v>
      </c>
      <c r="AA105" s="1552"/>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0">
        <v>28</v>
      </c>
      <c r="I106" s="1264" t="s">
        <v>552</v>
      </c>
      <c r="J106" s="1266" t="s">
        <v>30</v>
      </c>
      <c r="K106" s="1551"/>
      <c r="L106" s="1389"/>
      <c r="M106" s="1180" t="s">
        <v>110</v>
      </c>
      <c r="N106" s="416">
        <v>27694</v>
      </c>
      <c r="O106" s="1181" t="s">
        <v>110</v>
      </c>
      <c r="P106" s="1342" t="s">
        <v>35</v>
      </c>
      <c r="Q106" s="1552">
        <v>46162</v>
      </c>
      <c r="R106" s="1552"/>
      <c r="S106" s="1552"/>
      <c r="T106" s="1552"/>
      <c r="U106" s="1552"/>
      <c r="V106" s="1553">
        <v>2238</v>
      </c>
      <c r="W106" s="1554"/>
      <c r="X106" s="1554">
        <f>SUM(V106-W106)</f>
        <v>2238</v>
      </c>
      <c r="Y106" s="1244">
        <f>IFERROR($W106/$V106, 0)</f>
        <v>0</v>
      </c>
      <c r="Z106" s="1552"/>
      <c r="AA106" s="1552"/>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0">
        <v>56</v>
      </c>
      <c r="I107" s="1264" t="s">
        <v>552</v>
      </c>
      <c r="J107" s="746" t="s">
        <v>30</v>
      </c>
      <c r="K107" s="1368"/>
      <c r="L107" s="1242"/>
      <c r="M107" s="1180" t="s">
        <v>110</v>
      </c>
      <c r="N107" s="1369">
        <v>50042</v>
      </c>
      <c r="O107" s="1181" t="s">
        <v>110</v>
      </c>
      <c r="P107" s="1342" t="s">
        <v>32</v>
      </c>
      <c r="Q107" s="1552"/>
      <c r="R107" s="1552"/>
      <c r="S107" s="1552"/>
      <c r="T107" s="1552"/>
      <c r="U107" s="1552"/>
      <c r="V107" s="1553">
        <v>4159</v>
      </c>
      <c r="W107" s="1554"/>
      <c r="X107" s="1554">
        <f>SUM(V107-W107)</f>
        <v>4159</v>
      </c>
      <c r="Y107" s="1244">
        <f>IFERROR($W107/$V107, 0)</f>
        <v>0</v>
      </c>
      <c r="Z107" s="1552"/>
      <c r="AA107" s="1552"/>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0">
        <v>62</v>
      </c>
      <c r="I108" s="1264" t="s">
        <v>552</v>
      </c>
      <c r="J108" s="746" t="s">
        <v>30</v>
      </c>
      <c r="K108" s="1368"/>
      <c r="L108" s="1242"/>
      <c r="M108" s="1180" t="s">
        <v>110</v>
      </c>
      <c r="N108" s="1369">
        <v>48766</v>
      </c>
      <c r="O108" s="1181" t="s">
        <v>110</v>
      </c>
      <c r="P108" s="1342" t="s">
        <v>32</v>
      </c>
      <c r="Q108" s="1552"/>
      <c r="R108" s="1552"/>
      <c r="S108" s="1552"/>
      <c r="T108" s="1552"/>
      <c r="U108" s="1552"/>
      <c r="V108" s="1553">
        <v>4009</v>
      </c>
      <c r="W108" s="1554"/>
      <c r="X108" s="1554">
        <f>SUM(V108-W108)</f>
        <v>4009</v>
      </c>
      <c r="Y108" s="1244">
        <f>IFERROR($W108/$V108, 0)</f>
        <v>0</v>
      </c>
      <c r="Z108" s="1552"/>
      <c r="AA108" s="1552"/>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0">
        <v>0</v>
      </c>
      <c r="I109" s="1264" t="s">
        <v>552</v>
      </c>
      <c r="J109" s="1266" t="s">
        <v>30</v>
      </c>
      <c r="K109" s="1551"/>
      <c r="L109" s="1389"/>
      <c r="M109" s="1180" t="s">
        <v>110</v>
      </c>
      <c r="N109" s="1369">
        <v>35456.550000000003</v>
      </c>
      <c r="O109" s="1181" t="s">
        <v>110</v>
      </c>
      <c r="P109" s="1342" t="s">
        <v>32</v>
      </c>
      <c r="Q109" s="1552"/>
      <c r="R109" s="1552"/>
      <c r="S109" s="1552"/>
      <c r="T109" s="1552"/>
      <c r="U109" s="1552"/>
      <c r="V109" s="1553">
        <v>2635</v>
      </c>
      <c r="W109" s="1554"/>
      <c r="X109" s="1554">
        <f>SUM(V109-W109)</f>
        <v>2635</v>
      </c>
      <c r="Y109" s="1244">
        <f>IFERROR($W109/$V109, 0)</f>
        <v>0</v>
      </c>
      <c r="Z109" s="1552"/>
      <c r="AA109" s="1552"/>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0">
        <v>0</v>
      </c>
      <c r="I110" s="1264" t="s">
        <v>552</v>
      </c>
      <c r="J110" s="1266" t="s">
        <v>30</v>
      </c>
      <c r="K110" s="1551"/>
      <c r="L110" s="1389"/>
      <c r="M110" s="1180" t="s">
        <v>110</v>
      </c>
      <c r="N110" s="416">
        <v>75219.199999999997</v>
      </c>
      <c r="O110" s="1181" t="s">
        <v>110</v>
      </c>
      <c r="P110" s="1342" t="s">
        <v>32</v>
      </c>
      <c r="Q110" s="1552"/>
      <c r="R110" s="1552"/>
      <c r="S110" s="1552"/>
      <c r="T110" s="1552"/>
      <c r="U110" s="1552"/>
      <c r="V110" s="1553">
        <v>5902</v>
      </c>
      <c r="W110" s="1554"/>
      <c r="X110" s="1554">
        <f>SUM(V110-W110)</f>
        <v>5902</v>
      </c>
      <c r="Y110" s="1244">
        <f>IFERROR($W110/$V110, 0)</f>
        <v>0</v>
      </c>
      <c r="Z110" s="1552"/>
      <c r="AA110" s="1552"/>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1"/>
      <c r="L111" s="1389"/>
      <c r="M111" s="1180" t="s">
        <v>110</v>
      </c>
      <c r="N111" s="416">
        <v>27837.25</v>
      </c>
      <c r="O111" s="1181" t="s">
        <v>110</v>
      </c>
      <c r="P111" s="1342" t="s">
        <v>32</v>
      </c>
      <c r="Q111" s="1552"/>
      <c r="R111" s="1552"/>
      <c r="S111" s="1552"/>
      <c r="T111" s="1552"/>
      <c r="U111" s="1552"/>
      <c r="V111" s="1553">
        <v>2145</v>
      </c>
      <c r="W111" s="1554"/>
      <c r="X111" s="1554">
        <f>SUM(V111-W111)</f>
        <v>2145</v>
      </c>
      <c r="Y111" s="1244">
        <f>IFERROR($W111/$V111, 0)</f>
        <v>0</v>
      </c>
      <c r="Z111" s="1552"/>
      <c r="AA111" s="1552"/>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0" t="s">
        <v>36</v>
      </c>
      <c r="K112" s="1551"/>
      <c r="L112" s="1389"/>
      <c r="M112" s="1550" t="s">
        <v>238</v>
      </c>
      <c r="N112" s="1564"/>
      <c r="O112" s="1550" t="s">
        <v>110</v>
      </c>
      <c r="P112" s="1342" t="s">
        <v>32</v>
      </c>
      <c r="Q112" s="1552"/>
      <c r="R112" s="1552"/>
      <c r="S112" s="1552"/>
      <c r="T112" s="1552"/>
      <c r="U112" s="1552"/>
      <c r="V112" s="1553">
        <v>5950</v>
      </c>
      <c r="W112" s="1554"/>
      <c r="X112" s="1554">
        <f>SUM(V112-W112)</f>
        <v>5950</v>
      </c>
      <c r="Y112" s="1244">
        <f>IFERROR($W112/$V112, 0)</f>
        <v>0</v>
      </c>
      <c r="Z112" s="1552"/>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12">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V7"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0">
        <v>58</v>
      </c>
      <c r="I11" s="372" t="s">
        <v>803</v>
      </c>
      <c r="J11" s="1058" t="s">
        <v>30</v>
      </c>
      <c r="K11" s="691"/>
      <c r="L11" s="360" t="s">
        <v>622</v>
      </c>
      <c r="M11" s="372" t="s">
        <v>110</v>
      </c>
      <c r="N11" s="991">
        <v>56668.15</v>
      </c>
      <c r="O11" s="372" t="s">
        <v>110</v>
      </c>
      <c r="P11" s="729" t="s">
        <v>38</v>
      </c>
      <c r="Q11" s="1552">
        <v>46144</v>
      </c>
      <c r="R11" s="702" t="s">
        <v>238</v>
      </c>
      <c r="S11" s="363" t="s">
        <v>808</v>
      </c>
      <c r="T11" s="373" t="s">
        <v>809</v>
      </c>
      <c r="U11" s="373" t="s">
        <v>809</v>
      </c>
      <c r="V11" s="1554">
        <v>4061</v>
      </c>
      <c r="W11" s="1567">
        <v>4061</v>
      </c>
      <c r="X11" s="1554">
        <f>SUM(V11-W11)</f>
        <v>0</v>
      </c>
      <c r="Y11" s="1244">
        <f>IFERROR($W11/$V11, 0)</f>
        <v>1</v>
      </c>
      <c r="Z11" s="1552">
        <v>46153</v>
      </c>
      <c r="AA11" s="1552">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2">
        <v>46147</v>
      </c>
      <c r="R14" s="702" t="s">
        <v>110</v>
      </c>
      <c r="S14" s="363">
        <v>46161</v>
      </c>
      <c r="T14" s="373" t="s">
        <v>809</v>
      </c>
      <c r="U14" s="373" t="s">
        <v>809</v>
      </c>
      <c r="V14" s="1553">
        <v>466</v>
      </c>
      <c r="W14" s="1567">
        <v>505</v>
      </c>
      <c r="X14" s="1554">
        <f>SUM(V14-W14)</f>
        <v>-39</v>
      </c>
      <c r="Y14" s="1244">
        <f>IFERROR($W14/$V14, 0)</f>
        <v>1.0836909871244635</v>
      </c>
      <c r="Z14" s="1552">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0">
        <v>21</v>
      </c>
      <c r="I20" s="372" t="s">
        <v>803</v>
      </c>
      <c r="J20" s="1058" t="s">
        <v>30</v>
      </c>
      <c r="K20" s="691"/>
      <c r="L20" s="1389">
        <v>46147</v>
      </c>
      <c r="M20" s="372" t="s">
        <v>110</v>
      </c>
      <c r="N20" s="991">
        <v>81882</v>
      </c>
      <c r="O20" s="372" t="s">
        <v>110</v>
      </c>
      <c r="P20" s="729" t="s">
        <v>38</v>
      </c>
      <c r="Q20" s="1552">
        <v>46146</v>
      </c>
      <c r="R20" s="702" t="s">
        <v>238</v>
      </c>
      <c r="S20" s="363" t="s">
        <v>808</v>
      </c>
      <c r="T20" s="373" t="s">
        <v>809</v>
      </c>
      <c r="U20" s="373" t="s">
        <v>809</v>
      </c>
      <c r="V20" s="1553">
        <v>6481</v>
      </c>
      <c r="W20" s="1494">
        <v>6586</v>
      </c>
      <c r="X20" s="1554">
        <f>SUM(V20-W20)</f>
        <v>-105</v>
      </c>
      <c r="Y20" s="1244">
        <f>IFERROR($W20/$V20, 0)</f>
        <v>1.0162012035179757</v>
      </c>
      <c r="Z20" s="1552">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0">
        <v>79</v>
      </c>
      <c r="I34" s="304" t="s">
        <v>803</v>
      </c>
      <c r="J34" s="746" t="s">
        <v>30</v>
      </c>
      <c r="K34" s="691"/>
      <c r="L34" s="360" t="s">
        <v>622</v>
      </c>
      <c r="M34" s="1180" t="s">
        <v>110</v>
      </c>
      <c r="N34" s="1369">
        <v>73533</v>
      </c>
      <c r="O34" s="1181" t="s">
        <v>110</v>
      </c>
      <c r="P34" s="1420" t="s">
        <v>38</v>
      </c>
      <c r="Q34" s="1552">
        <v>46147</v>
      </c>
      <c r="R34" s="702" t="s">
        <v>238</v>
      </c>
      <c r="S34" s="363" t="s">
        <v>808</v>
      </c>
      <c r="T34" s="373" t="s">
        <v>809</v>
      </c>
      <c r="U34" s="373" t="s">
        <v>809</v>
      </c>
      <c r="V34" s="1553">
        <v>5974</v>
      </c>
      <c r="W34" s="1567">
        <v>5911</v>
      </c>
      <c r="X34" s="1554">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510</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514</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522</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522</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929</v>
      </c>
    </row>
    <row r="1299" spans="1:7">
      <c r="A1299" t="s">
        <v>1394</v>
      </c>
      <c r="E1299">
        <v>253</v>
      </c>
      <c r="G1299">
        <v>253</v>
      </c>
    </row>
    <row r="1300" spans="1:7">
      <c r="A1300" t="s">
        <v>966</v>
      </c>
    </row>
    <row r="1301" spans="1:7">
      <c r="A1301" t="s">
        <v>522</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row>
    <row r="1416" spans="1:7">
      <c r="A1416" t="s">
        <v>515</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788</v>
      </c>
      <c r="B1618">
        <v>54</v>
      </c>
      <c r="D1618">
        <v>57</v>
      </c>
      <c r="G1618">
        <v>111</v>
      </c>
    </row>
    <row r="1619" spans="1:7">
      <c r="A1619" t="s">
        <v>686</v>
      </c>
      <c r="F1619">
        <v>241</v>
      </c>
      <c r="G1619">
        <v>241</v>
      </c>
    </row>
    <row r="1620" spans="1:7">
      <c r="A1620" t="s">
        <v>854</v>
      </c>
      <c r="C1620">
        <v>411</v>
      </c>
      <c r="D1620">
        <v>237</v>
      </c>
      <c r="F1620">
        <v>26</v>
      </c>
      <c r="G1620">
        <v>674</v>
      </c>
    </row>
    <row r="1621" spans="1:7">
      <c r="A1621" t="s">
        <v>800</v>
      </c>
    </row>
    <row r="1622" spans="1:7">
      <c r="A1622" t="s">
        <v>717</v>
      </c>
      <c r="B1622">
        <v>270</v>
      </c>
      <c r="C1622">
        <v>490</v>
      </c>
      <c r="F1622">
        <v>270</v>
      </c>
      <c r="G1622">
        <v>1030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653</v>
      </c>
      <c r="C1631">
        <v>2110</v>
      </c>
      <c r="D1631">
        <v>218</v>
      </c>
      <c r="E1631">
        <v>796</v>
      </c>
      <c r="F1631">
        <v>800</v>
      </c>
      <c r="G1631">
        <v>3924</v>
      </c>
    </row>
    <row r="1632" spans="1:7">
      <c r="A1632" t="s">
        <v>566</v>
      </c>
      <c r="B1632">
        <v>514</v>
      </c>
      <c r="C1632">
        <v>457</v>
      </c>
      <c r="D1632">
        <v>580</v>
      </c>
      <c r="E1632">
        <v>590</v>
      </c>
      <c r="F1632">
        <v>390</v>
      </c>
      <c r="G1632">
        <v>2531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557</v>
      </c>
      <c r="F1639">
        <v>1404</v>
      </c>
      <c r="G1639">
        <v>1404</v>
      </c>
    </row>
    <row r="1640" spans="1:7">
      <c r="A1640" t="s">
        <v>472</v>
      </c>
      <c r="B1640">
        <v>9739</v>
      </c>
      <c r="C1640">
        <v>10944</v>
      </c>
      <c r="D1640">
        <v>9817</v>
      </c>
      <c r="E1640">
        <v>8233</v>
      </c>
      <c r="F1640">
        <v>5721</v>
      </c>
      <c r="G1640">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DC60646-66F6-478A-BA0A-BE7B11242CC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2026-06-07T21:58:56Z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