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22" documentId="8_{DCF85A03-1EEC-410A-B6A1-333228F65FDB}" xr6:coauthVersionLast="47" xr6:coauthVersionMax="47" xr10:uidLastSave="{449DF353-CF7E-4D9E-BB52-CB16B5439003}"/>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228" r:id="rId12"/>
    <pivotCache cacheId="7233" r:id="rId13"/>
    <pivotCache cacheId="7240" r:id="rId14"/>
    <pivotCache cacheId="7244" r:id="rId15"/>
    <pivotCache cacheId="72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 i="2" l="1"/>
  <c r="Y5" i="2"/>
  <c r="Y48" i="31"/>
  <c r="X48" i="31"/>
  <c r="X19" i="31"/>
  <c r="Y19" i="31"/>
  <c r="Y59" i="31"/>
  <c r="X59" i="31"/>
  <c r="Y58" i="31"/>
  <c r="X58" i="31"/>
  <c r="Y31" i="31"/>
  <c r="X31" i="31"/>
  <c r="Y64" i="2"/>
  <c r="X64" i="2"/>
  <c r="X52" i="31"/>
  <c r="Y52" i="31"/>
  <c r="X29" i="31"/>
  <c r="Y29" i="31"/>
  <c r="X24" i="31"/>
  <c r="Y24" i="31"/>
  <c r="Y15" i="31"/>
  <c r="X15" i="31"/>
  <c r="Y76" i="2"/>
  <c r="X76" i="2"/>
  <c r="Y91" i="2"/>
  <c r="X91"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3" i="31"/>
  <c r="X53" i="31"/>
  <c r="Y60" i="31"/>
  <c r="X60"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1" i="31"/>
  <c r="X61" i="31"/>
  <c r="Y34" i="31"/>
  <c r="X34" i="31"/>
  <c r="Y10" i="31"/>
  <c r="X10" i="31"/>
  <c r="X69" i="2"/>
  <c r="Y69" i="2"/>
  <c r="Y27" i="31"/>
  <c r="X27" i="31"/>
  <c r="Y26" i="31"/>
  <c r="X26" i="31"/>
  <c r="Y4" i="2"/>
  <c r="X4" i="2"/>
  <c r="X49" i="31"/>
  <c r="Y49" i="31"/>
  <c r="X51" i="31"/>
  <c r="Y51" i="31"/>
  <c r="V336" i="30"/>
  <c r="Y44" i="2"/>
  <c r="Y12" i="31"/>
  <c r="X12" i="31"/>
  <c r="V177" i="30"/>
  <c r="X28" i="2"/>
  <c r="Y32" i="31"/>
  <c r="X32" i="31"/>
  <c r="Y13" i="31"/>
  <c r="X13" i="31"/>
  <c r="V315" i="30"/>
  <c r="V320" i="30"/>
  <c r="V318" i="30"/>
  <c r="X96" i="2"/>
  <c r="Y96" i="2"/>
  <c r="X97" i="2"/>
  <c r="Y97" i="2"/>
  <c r="X98" i="2"/>
  <c r="Y98" i="2"/>
  <c r="X94" i="2"/>
  <c r="Y94" i="2"/>
  <c r="X27" i="2"/>
  <c r="X26" i="2"/>
  <c r="X25" i="2"/>
  <c r="X24" i="2"/>
  <c r="X23" i="2"/>
  <c r="A136" i="33"/>
  <c r="B136" i="33"/>
  <c r="C136" i="33"/>
  <c r="D136" i="33"/>
  <c r="E136" i="33"/>
  <c r="F136" i="33"/>
  <c r="G136" i="33"/>
  <c r="H136" i="33"/>
  <c r="Y33" i="31"/>
  <c r="X33" i="31"/>
  <c r="X88" i="2"/>
  <c r="Y88" i="2"/>
  <c r="X50" i="31"/>
  <c r="Y50" i="31"/>
  <c r="X47" i="31"/>
  <c r="Y47" i="31"/>
  <c r="X28" i="31"/>
  <c r="Y28" i="31"/>
  <c r="Y14" i="31"/>
  <c r="X14" i="31"/>
  <c r="Y38" i="31"/>
  <c r="X38" i="31"/>
  <c r="Y25" i="31"/>
  <c r="X25" i="31"/>
  <c r="Y90" i="2"/>
  <c r="X90" i="2"/>
  <c r="Y71" i="2"/>
  <c r="X71" i="2"/>
  <c r="Y72" i="2"/>
  <c r="X72" i="2"/>
  <c r="X73" i="2"/>
  <c r="Y73" i="2"/>
  <c r="X9" i="31"/>
  <c r="Y9" i="31"/>
  <c r="V316" i="30"/>
  <c r="Y62" i="31"/>
  <c r="X62" i="31"/>
  <c r="Y8" i="31"/>
  <c r="X8" i="31"/>
  <c r="X92" i="2"/>
  <c r="Y92" i="2"/>
  <c r="Y24" i="2"/>
  <c r="Y25" i="2"/>
  <c r="Y23" i="31"/>
  <c r="X23" i="31"/>
  <c r="Y5" i="31"/>
  <c r="X5" i="31"/>
  <c r="Y7" i="31"/>
  <c r="X7" i="31"/>
  <c r="X82" i="2"/>
  <c r="Y82" i="2"/>
  <c r="X77" i="2"/>
  <c r="Y77" i="2"/>
  <c r="Y23" i="2"/>
  <c r="Y26" i="2"/>
  <c r="Y27" i="2"/>
  <c r="Y30" i="2"/>
  <c r="X44" i="2"/>
  <c r="X87" i="2"/>
  <c r="Y87" i="2"/>
  <c r="Y57" i="31"/>
  <c r="X57" i="31"/>
  <c r="Y46" i="31"/>
  <c r="X46" i="31"/>
  <c r="Y70" i="2"/>
  <c r="X70" i="2"/>
  <c r="Y17" i="31"/>
  <c r="X17" i="31"/>
  <c r="Y20" i="31"/>
  <c r="X20" i="31"/>
  <c r="X13" i="2"/>
  <c r="Y13" i="2"/>
  <c r="Y56" i="31"/>
  <c r="X56" i="31"/>
  <c r="Y6" i="31"/>
  <c r="X6" i="31"/>
  <c r="Y55" i="31"/>
  <c r="X55" i="31"/>
  <c r="X12" i="2"/>
  <c r="Y12" i="2"/>
  <c r="X45" i="31"/>
  <c r="Y45" i="31"/>
  <c r="Y89" i="2"/>
  <c r="X89" i="2"/>
  <c r="Y84" i="2"/>
  <c r="X84" i="2"/>
  <c r="Y78" i="2"/>
  <c r="X78" i="2"/>
  <c r="Y79" i="2"/>
  <c r="X79" i="2"/>
  <c r="Y80" i="2"/>
  <c r="X80" i="2"/>
  <c r="Y39" i="31"/>
  <c r="X39"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5" i="2"/>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4" i="31"/>
  <c r="X6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1" i="31"/>
  <c r="X41" i="31"/>
  <c r="Y43" i="2"/>
  <c r="Y40" i="31"/>
  <c r="X40" i="31"/>
  <c r="V356" i="30"/>
  <c r="Y65" i="31"/>
  <c r="X65" i="31"/>
  <c r="Y44" i="31"/>
  <c r="X44" i="31"/>
  <c r="Y168" i="2"/>
  <c r="Y169" i="2"/>
  <c r="Y170" i="2"/>
  <c r="Y171" i="2"/>
  <c r="Y172" i="2"/>
  <c r="Y173" i="2"/>
  <c r="Y174" i="2"/>
  <c r="Y175" i="2"/>
  <c r="V143" i="30"/>
  <c r="V331" i="30"/>
  <c r="Y54" i="31"/>
  <c r="X54" i="31"/>
  <c r="Y43" i="31"/>
  <c r="X43" i="31"/>
  <c r="Y42" i="31"/>
  <c r="X42" i="31"/>
  <c r="Y45" i="2"/>
  <c r="X45" i="2"/>
  <c r="X61" i="2"/>
  <c r="Y61" i="2"/>
  <c r="Y42" i="2"/>
  <c r="X42" i="2"/>
  <c r="X66" i="2"/>
  <c r="X67" i="2"/>
  <c r="X68" i="2"/>
  <c r="X43" i="2"/>
  <c r="X46" i="2"/>
  <c r="Y68" i="2"/>
  <c r="Y67" i="2"/>
  <c r="Y66" i="2"/>
  <c r="Y63" i="31"/>
  <c r="X63"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35" i="30"/>
  <c r="V314" i="30"/>
  <c r="V11" i="30"/>
  <c r="V189" i="30"/>
  <c r="V325" i="30"/>
  <c r="V6" i="30"/>
  <c r="V181" i="30"/>
  <c r="V31" i="30"/>
  <c r="V36" i="30"/>
  <c r="V27" i="30"/>
  <c r="V187" i="30"/>
  <c r="V182" i="30"/>
  <c r="V349" i="30"/>
  <c r="V156" i="30"/>
  <c r="V190" i="30"/>
  <c r="V34" i="30"/>
  <c r="V327" i="30"/>
  <c r="V317" i="30"/>
  <c r="V329" i="30"/>
  <c r="V30" i="30"/>
  <c r="V184" i="30"/>
  <c r="V155" i="30"/>
  <c r="V193" i="30"/>
  <c r="V24" i="30"/>
  <c r="V192" i="30"/>
  <c r="V8" i="30"/>
  <c r="V188" i="30"/>
  <c r="V194" i="30"/>
  <c r="V191" i="30"/>
  <c r="V5" i="30"/>
  <c r="V180" i="30"/>
  <c r="V33"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<sst xmlns="http://schemas.openxmlformats.org/spreadsheetml/2006/main" count="23747" uniqueCount="2861">
  <si>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</si>
  <si>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</si>
  <si>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</si>
  <si>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</si>
  <si>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</si>
  <si>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</si>
  <si>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</si>
  <si>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</si>
  <si>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</si>
  <si>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</si>
  <si>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</si>
  <si>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</si>
  <si>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</si>
  <si>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</si>
  <si>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</si>
  <si>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</si>
  <si>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</si>
  <si>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</si>
  <si>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</si>
  <si>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</si>
  <si>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</si>
  <si>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</si>
  <si>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</si>
  <si>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</si>
  <si>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</si>
  <si>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</si>
  <si>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</si>
  <si>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</si>
  <si>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</si>
  <si>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</si>
  <si>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</si>
  <si>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</si>
  <si>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</si>
  <si>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</si>
  <si>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</si>
  <si>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</si>
  <si>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</si>
  <si>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</si>
  <si>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</si>
  <si>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</si>
  <si>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</si>
  <si>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</si>
  <si>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</si>
  <si>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</si>
  <si>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</si>
  <si>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</si>
  <si>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</si>
  <si>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</si>
  <si>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</si>
  <si>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</si>
  <si>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</si>
  <si>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</si>
  <si>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</si>
  <si>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</si>
  <si>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</si>
  <si>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</si>
  <si>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</si>
  <si>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</si>
  <si>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</si>
  <si>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</si>
  <si>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</si>
  <si>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</si>
  <si>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</si>
  <si>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</si>
  <si>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</si>
  <si>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</si>
  <si>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</si>
  <si>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</si>
  <si>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</si>
  <si>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</si>
  <si>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</si>
  <si>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</si>
  <si>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</si>
  <si>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</si>
  <si>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</si>
  <si>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</si>
  <si>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</si>
  <si>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</si>
  <si>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</si>
  <si>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</si>
  <si>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</si>
  <si>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</si>
  <si>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</si>
  <si>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</si>
  <si>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</si>
  <si>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</si>
  <si>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</si>
  <si>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</si>
  <si>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</si>
  <si>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</si>
  <si>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</si>
  <si>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</si>
  <si>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</si>
  <si>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</si>
  <si>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</si>
  <si>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</si>
  <si>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</si>
  <si>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</si>
  <si>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</si>
  <si>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</si>
  <si>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</si>
  <si>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</si>
  <si>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</si>
  <si>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</si>
  <si>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</si>
  <si>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</si>
  <si>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</si>
  <si>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</si>
  <si>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</si>
  <si>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</si>
  <si>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</si>
  <si>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</si>
  <si>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</si>
  <si>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</si>
  <si>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</si>
  <si>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</si>
  <si>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</si>
  <si>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</si>
  <si>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</si>
  <si>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</si>
  <si>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</si>
  <si>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</si>
  <si>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</si>
  <si>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</si>
  <si>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</si>
  <si>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</si>
  <si>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</si>
  <si>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</si>
  <si>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</si>
  <si>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</si>
  <si>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</si>
  <si>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</si>
  <si>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</si>
  <si>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</si>
  <si>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</si>
  <si>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</si>
  <si>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</si>
  <si>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</si>
  <si>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</si>
  <si>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</si>
  <si>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</si>
  <si>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</si>
  <si>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</si>
  <si>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</si>
  <si>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</si>
  <si>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</si>
  <si>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</si>
  <si>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</si>
  <si>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</si>
  <si>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</si>
  <si>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</si>
  <si>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</si>
  <si>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</si>
  <si>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</si>
  <si>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</si>
  <si>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</si>
  <si>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</si>
  <si>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</si>
  <si>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</si>
  <si>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</si>
  <si>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</si>
  <si>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</si>
  <si>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</si>
  <si>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</si>
  <si>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</si>
  <si>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</si>
  <si>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</si>
  <si>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</si>
  <si>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</si>
  <si>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</si>
  <si>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</si>
  <si>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</si>
  <si>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</si>
  <si>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</si>
  <si>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</si>
  <si>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</si>
  <si>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</si>
  <si>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</si>
  <si>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</si>
  <si>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</si>
  <si>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</si>
  <si>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</si>
  <si>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</si>
  <si>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</si>
  <si>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</si>
  <si>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</si>
  <si>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</si>
  <si>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</si>
  <si>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</si>
  <si>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</si>
  <si>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</si>
  <si>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</si>
  <si>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</si>
  <si>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</si>
  <si>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</si>
  <si>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</si>
  <si>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</si>
  <si>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</si>
  <si>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</si>
  <si>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</si>
  <si>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</si>
  <si>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</si>
  <si>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</si>
  <si>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</si>
  <si>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</si>
  <si>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</si>
  <si>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</si>
  <si>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</si>
  <si>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</si>
  <si>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</si>
  <si>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</si>
  <si>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</si>
  <si>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</si>
  <si>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</si>
  <si>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</si>
  <si>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</si>
  <si>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</si>
  <si>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</si>
  <si>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</si>
  <si>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</si>
  <si>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</si>
  <si>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</si>
  <si>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</si>
  <si>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</si>
  <si>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</si>
  <si>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</si>
  <si>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</si>
  <si>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</si>
  <si>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</si>
  <si>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</si>
  <si>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</si>
  <si>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</si>
  <si>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</si>
  <si>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</si>
  <si>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</si>
  <si>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</si>
  <si>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</si>
  <si>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</si>
  <si>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</si>
  <si>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</si>
  <si>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</si>
  <si>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</si>
  <si>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</si>
  <si>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</si>
  <si>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</si>
  <si>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</si>
  <si>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</si>
  <si>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</si>
  <si>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</si>
  <si>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</si>
  <si>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</si>
  <si>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</si>
  <si>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</si>
  <si>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</si>
  <si>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</si>
  <si>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</si>
  <si>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</si>
  <si>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</si>
  <si>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</si>
  <si>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</si>
  <si>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</si>
  <si>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</si>
  <si>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</si>
  <si>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</si>
  <si>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</si>
  <si>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</si>
  <si>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</si>
  <si>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</si>
  <si>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</si>
  <si>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</si>
  <si>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</si>
  <si>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</si>
  <si>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</si>
  <si>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</si>
  <si>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</si>
  <si>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</si>
  <si>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</si>
  <si>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</si>
  <si>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</si>
  <si>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</si>
  <si>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</si>
  <si>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</si>
  <si>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</si>
  <si>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</si>
  <si>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</si>
  <si>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</si>
  <si>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</si>
  <si>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</si>
  <si>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</si>
  <si>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</si>
  <si>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</si>
  <si>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</si>
  <si>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</si>
  <si>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</si>
  <si>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</si>
  <si>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</si>
  <si>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</si>
  <si>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</si>
  <si>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</si>
  <si>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</si>
  <si>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</si>
  <si>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</si>
  <si>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</si>
  <si>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</si>
  <si>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</si>
  <si>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</si>
  <si>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</si>
  <si>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</si>
  <si>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</si>
  <si>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</si>
  <si>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</si>
  <si>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</si>
  <si>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</si>
  <si>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</si>
  <si>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</si>
  <si>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</si>
  <si>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</si>
  <si>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</si>
  <si>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</si>
  <si>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</si>
  <si>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</si>
  <si>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</si>
  <si>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</si>
  <si>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</si>
  <si>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</si>
  <si>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</si>
  <si>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</si>
  <si>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</si>
  <si>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</si>
  <si>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</si>
  <si>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</si>
  <si>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</si>
  <si>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</si>
  <si>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</si>
  <si>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</si>
  <si>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</si>
  <si>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</si>
  <si>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</si>
  <si>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</si>
  <si>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</si>
  <si>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</si>
  <si>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</si>
  <si>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</si>
  <si>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</si>
  <si>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</si>
  <si>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</si>
  <si>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</si>
  <si>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</si>
  <si>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</si>
  <si>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</si>
  <si>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</si>
  <si>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</si>
  <si>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</si>
  <si>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</si>
  <si>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</si>
  <si>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</si>
  <si>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</si>
  <si>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</si>
  <si>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</si>
  <si>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</si>
  <si>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</si>
  <si>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</si>
  <si>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</si>
  <si>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</si>
  <si>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</si>
  <si>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</si>
  <si>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</si>
  <si>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</si>
  <si>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</si>
  <si>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</si>
  <si>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</si>
  <si>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</si>
  <si>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</si>
  <si>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</si>
  <si>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</si>
  <si>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</si>
  <si>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</si>
  <si>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</si>
  <si>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</si>
  <si>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</si>
  <si>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</si>
  <si>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</si>
  <si>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</si>
  <si>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</si>
  <si>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</si>
  <si>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</si>
  <si>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</si>
  <si>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</si>
  <si>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</si>
  <si>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</si>
  <si>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</si>
  <si>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</si>
  <si>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</si>
  <si>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</si>
  <si>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</si>
  <si>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</si>
  <si>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</si>
  <si>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</si>
  <si>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</si>
  <si>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</si>
  <si>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</si>
  <si>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</si>
  <si>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</si>
  <si>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</si>
  <si>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</si>
  <si>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</si>
  <si>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</si>
  <si>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</si>
  <si>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</si>
  <si>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</si>
  <si>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</si>
  <si>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</si>
  <si>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</si>
  <si>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</si>
  <si>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</si>
  <si>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</si>
  <si>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</si>
  <si>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</si>
  <si>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</si>
  <si>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</si>
  <si>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</si>
  <si>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</si>
  <si>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</si>
  <si>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</si>
  <si>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</si>
  <si>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</si>
  <si>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</si>
  <si>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</si>
  <si>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</si>
  <si>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</si>
  <si>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</si>
  <si>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</si>
  <si>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</si>
  <si>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</si>
  <si>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</si>
  <si>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</si>
  <si>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</si>
  <si>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</si>
  <si>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</si>
  <si>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</si>
  <si>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</si>
  <si>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</si>
  <si>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</si>
  <si>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</si>
  <si>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</si>
  <si>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</si>
  <si>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</si>
  <si>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</si>
  <si>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</si>
  <si>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</si>
  <si>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</si>
  <si>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</si>
  <si>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</si>
  <si>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</si>
  <si>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</si>
  <si>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</si>
  <si>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</si>
  <si>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</si>
  <si>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</si>
  <si>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</si>
  <si>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</si>
  <si>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</si>
  <si>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</si>
  <si>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</si>
  <si>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</si>
  <si>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</si>
  <si>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</si>
  <si>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</si>
  <si>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</si>
  <si>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</si>
  <si>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</si>
  <si>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</si>
  <si>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</si>
  <si>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</si>
  <si>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</si>
  <si>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</si>
  <si>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</si>
  <si>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</si>
  <si>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</si>
  <si>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</si>
  <si>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</si>
  <si>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</si>
  <si>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</si>
  <si>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</si>
  <si>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</si>
  <si>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</si>
  <si>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</si>
  <si>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</si>
  <si>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</si>
  <si>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</si>
  <si>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</si>
  <si>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</si>
  <si>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</si>
  <si>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</si>
  <si>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</si>
  <si>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</si>
  <si>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</si>
  <si>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</si>
  <si>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</si>
  <si>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</si>
  <si>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</si>
  <si>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</si>
  <si>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</si>
  <si>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</si>
  <si>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</si>
  <si>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</si>
  <si>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</si>
  <si>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</si>
  <si>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</si>
  <si>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</si>
  <si>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</si>
  <si>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</si>
  <si>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</si>
  <si>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</si>
  <si>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</si>
  <si>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</si>
  <si>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</si>
  <si>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</si>
  <si>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</si>
  <si>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</si>
  <si>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</si>
  <si>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</si>
  <si>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</si>
  <si>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</si>
  <si>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</si>
  <si>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</si>
  <si>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</si>
  <si>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</si>
  <si>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</si>
  <si>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</si>
  <si>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</si>
  <si>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</si>
  <si>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</si>
  <si>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</si>
  <si>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</si>
  <si>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</si>
  <si>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</si>
  <si>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</si>
  <si>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</si>
  <si>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</si>
  <si>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</si>
  <si>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</si>
  <si>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</si>
  <si>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</si>
  <si>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</si>
  <si>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</si>
  <si>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</si>
  <si>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</si>
  <si>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</si>
  <si>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</si>
  <si>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</si>
  <si>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</si>
  <si>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</si>
  <si>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</si>
  <si>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</si>
  <si>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</si>
  <si>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</si>
  <si>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</si>
  <si>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</si>
  <si>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</si>
  <si>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</si>
  <si>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</si>
  <si>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</si>
  <si>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</si>
  <si>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</si>
  <si>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</si>
  <si>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</si>
  <si>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</si>
  <si>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</si>
  <si>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</si>
  <si>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</si>
  <si>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</si>
  <si>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</si>
  <si>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</si>
  <si>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</si>
  <si>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</si>
  <si>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</si>
  <si>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</si>
  <si>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</si>
  <si>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</si>
  <si>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</si>
  <si>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</si>
  <si>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</si>
  <si>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</si>
  <si>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</si>
  <si>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</si>
  <si>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</si>
  <si>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</si>
  <si>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</si>
  <si>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</si>
  <si>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</si>
  <si>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</si>
  <si>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</si>
  <si>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</si>
  <si>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</si>
  <si>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</si>
  <si>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</si>
  <si>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</si>
  <si>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</si>
  <si>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</si>
  <si>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</si>
  <si>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</si>
  <si>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</si>
  <si>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</si>
  <si>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</si>
  <si>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</si>
  <si>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</si>
  <si>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</si>
  <si>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</si>
  <si>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</si>
  <si>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</si>
  <si>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</si>
  <si>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</si>
  <si>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</si>
  <si>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</si>
  <si>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</si>
  <si>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</si>
  <si>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</si>
  <si>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</si>
  <si>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</si>
  <si>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</si>
  <si>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</si>
  <si>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</si>
  <si>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</si>
  <si>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</si>
  <si>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</si>
  <si>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</si>
  <si>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</si>
  <si>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</si>
  <si>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</si>
  <si>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</si>
  <si>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</si>
  <si>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</si>
  <si>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</si>
  <si>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</si>
  <si>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</si>
  <si>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</si>
  <si>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</si>
  <si>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</si>
  <si>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</si>
  <si>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</si>
  <si>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</si>
  <si>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</si>
  <si>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</si>
  <si>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</si>
  <si>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</si>
  <si>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</si>
  <si>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</si>
  <si>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</si>
  <si>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</si>
  <si>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</si>
  <si>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</si>
  <si>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</si>
  <si>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</si>
  <si>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</si>
  <si>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</si>
  <si>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</si>
  <si>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</si>
  <si>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</si>
  <si>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</si>
  <si>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Completed on Track</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</si>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</sst>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90</c:v>
                </c:pt>
                <c:pt idx="2">
                  <c:v>28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125002"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356479"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97703472225"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s v="No Production--Drill Breakdown"/>
    <x v="6"/>
  </r>
  <r>
    <s v="FB-HTG289 "/>
    <x v="1"/>
    <d v="2026-07-10T00:00:00"/>
    <m/>
    <m/>
    <m/>
    <x v="6"/>
  </r>
  <r>
    <s v="D-HBR257"/>
    <x v="39"/>
    <d v="2026-07-10T00:00:00"/>
    <m/>
    <m/>
    <m/>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s v="No Production--Drill Breakdown"/>
  </r>
  <r>
    <x v="512"/>
    <x v="1"/>
    <x v="368"/>
    <m/>
    <m/>
    <m/>
  </r>
  <r>
    <x v="503"/>
    <x v="39"/>
    <x v="368"/>
    <m/>
    <m/>
    <m/>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1" totalsRowShown="0" headerRowDxfId="346" dataDxfId="345" tableBorderDxfId="344">
  <autoFilter ref="A49: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5" totalsRowShown="0" headerRowDxfId="211" dataDxfId="210" tableBorderDxfId="209">
  <autoFilter ref="A167: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5" totalsRowShown="0" headerRowDxfId="112" tableBorderDxfId="111">
  <autoFilter ref="A1:AE65" xr:uid="{19253D6D-EA82-475D-A3C1-E8FA76E9E9B7}"/>
  <sortState xmlns:xlrd2="http://schemas.microsoft.com/office/spreadsheetml/2017/richdata2" ref="A2:AE63">
    <sortCondition ref="B1:B6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4:22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21"/>
      <c r="C10" s="1005"/>
      <c r="D10" s="1621"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976701</v>
      </c>
      <c r="E10" s="1621"/>
      <c r="F10" s="1621"/>
      <c r="G10" s="1005"/>
      <c r="H10" s="1632"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167768</v>
      </c>
      <c r="I10" s="1632"/>
      <c r="J10" s="1632"/>
      <c r="K10" s="1005"/>
      <c r="L10" s="1633"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808933</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0.17177007088146731</v>
      </c>
      <c r="B13" s="1634"/>
      <c r="C13" s="1005"/>
      <c r="D13" s="162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11138612.799999999</v>
      </c>
      <c r="E13" s="1620"/>
      <c r="F13" s="1620"/>
      <c r="G13" s="1005"/>
      <c r="H13" s="1621"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9606</v>
      </c>
      <c r="I13" s="1621"/>
      <c r="J13" s="1621"/>
      <c r="K13" s="1005"/>
      <c r="L13" s="1627">
        <f>COUNTA('Pending Resto-COP Packages'!A17:A77)</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7"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234835</v>
      </c>
      <c r="I17" s="1369" cm="1">
        <f t="array" ref="I17">SUMPRODUCT(--(IF($B$5="All",TRUE,'Tillman UG Footage'!B2:B175=$B$5))*--('Tillman UG Footage'!P2:P175="In Process")*--(IF($F$5="All",TRUE,ISNUMBER(FIND($F$5,'Tillman UG Footage'!D2:D175&amp;" "))))*--(IF($H$5="All",TRUE,ISNUMBER(FIND($H$5,'Tillman UG Footage'!F2:F175&amp;" "))))*(IF(ISNUMBER('Tillman UG Footage'!N2:N175),'Tillman UG Footage'!N2:N175,0)))</f>
        <v>2771075.7500000009</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8"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0.62735417809471572</v>
      </c>
      <c r="E18" s="1005"/>
      <c r="F18" s="1014" t="s">
        <v>32</v>
      </c>
      <c r="G18" s="1011" cm="1">
        <f t="array" ref="G18">SUMPRODUCT(--(IF($B$5="All",TRUE,'Tillman UG Footage'!B2:B175=$B$5))*--('Tillman UG Footage'!P2:P175="Not Started")*--(IF($F$5="All",TRUE,ISNUMBER(FIND($F$5,'Tillman UG Footage'!D2:D175&amp;" "))))*--(IF($H$5="All",TRUE,ISNUMBER(FIND($H$5,'Tillman UG Footage'!F2:F175&amp;" ")))))</f>
        <v>90</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576294</v>
      </c>
      <c r="I18" s="1370" cm="1">
        <f t="array" ref="I18">SUMPRODUCT(--(IF($B$5="All",TRUE,'Tillman UG Footage'!B2:B175=$B$5))*--('Tillman UG Footage'!P2:P175="Not Started")*--(IF($F$5="All",TRUE,ISNUMBER(FIND($F$5,'Tillman UG Footage'!D2:D175&amp;" "))))*--(IF($H$5="All",TRUE,ISNUMBER(FIND($H$5,'Tillman UG Footage'!F2:F175&amp;" "))))*(IF(ISNUMBER('Tillman UG Footage'!N2:N175),'Tillman UG Footage'!N2:N175,0)))</f>
        <v>6252982.7000000002</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14</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62849</v>
      </c>
      <c r="D19" s="1367"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4.3707934891565499E-2</v>
      </c>
      <c r="E19" s="1005"/>
      <c r="F19" s="1013" t="s">
        <v>35</v>
      </c>
      <c r="G19" s="1010" cm="1">
        <f t="array" ref="G19">SUMPRODUCT(--(IF($B$5="All",TRUE,'Tillman UG Footage'!B2:B175=$B$5))*--('Tillman UG Footage'!P2:P175="Locates Called")*--(IF($F$5="All",TRUE,ISNUMBER(FIND($F$5,'Tillman UG Footage'!D2:D175&amp;" "))))*--(IF($H$5="All",TRUE,ISNUMBER(FIND($H$5,'Tillman UG Footage'!F2:F175&amp;" ")))))</f>
        <v>28</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165572</v>
      </c>
      <c r="I19" s="1369" cm="1">
        <f t="array" ref="I19">SUMPRODUCT(--(IF($B$5="All",TRUE,'Tillman UG Footage'!B2:B175=$B$5))*--('Tillman UG Footage'!P2:P175="Locates Called")*--(IF($F$5="All",TRUE,ISNUMBER(FIND($F$5,'Tillman UG Footage'!D2:D175&amp;" "))))*--(IF($H$5="All",TRUE,ISNUMBER(FIND($H$5,'Tillman UG Footage'!F2:F175&amp;" "))))*(IF(ISNUMBER('Tillman UG Footage'!N2:N175),'Tillman UG Footage'!N2:N175,0)))</f>
        <v>2114554.35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8"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0.33149681597878766</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3957</v>
      </c>
      <c r="I20" s="1370" cm="1">
        <f t="array" ref="I20">SUMPRODUCT(--(IF($B$5="All",TRUE,'Tillman UG Footage'!B2:B175=$B$5))*--('Tillman UG Footage'!P2:P175="Completed")*--(IF($F$5="All",TRUE,ISNUMBER(FIND($F$5,'Tillman UG Footage'!D2:D175&amp;" "))))*--(IF($H$5="All",TRUE,ISNUMBER(FIND($H$5,'Tillman UG Footage'!F2:F175&amp;" "))))*IF(ISNUMBER('Tillman UG Footage'!N2:N175),'Tillman UG Footage'!N2:N175,0))</f>
        <v>52948</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7"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980658</v>
      </c>
      <c r="I21" s="1371">
        <f>SUM(I17:I20)</f>
        <v>11191560.800000001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8"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7"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8</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53893</v>
      </c>
      <c r="D24" s="1368"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0.28384020188150594</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16</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94786</v>
      </c>
      <c r="D25" s="1367"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0.24622834595826387</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0.17177007088146731</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Footage'!D2:D175),(TRIM('Tillman UG Footage'!D2:D175)&lt;&gt;"")*(TRIM('Tillman UG Footage'!D2:D175)&lt;&gt;"Vendor Assignment")),_xlfn._xlws.FILTER(TRIM('Pending Resto-COP Packages'!D2:D65),(TRIM('Pending Resto-COP Packages'!D2:D65)&lt;&gt;"")*(TRIM('Pending Resto-COP Packages'!D2:D65)&lt;&gt;"Vendor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12</v>
      </c>
      <c r="C32" s="1021">
        <f>COUNTIF('Pending Resto-COP Packages'!D:D,"*North Path*")</f>
        <v>12</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74</v>
      </c>
      <c r="H43" s="1580">
        <f>SUM(H30:H42)</f>
        <v>64</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72</v>
      </c>
      <c r="C47" s="1580">
        <f>SUM(C30:C46)</f>
        <v>65</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12</v>
      </c>
      <c r="T53" s="1575">
        <v>12</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Footage'!F2:F175),(TRIM('Tillman UG Footage'!F2:F175)&lt;&gt;"")*(TRIM('Tillman UG Footage'!F2:F175)&lt;&gt;"Assigned Supervisor")),_xlfn._xlws.FILTER(TRIM('Pending Resto-COP Packages'!F2:F65),(TRIM('Pending Resto-COP Packages'!F2:F65)&lt;&gt;"")*(TRIM('Pending Resto-COP Packages'!F2:F65)&lt;&gt;"Assigned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14</v>
      </c>
      <c r="T92" s="1575">
        <v>20</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Packages'!A49="","",'Pending Resto-COP Packages'!A49)</f>
        <v>D-HTG237</v>
      </c>
      <c r="B176" s="1020" t="str">
        <f>IF('Pending Resto-COP Packages'!A49="","",'Pending Resto-COP Packages'!B49)</f>
        <v>Fort Myers</v>
      </c>
      <c r="C176" s="1020" t="str">
        <f>IF('Pending Resto-COP Packages'!A49="","",'Pending Resto-COP Packages'!D49)</f>
        <v>Lopez Underground</v>
      </c>
      <c r="D176" s="1020" t="str">
        <f>IF('Pending Resto-COP Packages'!A49="","",'Pending Resto-COP Packages'!F49)</f>
        <v>Joshua</v>
      </c>
      <c r="E176" s="1021">
        <f>IF('Pending Resto-COP Packages'!A49="","",'Pending Resto-COP Packages'!H49)</f>
        <v>56</v>
      </c>
      <c r="F176" s="1021">
        <f>IF('Pending Resto-COP Packages'!A49="","",'Pending Resto-COP Packages'!V49)</f>
        <v>4652</v>
      </c>
      <c r="G176" s="1021">
        <f>IF('Pending Resto-COP Packages'!A49="","",'Pending Resto-COP Packages'!W49)</f>
        <v>4625</v>
      </c>
      <c r="H176" s="1372">
        <f>IF('Pending Resto-COP Packages'!A49="","",'Pending Resto-COP Packages'!N49)</f>
        <v>55504</v>
      </c>
    </row>
    <row r="177" spans="1:8">
      <c r="A177" s="1023" t="str">
        <f>IF('Pending Resto-COP Packages'!A50="","",'Pending Resto-COP Packages'!A50)</f>
        <v>D-HTG239</v>
      </c>
      <c r="B177" s="1020" t="str">
        <f>IF('Pending Resto-COP Packages'!A50="","",'Pending Resto-COP Packages'!B50)</f>
        <v>Fort Myers</v>
      </c>
      <c r="C177" s="1020" t="str">
        <f>IF('Pending Resto-COP Packages'!A50="","",'Pending Resto-COP Packages'!D50)</f>
        <v>Lopez Underground</v>
      </c>
      <c r="D177" s="1020" t="str">
        <f>IF('Pending Resto-COP Packages'!A50="","",'Pending Resto-COP Packages'!F50)</f>
        <v>Joshua</v>
      </c>
      <c r="E177" s="1021">
        <f>IF('Pending Resto-COP Packages'!A50="","",'Pending Resto-COP Packages'!H50)</f>
        <v>85</v>
      </c>
      <c r="F177" s="1021">
        <f>IF('Pending Resto-COP Packages'!A50="","",'Pending Resto-COP Packages'!V50)</f>
        <v>5218</v>
      </c>
      <c r="G177" s="1021">
        <f>IF('Pending Resto-COP Packages'!A50="","",'Pending Resto-COP Packages'!W50)</f>
        <v>5194</v>
      </c>
      <c r="H177" s="1372">
        <f>IF('Pending Resto-COP Packages'!A50="","",'Pending Resto-COP Packages'!N50)</f>
        <v>64590</v>
      </c>
    </row>
    <row r="178" spans="1:8">
      <c r="A178" s="1023" t="str">
        <f>IF('Pending Resto-COP Packages'!A51="","",'Pending Resto-COP Packages'!A51)</f>
        <v>D-HTG241</v>
      </c>
      <c r="B178" s="1020" t="str">
        <f>IF('Pending Resto-COP Packages'!A51="","",'Pending Resto-COP Packages'!B51)</f>
        <v>Fort Myers</v>
      </c>
      <c r="C178" s="1020" t="str">
        <f>IF('Pending Resto-COP Packages'!A51="","",'Pending Resto-COP Packages'!D51)</f>
        <v>Lightspeed In-House</v>
      </c>
      <c r="D178" s="1020" t="str">
        <f>IF('Pending Resto-COP Packages'!A51="","",'Pending Resto-COP Packages'!F51)</f>
        <v>Joshua</v>
      </c>
      <c r="E178" s="1021">
        <f>IF('Pending Resto-COP Packages'!A51="","",'Pending Resto-COP Packages'!H51)</f>
        <v>28</v>
      </c>
      <c r="F178" s="1021">
        <f>IF('Pending Resto-COP Packages'!A51="","",'Pending Resto-COP Packages'!V51)</f>
        <v>2238</v>
      </c>
      <c r="G178" s="1021">
        <f>IF('Pending Resto-COP Packages'!A51="","",'Pending Resto-COP Packages'!W51)</f>
        <v>2269</v>
      </c>
      <c r="H178" s="1372">
        <f>IF('Pending Resto-COP Packages'!A51="","",'Pending Resto-COP Packages'!N51)</f>
        <v>27694</v>
      </c>
    </row>
    <row r="179" spans="1:8">
      <c r="A179" s="1023" t="str">
        <f>IF('Pending Resto-COP Packages'!A53="","",'Pending Resto-COP Packages'!A53)</f>
        <v>FB-HWP976</v>
      </c>
      <c r="B179" s="1020" t="str">
        <f>IF('Pending Resto-COP Packages'!A53="","",'Pending Resto-COP Packages'!B53)</f>
        <v>Lakeland</v>
      </c>
      <c r="C179" s="1020" t="str">
        <f>IF('Pending Resto-COP Packages'!A53="","",'Pending Resto-COP Packages'!D53)</f>
        <v>J. Garcia Underground</v>
      </c>
      <c r="D179" s="1020" t="str">
        <f>IF('Pending Resto-COP Packages'!A53="","",'Pending Resto-COP Packages'!F53)</f>
        <v>Miguel</v>
      </c>
      <c r="E179" s="1021">
        <f>IF('Pending Resto-COP Packages'!A53="","",'Pending Resto-COP Packages'!H53)</f>
        <v>0</v>
      </c>
      <c r="F179" s="1021">
        <f>IF('Pending Resto-COP Packages'!A53="","",'Pending Resto-COP Packages'!V53)</f>
        <v>1667</v>
      </c>
      <c r="G179" s="1021">
        <f>IF('Pending Resto-COP Packages'!A53="","",'Pending Resto-COP Packages'!W53)</f>
        <v>1625</v>
      </c>
      <c r="H179" s="1372">
        <f>IF('Pending Resto-COP Packages'!A53="","",'Pending Resto-COP Packages'!N53)</f>
        <v>21342.95</v>
      </c>
    </row>
    <row r="180" spans="1:8">
      <c r="A180" s="1023" t="str">
        <f>IF('Pending Resto-COP Packages'!A54="","",'Pending Resto-COP Packages'!A54)</f>
        <v>FB-HWP1305</v>
      </c>
      <c r="B180" s="1020" t="str">
        <f>IF('Pending Resto-COP Packages'!A54="","",'Pending Resto-COP Packages'!B54)</f>
        <v>Lakeland</v>
      </c>
      <c r="C180" s="1020" t="str">
        <f>IF('Pending Resto-COP Packages'!A54="","",'Pending Resto-COP Packages'!D54)</f>
        <v>Splice Only</v>
      </c>
      <c r="D180" s="1020" t="str">
        <f>IF('Pending Resto-COP Packages'!A54="","",'Pending Resto-COP Packages'!F54)</f>
        <v>Miguel</v>
      </c>
      <c r="E180" s="1021">
        <f>IF('Pending Resto-COP Packages'!A54="","",'Pending Resto-COP Packages'!H54)</f>
        <v>0</v>
      </c>
      <c r="F180" s="1021">
        <f>IF('Pending Resto-COP Packages'!A54="","",'Pending Resto-COP Packages'!V54)</f>
        <v>0</v>
      </c>
      <c r="G180" s="1021">
        <f>IF('Pending Resto-COP Packages'!A54="","",'Pending Resto-COP Packages'!W54)</f>
        <v>0</v>
      </c>
      <c r="H180" s="1372">
        <f>IF('Pending Resto-COP Packages'!A54="","",'Pending Resto-COP Packages'!N54)</f>
        <v>1931.75</v>
      </c>
    </row>
    <row r="181" spans="1:8">
      <c r="A181" s="1023" t="str">
        <f>IF('Pending Resto-COP Packages'!A55="","",'Pending Resto-COP Packages'!A55)</f>
        <v>Heatherpoint Lake Estates</v>
      </c>
      <c r="B181" s="1020" t="str">
        <f>IF('Pending Resto-COP Packages'!A55="","",'Pending Resto-COP Packages'!B55)</f>
        <v>Lakeland</v>
      </c>
      <c r="C181" s="1020" t="str">
        <f>IF('Pending Resto-COP Packages'!A55="","",'Pending Resto-COP Packages'!D55)</f>
        <v>Brothers</v>
      </c>
      <c r="D181" s="1020" t="str">
        <f>IF('Pending Resto-COP Packages'!A55="","",'Pending Resto-COP Packages'!F55)</f>
        <v>Travis</v>
      </c>
      <c r="E181" s="1021">
        <f>IF('Pending Resto-COP Packages'!A55="","",'Pending Resto-COP Packages'!H55)</f>
        <v>36</v>
      </c>
      <c r="F181" s="1021">
        <f>IF('Pending Resto-COP Packages'!A55="","",'Pending Resto-COP Packages'!V55)</f>
        <v>3439</v>
      </c>
      <c r="G181" s="1021">
        <f>IF('Pending Resto-COP Packages'!A55="","",'Pending Resto-COP Packages'!W55)</f>
        <v>3439</v>
      </c>
      <c r="H181" s="1372">
        <f>IF('Pending Resto-COP Packages'!A55="","",'Pending Resto-COP Packages'!N55)</f>
        <v>61453.599999999999</v>
      </c>
    </row>
    <row r="182" spans="1:8">
      <c r="A182" s="1023" t="str">
        <f>IF('Pending Resto-COP Packages'!A56="","",'Pending Resto-COP Packages'!A56)</f>
        <v>D-HBR252</v>
      </c>
      <c r="B182" s="1020" t="str">
        <f>IF('Pending Resto-COP Packages'!A56="","",'Pending Resto-COP Packages'!B56)</f>
        <v>Miami</v>
      </c>
      <c r="C182" s="1020" t="str">
        <f>IF('Pending Resto-COP Packages'!A56="","",'Pending Resto-COP Packages'!D56)</f>
        <v>Yosep AER</v>
      </c>
      <c r="D182" s="1020" t="str">
        <f>IF('Pending Resto-COP Packages'!A56="","",'Pending Resto-COP Packages'!F56)</f>
        <v>Wilson</v>
      </c>
      <c r="E182" s="1021">
        <f>IF('Pending Resto-COP Packages'!A56="","",'Pending Resto-COP Packages'!H56)</f>
        <v>53</v>
      </c>
      <c r="F182" s="1021">
        <f>IF('Pending Resto-COP Packages'!A56="","",'Pending Resto-COP Packages'!V56)</f>
        <v>4005</v>
      </c>
      <c r="G182" s="1021">
        <f>IF('Pending Resto-COP Packages'!A56="","",'Pending Resto-COP Packages'!W56)</f>
        <v>4047</v>
      </c>
      <c r="H182" s="1372">
        <f>IF('Pending Resto-COP Packages'!A56="","",'Pending Resto-COP Packages'!N56)</f>
        <v>51528.05</v>
      </c>
    </row>
    <row r="183" spans="1:8">
      <c r="A183" s="1023" t="str">
        <f>IF('Pending Resto-COP Packages'!A57="","",'Pending Resto-COP Packages'!A57)</f>
        <v>D-HBR253</v>
      </c>
      <c r="B183" s="1020" t="str">
        <f>IF('Pending Resto-COP Packages'!A57="","",'Pending Resto-COP Packages'!B57)</f>
        <v>Miami</v>
      </c>
      <c r="C183" s="1020" t="str">
        <f>IF('Pending Resto-COP Packages'!A57="","",'Pending Resto-COP Packages'!D57)</f>
        <v>Yosep AER</v>
      </c>
      <c r="D183" s="1020" t="str">
        <f>IF('Pending Resto-COP Packages'!A57="","",'Pending Resto-COP Packages'!F57)</f>
        <v xml:space="preserve">Efrian </v>
      </c>
      <c r="E183" s="1021">
        <f>IF('Pending Resto-COP Packages'!A57="","",'Pending Resto-COP Packages'!H57)</f>
        <v>55</v>
      </c>
      <c r="F183" s="1021">
        <f>IF('Pending Resto-COP Packages'!A57="","",'Pending Resto-COP Packages'!V57)</f>
        <v>4230</v>
      </c>
      <c r="G183" s="1021">
        <f>IF('Pending Resto-COP Packages'!A57="","",'Pending Resto-COP Packages'!W57)</f>
        <v>4230</v>
      </c>
      <c r="H183" s="1372">
        <f>IF('Pending Resto-COP Packages'!A57="","",'Pending Resto-COP Packages'!N57)</f>
        <v>55435.9</v>
      </c>
    </row>
    <row r="184" spans="1:8">
      <c r="A184" s="1023" t="str">
        <f>IF('Pending Resto-COP Packages'!A60="","",'Pending Resto-COP Packages'!A60)</f>
        <v>D-HPP301</v>
      </c>
      <c r="B184" s="1020" t="str">
        <f>IF('Pending Resto-COP Packages'!A60="","",'Pending Resto-COP Packages'!B60)</f>
        <v>Pinellas</v>
      </c>
      <c r="C184" s="1020" t="str">
        <f>IF('Pending Resto-COP Packages'!A60="","",'Pending Resto-COP Packages'!D60)</f>
        <v>R&amp;F Underground Construction Inc</v>
      </c>
      <c r="D184" s="1020" t="str">
        <f>IF('Pending Resto-COP Packages'!A60="","",'Pending Resto-COP Packages'!F60)</f>
        <v>Joshua Pacheco</v>
      </c>
      <c r="E184" s="1021">
        <f>IF('Pending Resto-COP Packages'!A60="","",'Pending Resto-COP Packages'!H60)</f>
        <v>69</v>
      </c>
      <c r="F184" s="1021">
        <f>IF('Pending Resto-COP Packages'!A60="","",'Pending Resto-COP Packages'!V60)</f>
        <v>5057</v>
      </c>
      <c r="G184" s="1021">
        <f>IF('Pending Resto-COP Packages'!A60="","",'Pending Resto-COP Packages'!W60)</f>
        <v>5060</v>
      </c>
      <c r="H184" s="1372">
        <f>IF('Pending Resto-COP Packages'!A60="","",'Pending Resto-COP Packages'!N60)</f>
        <v>66000.5</v>
      </c>
    </row>
    <row r="185" spans="1:8">
      <c r="A185" s="1023" t="str">
        <f>IF('Pending Resto-COP Packages'!A61="","",'Pending Resto-COP Packages'!A61)</f>
        <v>D-HPP318</v>
      </c>
      <c r="B185" s="1020" t="str">
        <f>IF('Pending Resto-COP Packages'!A61="","",'Pending Resto-COP Packages'!B61)</f>
        <v>Pinellas</v>
      </c>
      <c r="C185" s="1020" t="str">
        <f>IF('Pending Resto-COP Packages'!A61="","",'Pending Resto-COP Packages'!D61)</f>
        <v>NIA Underground</v>
      </c>
      <c r="D185" s="1020" t="str">
        <f>IF('Pending Resto-COP Packages'!A61="","",'Pending Resto-COP Packages'!F61)</f>
        <v>Matthew Nunes</v>
      </c>
      <c r="E185" s="1021">
        <f>IF('Pending Resto-COP Packages'!A61="","",'Pending Resto-COP Packages'!H61)</f>
        <v>49</v>
      </c>
      <c r="F185" s="1021">
        <f>IF('Pending Resto-COP Packages'!A61="","",'Pending Resto-COP Packages'!V61)</f>
        <v>8094</v>
      </c>
      <c r="G185" s="1021">
        <f>IF('Pending Resto-COP Packages'!A61="","",'Pending Resto-COP Packages'!W61)</f>
        <v>7667</v>
      </c>
      <c r="H185" s="1372">
        <f>IF('Pending Resto-COP Packages'!A61="","",'Pending Resto-COP Packages'!N61)</f>
        <v>103484.5</v>
      </c>
    </row>
    <row r="186" spans="1:8">
      <c r="A186" s="1023" t="str">
        <f>IF('Pending Resto-COP Packages'!A62="","",'Pending Resto-COP Packages'!A62)</f>
        <v>D-HSF320</v>
      </c>
      <c r="B186" s="1020" t="str">
        <f>IF('Pending Resto-COP Packages'!A62="","",'Pending Resto-COP Packages'!B62)</f>
        <v>Port Charlotte</v>
      </c>
      <c r="C186" s="1020" t="str">
        <f>IF('Pending Resto-COP Packages'!A62="","",'Pending Resto-COP Packages'!D62)</f>
        <v>GN Systems</v>
      </c>
      <c r="D186" s="1020" t="str">
        <f>IF('Pending Resto-COP Packages'!A62="","",'Pending Resto-COP Packages'!F62)</f>
        <v>Joshua</v>
      </c>
      <c r="E186" s="1021">
        <f>IF('Pending Resto-COP Packages'!A62="","",'Pending Resto-COP Packages'!H62)</f>
        <v>79</v>
      </c>
      <c r="F186" s="1021">
        <f>IF('Pending Resto-COP Packages'!A62="","",'Pending Resto-COP Packages'!V62)</f>
        <v>5974</v>
      </c>
      <c r="G186" s="1021">
        <f>IF('Pending Resto-COP Packages'!A62="","",'Pending Resto-COP Packages'!W62)</f>
        <v>5911</v>
      </c>
      <c r="H186" s="1372">
        <f>IF('Pending Resto-COP Packages'!A62="","",'Pending Resto-COP Packages'!N62)</f>
        <v>73533</v>
      </c>
    </row>
    <row r="187" spans="1:8">
      <c r="A187" s="1023" t="str">
        <f>IF('Pending Resto-COP Packages'!A63="","",'Pending Resto-COP Packages'!A63)</f>
        <v>FB-HNP133</v>
      </c>
      <c r="B187" s="1020" t="str">
        <f>IF('Pending Resto-COP Packages'!A63="","",'Pending Resto-COP Packages'!B63)</f>
        <v>St Petersburg</v>
      </c>
      <c r="C187" s="1020" t="str">
        <f>IF('Pending Resto-COP Packages'!A63="","",'Pending Resto-COP Packages'!D63)</f>
        <v>Lightspeed In-House</v>
      </c>
      <c r="D187" s="1020" t="str">
        <f>IF('Pending Resto-COP Packages'!A63="","",'Pending Resto-COP Packages'!F63)</f>
        <v>Johnnie</v>
      </c>
      <c r="E187" s="1021">
        <f>IF('Pending Resto-COP Packages'!A63="","",'Pending Resto-COP Packages'!H63)</f>
        <v>0</v>
      </c>
      <c r="F187" s="1021">
        <f>IF('Pending Resto-COP Packages'!A63="","",'Pending Resto-COP Packages'!V63)</f>
        <v>1697</v>
      </c>
      <c r="G187" s="1021">
        <f>IF('Pending Resto-COP Packages'!A63="","",'Pending Resto-COP Packages'!W63)</f>
        <v>1815</v>
      </c>
      <c r="H187" s="1372">
        <f>IF('Pending Resto-COP Packages'!A63="","",'Pending Resto-COP Packages'!N63)</f>
        <v>23800.25</v>
      </c>
    </row>
    <row r="188" spans="1:8">
      <c r="A188" s="1023" t="str">
        <f>IF('Pending Resto-COP Packages'!A64="","",'Pending Resto-COP Packages'!A64)</f>
        <v>FB-HNP144</v>
      </c>
      <c r="B188" s="1020" t="str">
        <f>IF('Pending Resto-COP Packages'!A64="","",'Pending Resto-COP Packages'!B64)</f>
        <v>St Petersburg</v>
      </c>
      <c r="C188" s="1020" t="str">
        <f>IF('Pending Resto-COP Packages'!A64="","",'Pending Resto-COP Packages'!D64)</f>
        <v>Kattle One/LSCG</v>
      </c>
      <c r="D188" s="1020" t="str">
        <f>IF('Pending Resto-COP Packages'!A64="","",'Pending Resto-COP Packages'!F64)</f>
        <v>Johnnie</v>
      </c>
      <c r="E188" s="1021">
        <f>IF('Pending Resto-COP Packages'!A64="","",'Pending Resto-COP Packages'!H64)</f>
        <v>0</v>
      </c>
      <c r="F188" s="1021">
        <f>IF('Pending Resto-COP Packages'!A64="","",'Pending Resto-COP Packages'!V64)</f>
        <v>2003</v>
      </c>
      <c r="G188" s="1021">
        <f>IF('Pending Resto-COP Packages'!A64="","",'Pending Resto-COP Packages'!W64)</f>
        <v>225</v>
      </c>
      <c r="H188" s="1372">
        <f>IF('Pending Resto-COP Packages'!A64="","",'Pending Resto-COP Packages'!N64)</f>
        <v>31186.25</v>
      </c>
    </row>
    <row r="189" spans="1:8">
      <c r="A189" s="1023" t="str">
        <f>IF('Pending Resto-COP Packages'!A65="","",'Pending Resto-COP Packages'!A65)</f>
        <v>Vantage Point Condominiums</v>
      </c>
      <c r="B189" s="1020" t="str">
        <f>IF('Pending Resto-COP Packages'!A65="","",'Pending Resto-COP Packages'!B65)</f>
        <v>St Petersburg</v>
      </c>
      <c r="C189" s="1020" t="str">
        <f>IF('Pending Resto-COP Packages'!A65="","",'Pending Resto-COP Packages'!D65)</f>
        <v>APT Communications/Kattleone</v>
      </c>
      <c r="D189" s="1020" t="str">
        <f>IF('Pending Resto-COP Packages'!A65="","",'Pending Resto-COP Packages'!F65)</f>
        <v>Johnnie</v>
      </c>
      <c r="E189" s="1021">
        <f>IF('Pending Resto-COP Packages'!A65="","",'Pending Resto-COP Packages'!H65)</f>
        <v>380</v>
      </c>
      <c r="F189" s="1021">
        <f>IF('Pending Resto-COP Packages'!A65="","",'Pending Resto-COP Packages'!V65)</f>
        <v>9181</v>
      </c>
      <c r="G189" s="1021">
        <f>IF('Pending Resto-COP Packages'!A65="","",'Pending Resto-COP Packages'!W65)</f>
        <v>9179</v>
      </c>
      <c r="H189" s="1372">
        <f>IF('Pending Resto-COP Packages'!A65="","",'Pending Resto-COP Packages'!N65)</f>
        <v>117414</v>
      </c>
    </row>
    <row r="190" spans="1:8">
      <c r="A190" s="1023" t="str">
        <f>IF('Pending Resto-COP Packages'!A66="","",'Pending Resto-COP Packages'!A66)</f>
        <v/>
      </c>
      <c r="B190" s="1020" t="str">
        <f>IF('Pending Resto-COP Packages'!A66="","",'Pending Resto-COP Packages'!B66)</f>
        <v/>
      </c>
      <c r="C190" s="1020" t="str">
        <f>IF('Pending Resto-COP Packages'!A66="","",'Pending Resto-COP Packages'!D66)</f>
        <v/>
      </c>
      <c r="D190" s="1020" t="str">
        <f>IF('Pending Resto-COP Packages'!A66="","",'Pending Resto-COP Packages'!F66)</f>
        <v/>
      </c>
      <c r="E190" s="1021" t="str">
        <f>IF('Pending Resto-COP Packages'!A66="","",'Pending Resto-COP Packages'!H66)</f>
        <v/>
      </c>
      <c r="F190" s="1021" t="str">
        <f>IF('Pending Resto-COP Packages'!A66="","",'Pending Resto-COP Packages'!V66)</f>
        <v/>
      </c>
      <c r="G190" s="1021" t="str">
        <f>IF('Pending Resto-COP Packages'!A66="","",'Pending Resto-COP Packages'!W66)</f>
        <v/>
      </c>
      <c r="H190" s="1372" t="str">
        <f>IF('Pending Resto-COP Packages'!A66="","",'Pending Resto-COP Packages'!N66)</f>
        <v/>
      </c>
    </row>
    <row r="191" spans="1:8">
      <c r="A191" s="1023" t="str">
        <f>IF('Pending Resto-COP Packages'!A67="","",'Pending Resto-COP Packages'!A67)</f>
        <v/>
      </c>
      <c r="B191" s="1020" t="str">
        <f>IF('Pending Resto-COP Packages'!A67="","",'Pending Resto-COP Packages'!B67)</f>
        <v/>
      </c>
      <c r="C191" s="1020" t="str">
        <f>IF('Pending Resto-COP Packages'!A67="","",'Pending Resto-COP Packages'!D67)</f>
        <v/>
      </c>
      <c r="D191" s="1020" t="str">
        <f>IF('Pending Resto-COP Packages'!A67="","",'Pending Resto-COP Packages'!F67)</f>
        <v/>
      </c>
      <c r="E191" s="1021" t="str">
        <f>IF('Pending Resto-COP Packages'!A67="","",'Pending Resto-COP Packages'!H67)</f>
        <v/>
      </c>
      <c r="F191" s="1021" t="str">
        <f>IF('Pending Resto-COP Packages'!A67="","",'Pending Resto-COP Packages'!V67)</f>
        <v/>
      </c>
      <c r="G191" s="1021" t="str">
        <f>IF('Pending Resto-COP Packages'!A67="","",'Pending Resto-COP Packages'!W67)</f>
        <v/>
      </c>
      <c r="H191" s="1372" t="str">
        <f>IF('Pending Resto-COP Packages'!A67="","",'Pending Resto-COP Packages'!N67)</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U6" activePane="topRight" state="frozen"/>
      <selection pane="topRight" activeCell="W7" sqref="W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5">
        <v>94</v>
      </c>
      <c r="I2" s="371" t="s">
        <v>571</v>
      </c>
      <c r="J2" s="1055" t="s">
        <v>30</v>
      </c>
      <c r="K2" s="1646"/>
      <c r="L2" s="1378"/>
      <c r="M2" s="371" t="s">
        <v>128</v>
      </c>
      <c r="N2" s="989">
        <v>94021.5</v>
      </c>
      <c r="O2" s="371" t="s">
        <v>128</v>
      </c>
      <c r="P2" s="705" t="s">
        <v>35</v>
      </c>
      <c r="Q2" s="1647">
        <v>46162</v>
      </c>
      <c r="R2" s="700"/>
      <c r="S2" s="1647"/>
      <c r="T2" s="1647"/>
      <c r="U2" s="1647"/>
      <c r="V2" s="1648">
        <v>7741</v>
      </c>
      <c r="W2" s="1222"/>
      <c r="X2" s="1649">
        <f>SUM(V2-W2)</f>
        <v>7741</v>
      </c>
      <c r="Y2" s="1238">
        <f>IFERROR($W2/$V2, 0)</f>
        <v>0</v>
      </c>
      <c r="Z2" s="1647"/>
      <c r="AA2" s="1647"/>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5">
        <v>110</v>
      </c>
      <c r="I3" s="371" t="s">
        <v>571</v>
      </c>
      <c r="J3" s="1055" t="s">
        <v>30</v>
      </c>
      <c r="K3" s="1646"/>
      <c r="L3" s="1378"/>
      <c r="M3" s="371" t="s">
        <v>128</v>
      </c>
      <c r="N3" s="989">
        <v>101920.5</v>
      </c>
      <c r="O3" s="371" t="s">
        <v>128</v>
      </c>
      <c r="P3" s="705" t="s">
        <v>29</v>
      </c>
      <c r="Q3" s="1647">
        <v>46162</v>
      </c>
      <c r="R3" s="700"/>
      <c r="S3" s="1647"/>
      <c r="T3" s="1647"/>
      <c r="U3" s="1647"/>
      <c r="V3" s="1648">
        <v>8444</v>
      </c>
      <c r="W3" s="1323">
        <v>6013</v>
      </c>
      <c r="X3" s="1649">
        <f>SUM(V3-W3)</f>
        <v>2431</v>
      </c>
      <c r="Y3" s="1238">
        <f>IFERROR($W3/$V3, 0)</f>
        <v>0.71210326859308382</v>
      </c>
      <c r="Z3" s="1647">
        <v>46174</v>
      </c>
      <c r="AA3" s="1647"/>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5">
        <v>88</v>
      </c>
      <c r="I4" s="371" t="s">
        <v>571</v>
      </c>
      <c r="J4" s="1055" t="s">
        <v>30</v>
      </c>
      <c r="K4" s="1646"/>
      <c r="L4" s="1378">
        <v>46188</v>
      </c>
      <c r="M4" s="371" t="s">
        <v>128</v>
      </c>
      <c r="N4" s="989">
        <v>96607</v>
      </c>
      <c r="O4" s="371" t="s">
        <v>128</v>
      </c>
      <c r="P4" s="705" t="s">
        <v>29</v>
      </c>
      <c r="Q4" s="1647">
        <v>46176</v>
      </c>
      <c r="R4" s="700"/>
      <c r="S4" s="1647"/>
      <c r="T4" s="1647"/>
      <c r="U4" s="1647"/>
      <c r="V4" s="1648">
        <v>7623</v>
      </c>
      <c r="W4" s="1222">
        <v>7341</v>
      </c>
      <c r="X4" s="1649">
        <f>SUM(V4-W4)</f>
        <v>282</v>
      </c>
      <c r="Y4" s="1238">
        <f>IFERROR($W4/$V4, 0)</f>
        <v>0.96300669027941754</v>
      </c>
      <c r="Z4" s="1647">
        <v>46195</v>
      </c>
      <c r="AA4" s="1647"/>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5">
        <v>75</v>
      </c>
      <c r="I5" s="371" t="s">
        <v>571</v>
      </c>
      <c r="J5" s="1055" t="s">
        <v>30</v>
      </c>
      <c r="K5" s="1646"/>
      <c r="L5" s="1378"/>
      <c r="M5" s="371" t="s">
        <v>128</v>
      </c>
      <c r="N5" s="989">
        <v>95477</v>
      </c>
      <c r="O5" s="371" t="s">
        <v>128</v>
      </c>
      <c r="P5" s="705" t="s">
        <v>35</v>
      </c>
      <c r="Q5" s="1647">
        <v>46198</v>
      </c>
      <c r="R5" s="700"/>
      <c r="S5" s="1647"/>
      <c r="T5" s="1647"/>
      <c r="U5" s="1647"/>
      <c r="V5" s="1648">
        <v>7966</v>
      </c>
      <c r="W5" s="1644">
        <v>439</v>
      </c>
      <c r="X5" s="1649">
        <f>SUM(V5-W5)</f>
        <v>7527</v>
      </c>
      <c r="Y5" s="1238">
        <f>IFERROR($W5/$V5, 0)</f>
        <v>5.5109214160180768E-2</v>
      </c>
      <c r="Z5" s="1647">
        <v>46213</v>
      </c>
      <c r="AA5" s="1647"/>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5">
        <v>97</v>
      </c>
      <c r="I6" s="371" t="s">
        <v>571</v>
      </c>
      <c r="J6" s="1055" t="s">
        <v>30</v>
      </c>
      <c r="K6" s="1646"/>
      <c r="L6" s="1378"/>
      <c r="M6" s="371" t="s">
        <v>128</v>
      </c>
      <c r="N6" s="989">
        <v>94688.5</v>
      </c>
      <c r="O6" s="371" t="s">
        <v>128</v>
      </c>
      <c r="P6" s="705" t="s">
        <v>29</v>
      </c>
      <c r="Q6" s="1647">
        <v>46176</v>
      </c>
      <c r="R6" s="700"/>
      <c r="S6" s="1647"/>
      <c r="T6" s="1647"/>
      <c r="U6" s="1647"/>
      <c r="V6" s="1648">
        <v>7856</v>
      </c>
      <c r="W6" s="1222">
        <v>2314</v>
      </c>
      <c r="X6" s="1649">
        <f>SUM(V6-W6)</f>
        <v>5542</v>
      </c>
      <c r="Y6" s="1238">
        <f>IFERROR($W6/$V6, 0)</f>
        <v>0.29455193482688391</v>
      </c>
      <c r="Z6" s="1647">
        <v>46190</v>
      </c>
      <c r="AA6" s="1647"/>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5">
        <v>65</v>
      </c>
      <c r="I7" s="371" t="s">
        <v>571</v>
      </c>
      <c r="J7" s="1055" t="s">
        <v>30</v>
      </c>
      <c r="K7" s="1646"/>
      <c r="L7" s="1378"/>
      <c r="M7" s="371" t="s">
        <v>128</v>
      </c>
      <c r="N7" s="989">
        <v>97700</v>
      </c>
      <c r="O7" s="371" t="s">
        <v>128</v>
      </c>
      <c r="P7" s="705" t="s">
        <v>29</v>
      </c>
      <c r="Q7" s="1647">
        <v>46198</v>
      </c>
      <c r="R7" s="700"/>
      <c r="S7" s="1647"/>
      <c r="T7" s="1647"/>
      <c r="U7" s="1647"/>
      <c r="V7" s="1648">
        <v>8047</v>
      </c>
      <c r="W7" s="1644">
        <v>2577</v>
      </c>
      <c r="X7" s="1649">
        <f>SUM(V7-W7)</f>
        <v>5470</v>
      </c>
      <c r="Y7" s="1238">
        <f>IFERROR($W7/$V7, 0)</f>
        <v>0.32024356903193735</v>
      </c>
      <c r="Z7" s="1647">
        <v>46212</v>
      </c>
      <c r="AA7" s="1647"/>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5">
        <v>51</v>
      </c>
      <c r="I8" s="371" t="s">
        <v>571</v>
      </c>
      <c r="J8" s="1055" t="s">
        <v>30</v>
      </c>
      <c r="K8" s="1646"/>
      <c r="L8" s="1378"/>
      <c r="M8" s="371" t="s">
        <v>128</v>
      </c>
      <c r="N8" s="989">
        <v>91700</v>
      </c>
      <c r="O8" s="371" t="s">
        <v>128</v>
      </c>
      <c r="P8" s="705" t="s">
        <v>29</v>
      </c>
      <c r="Q8" s="1647">
        <v>46176</v>
      </c>
      <c r="R8" s="700"/>
      <c r="S8" s="1647"/>
      <c r="T8" s="1647"/>
      <c r="U8" s="1647"/>
      <c r="V8" s="1648">
        <v>7529</v>
      </c>
      <c r="W8" s="1222">
        <v>7126</v>
      </c>
      <c r="X8" s="1649">
        <f>SUM(V8-W8)</f>
        <v>403</v>
      </c>
      <c r="Y8" s="1238">
        <f>IFERROR($W8/$V8, 0)</f>
        <v>0.94647363527692918</v>
      </c>
      <c r="Z8" s="1647">
        <v>46191</v>
      </c>
      <c r="AA8" s="1647"/>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5">
        <v>67</v>
      </c>
      <c r="I9" s="371" t="s">
        <v>571</v>
      </c>
      <c r="J9" s="1055" t="s">
        <v>30</v>
      </c>
      <c r="K9" s="1646"/>
      <c r="L9" s="1378"/>
      <c r="M9" s="371" t="s">
        <v>128</v>
      </c>
      <c r="N9" s="989">
        <v>100866</v>
      </c>
      <c r="O9" s="371" t="s">
        <v>128</v>
      </c>
      <c r="P9" s="705" t="s">
        <v>29</v>
      </c>
      <c r="Q9" s="1647">
        <v>46175</v>
      </c>
      <c r="R9" s="700"/>
      <c r="S9" s="1647"/>
      <c r="T9" s="1647"/>
      <c r="U9" s="1647"/>
      <c r="V9" s="1648">
        <v>9021</v>
      </c>
      <c r="W9" s="1222">
        <v>1708</v>
      </c>
      <c r="X9" s="1649">
        <f>SUM(V9-W9)</f>
        <v>7313</v>
      </c>
      <c r="Y9" s="1238">
        <f>IFERROR($W9/$V9, 0)</f>
        <v>0.18933599379226249</v>
      </c>
      <c r="Z9" s="1647">
        <v>46195</v>
      </c>
      <c r="AA9" s="1647"/>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5">
        <v>93</v>
      </c>
      <c r="I10" s="371" t="s">
        <v>571</v>
      </c>
      <c r="J10" s="1055" t="s">
        <v>30</v>
      </c>
      <c r="K10" s="1646"/>
      <c r="L10" s="1378"/>
      <c r="M10" s="371" t="s">
        <v>128</v>
      </c>
      <c r="N10" s="989">
        <v>104934</v>
      </c>
      <c r="O10" s="371" t="s">
        <v>128</v>
      </c>
      <c r="P10" s="705" t="s">
        <v>29</v>
      </c>
      <c r="Q10" s="1647">
        <v>46176</v>
      </c>
      <c r="R10" s="700"/>
      <c r="S10" s="1647"/>
      <c r="T10" s="1647"/>
      <c r="U10" s="1647"/>
      <c r="V10" s="1648">
        <v>8701</v>
      </c>
      <c r="W10" s="1644">
        <v>5487</v>
      </c>
      <c r="X10" s="1649">
        <f>SUM(V10-W10)</f>
        <v>3214</v>
      </c>
      <c r="Y10" s="1238">
        <f>IFERROR($W10/$V10, 0)</f>
        <v>0.63061717044017929</v>
      </c>
      <c r="Z10" s="1647">
        <v>46191</v>
      </c>
      <c r="AA10" s="1647"/>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5">
        <v>70</v>
      </c>
      <c r="I11" s="371" t="s">
        <v>571</v>
      </c>
      <c r="J11" s="1055" t="s">
        <v>30</v>
      </c>
      <c r="K11" s="1646"/>
      <c r="L11" s="1378"/>
      <c r="M11" s="371" t="s">
        <v>128</v>
      </c>
      <c r="N11" s="989">
        <v>99590</v>
      </c>
      <c r="O11" s="371" t="s">
        <v>128</v>
      </c>
      <c r="P11" s="705" t="s">
        <v>29</v>
      </c>
      <c r="Q11" s="1647">
        <v>46177</v>
      </c>
      <c r="R11" s="700"/>
      <c r="S11" s="1647"/>
      <c r="T11" s="1647"/>
      <c r="U11" s="1647"/>
      <c r="V11" s="1648">
        <v>8201</v>
      </c>
      <c r="W11" s="1222">
        <v>7374</v>
      </c>
      <c r="X11" s="1649">
        <f>SUM(V11-W11)</f>
        <v>827</v>
      </c>
      <c r="Y11" s="1238">
        <f>IFERROR($W11/$V11, 0)</f>
        <v>0.89915863919034267</v>
      </c>
      <c r="Z11" s="1647">
        <v>46195</v>
      </c>
      <c r="AA11" s="1647"/>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5">
        <v>91</v>
      </c>
      <c r="I12" s="371" t="s">
        <v>571</v>
      </c>
      <c r="J12" s="1055" t="s">
        <v>30</v>
      </c>
      <c r="K12" s="1646"/>
      <c r="L12" s="1378"/>
      <c r="M12" s="371" t="s">
        <v>128</v>
      </c>
      <c r="N12" s="989">
        <v>103644.5</v>
      </c>
      <c r="O12" s="371" t="s">
        <v>128</v>
      </c>
      <c r="P12" s="705" t="s">
        <v>35</v>
      </c>
      <c r="Q12" s="1647">
        <v>46183</v>
      </c>
      <c r="R12" s="700"/>
      <c r="S12" s="1647"/>
      <c r="T12" s="1647"/>
      <c r="U12" s="1647"/>
      <c r="V12" s="1648">
        <v>8384</v>
      </c>
      <c r="W12" s="1222"/>
      <c r="X12" s="1649">
        <f>SUM(V12-W12)</f>
        <v>8384</v>
      </c>
      <c r="Y12" s="1238">
        <f>IFERROR($W12/$V12, 0)</f>
        <v>0</v>
      </c>
      <c r="Z12" s="1647"/>
      <c r="AA12" s="1647"/>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5">
        <v>57</v>
      </c>
      <c r="I13" s="371" t="s">
        <v>571</v>
      </c>
      <c r="J13" s="1055" t="s">
        <v>30</v>
      </c>
      <c r="K13" s="1646"/>
      <c r="L13" s="1378"/>
      <c r="M13" s="371" t="s">
        <v>128</v>
      </c>
      <c r="N13" s="989">
        <v>106431.5</v>
      </c>
      <c r="O13" s="371" t="s">
        <v>128</v>
      </c>
      <c r="P13" s="705" t="s">
        <v>35</v>
      </c>
      <c r="Q13" s="1647">
        <v>46183</v>
      </c>
      <c r="R13" s="700"/>
      <c r="S13" s="1647"/>
      <c r="T13" s="1647"/>
      <c r="U13" s="1647"/>
      <c r="V13" s="1648">
        <v>8751</v>
      </c>
      <c r="W13" s="1222"/>
      <c r="X13" s="1649">
        <f>SUM(V13-W13)</f>
        <v>8751</v>
      </c>
      <c r="Y13" s="1238">
        <f>IFERROR($W13/$V13, 0)</f>
        <v>0</v>
      </c>
      <c r="Z13" s="1647"/>
      <c r="AA13" s="1647"/>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5">
        <v>86</v>
      </c>
      <c r="I14" s="371" t="s">
        <v>571</v>
      </c>
      <c r="J14" s="1055" t="s">
        <v>30</v>
      </c>
      <c r="K14" s="1646"/>
      <c r="L14" s="1378"/>
      <c r="M14" s="371" t="s">
        <v>128</v>
      </c>
      <c r="N14" s="989">
        <v>97386.5</v>
      </c>
      <c r="O14" s="371" t="s">
        <v>128</v>
      </c>
      <c r="P14" s="705" t="s">
        <v>35</v>
      </c>
      <c r="Q14" s="1647">
        <v>46188</v>
      </c>
      <c r="R14" s="700"/>
      <c r="S14" s="1647"/>
      <c r="T14" s="1647"/>
      <c r="U14" s="1647"/>
      <c r="V14" s="1648">
        <v>7996</v>
      </c>
      <c r="W14" s="1222"/>
      <c r="X14" s="1649">
        <f>SUM(V14-W14)</f>
        <v>7996</v>
      </c>
      <c r="Y14" s="1238">
        <f>IFERROR($W14/$V14, 0)</f>
        <v>0</v>
      </c>
      <c r="Z14" s="1647"/>
      <c r="AA14" s="1647"/>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5">
        <v>40</v>
      </c>
      <c r="I15" s="371" t="s">
        <v>571</v>
      </c>
      <c r="J15" s="1055" t="s">
        <v>30</v>
      </c>
      <c r="K15" s="1646"/>
      <c r="L15" s="1378">
        <v>46182</v>
      </c>
      <c r="M15" s="371" t="s">
        <v>128</v>
      </c>
      <c r="N15" s="989">
        <v>91774</v>
      </c>
      <c r="O15" s="371" t="s">
        <v>128</v>
      </c>
      <c r="P15" s="705" t="s">
        <v>35</v>
      </c>
      <c r="Q15" s="1647">
        <v>46171</v>
      </c>
      <c r="R15" s="700"/>
      <c r="S15" s="1647"/>
      <c r="T15" s="1647"/>
      <c r="U15" s="1647"/>
      <c r="V15" s="1648">
        <v>7530</v>
      </c>
      <c r="W15" s="1222"/>
      <c r="X15" s="1649">
        <f>SUM(V15-W15)</f>
        <v>7530</v>
      </c>
      <c r="Y15" s="1238">
        <f>IFERROR($W15/$V15, 0)</f>
        <v>0</v>
      </c>
      <c r="Z15" s="1647"/>
      <c r="AA15" s="1647"/>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5">
        <v>88</v>
      </c>
      <c r="I16" s="371" t="s">
        <v>571</v>
      </c>
      <c r="J16" s="1055" t="s">
        <v>30</v>
      </c>
      <c r="K16" s="1646"/>
      <c r="L16" s="1378">
        <v>46181</v>
      </c>
      <c r="M16" s="371" t="s">
        <v>128</v>
      </c>
      <c r="N16" s="989">
        <v>81059.5</v>
      </c>
      <c r="O16" s="371" t="s">
        <v>128</v>
      </c>
      <c r="P16" s="705" t="s">
        <v>29</v>
      </c>
      <c r="Q16" s="1647">
        <v>46174</v>
      </c>
      <c r="R16" s="700"/>
      <c r="S16" s="1647"/>
      <c r="T16" s="1647"/>
      <c r="U16" s="1647"/>
      <c r="V16" s="1648">
        <v>6647</v>
      </c>
      <c r="W16" s="1644">
        <v>2337</v>
      </c>
      <c r="X16" s="1649">
        <f>SUM(V16-W16)</f>
        <v>4310</v>
      </c>
      <c r="Y16" s="1238">
        <f>IFERROR($W16/$V16, 0)</f>
        <v>0.351587182187453</v>
      </c>
      <c r="Z16" s="1647">
        <v>46188</v>
      </c>
      <c r="AA16" s="1647"/>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5">
        <v>88</v>
      </c>
      <c r="I17" s="371" t="s">
        <v>571</v>
      </c>
      <c r="J17" s="1055" t="s">
        <v>30</v>
      </c>
      <c r="K17" s="1646"/>
      <c r="L17" s="1378"/>
      <c r="M17" s="371" t="s">
        <v>128</v>
      </c>
      <c r="N17" s="989">
        <v>106600</v>
      </c>
      <c r="O17" s="371" t="s">
        <v>128</v>
      </c>
      <c r="P17" s="705" t="s">
        <v>29</v>
      </c>
      <c r="Q17" s="1647">
        <v>46180</v>
      </c>
      <c r="R17" s="700"/>
      <c r="S17" s="1647"/>
      <c r="T17" s="1647"/>
      <c r="U17" s="1647"/>
      <c r="V17" s="1648">
        <v>8787</v>
      </c>
      <c r="W17" s="1644">
        <v>4314</v>
      </c>
      <c r="X17" s="1649">
        <f>SUM(V17-W17)</f>
        <v>4473</v>
      </c>
      <c r="Y17" s="1238">
        <f>IFERROR($W17/$V17, 0)</f>
        <v>0.49095254353021511</v>
      </c>
      <c r="Z17" s="1647">
        <v>46209</v>
      </c>
      <c r="AA17" s="1647"/>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5">
        <v>0</v>
      </c>
      <c r="I18" s="371" t="s">
        <v>571</v>
      </c>
      <c r="J18" s="1055" t="s">
        <v>30</v>
      </c>
      <c r="K18" s="1646"/>
      <c r="L18" s="1378">
        <v>46154</v>
      </c>
      <c r="M18" s="371" t="s">
        <v>128</v>
      </c>
      <c r="N18" s="989">
        <v>65477.3</v>
      </c>
      <c r="O18" s="371" t="s">
        <v>128</v>
      </c>
      <c r="P18" s="705" t="s">
        <v>35</v>
      </c>
      <c r="Q18" s="1647">
        <v>46157</v>
      </c>
      <c r="R18" s="700"/>
      <c r="S18" s="1647"/>
      <c r="T18" s="1647"/>
      <c r="U18" s="1647"/>
      <c r="V18" s="1648">
        <v>5318</v>
      </c>
      <c r="W18" s="1222"/>
      <c r="X18" s="1649">
        <f>SUM(V18-W18)</f>
        <v>5318</v>
      </c>
      <c r="Y18" s="1238">
        <f>IFERROR($W18/$V18, 0)</f>
        <v>0</v>
      </c>
      <c r="Z18" s="1647"/>
      <c r="AA18" s="1647"/>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6">
        <v>35</v>
      </c>
      <c r="I23" s="1230" t="s">
        <v>571</v>
      </c>
      <c r="J23" s="1219" t="s">
        <v>30</v>
      </c>
      <c r="K23" s="1650"/>
      <c r="L23" s="1379">
        <v>46183</v>
      </c>
      <c r="M23" s="1219" t="s">
        <v>128</v>
      </c>
      <c r="N23" s="1651">
        <v>98498</v>
      </c>
      <c r="O23" s="1219" t="s">
        <v>128</v>
      </c>
      <c r="P23" s="705" t="s">
        <v>29</v>
      </c>
      <c r="Q23" s="1652">
        <v>46183</v>
      </c>
      <c r="R23" s="692"/>
      <c r="S23" s="1652"/>
      <c r="T23" s="1652"/>
      <c r="U23" s="1652"/>
      <c r="V23" s="1649">
        <v>7699</v>
      </c>
      <c r="W23" s="1540">
        <v>5569</v>
      </c>
      <c r="X23" s="1223">
        <f t="shared" ref="X23:X28" si="0">SUM(V23-W23)</f>
        <v>2130</v>
      </c>
      <c r="Y23" s="1238">
        <f t="shared" ref="Y23:Y38" si="1">IFERROR($W23/$V23, 0)</f>
        <v>0.72334069359657094</v>
      </c>
      <c r="Z23" s="1647">
        <v>46195</v>
      </c>
      <c r="AA23" s="1647"/>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6">
        <v>87</v>
      </c>
      <c r="I24" s="1230" t="s">
        <v>571</v>
      </c>
      <c r="J24" s="1219" t="s">
        <v>30</v>
      </c>
      <c r="K24" s="1650"/>
      <c r="L24" s="1379">
        <v>46178</v>
      </c>
      <c r="M24" s="1219" t="s">
        <v>128</v>
      </c>
      <c r="N24" s="1392">
        <v>77365.5</v>
      </c>
      <c r="O24" s="1219" t="s">
        <v>128</v>
      </c>
      <c r="P24" s="1409" t="s">
        <v>29</v>
      </c>
      <c r="Q24" s="1652">
        <v>46178</v>
      </c>
      <c r="R24" s="692"/>
      <c r="S24" s="1652"/>
      <c r="T24" s="1652"/>
      <c r="U24" s="1652"/>
      <c r="V24" s="1649">
        <v>6321</v>
      </c>
      <c r="W24" s="1540">
        <v>4168</v>
      </c>
      <c r="X24" s="1223">
        <f t="shared" si="0"/>
        <v>2153</v>
      </c>
      <c r="Y24" s="1273">
        <f>IFERROR($W24/$V24, 0)</f>
        <v>0.65938933713020087</v>
      </c>
      <c r="Z24" s="1652">
        <v>46191</v>
      </c>
      <c r="AA24" s="1652"/>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6">
        <v>42</v>
      </c>
      <c r="I25" s="1230" t="s">
        <v>571</v>
      </c>
      <c r="J25" s="1219" t="s">
        <v>30</v>
      </c>
      <c r="K25" s="1650"/>
      <c r="L25" s="1379">
        <v>46178</v>
      </c>
      <c r="M25" s="1219" t="s">
        <v>128</v>
      </c>
      <c r="N25" s="1392">
        <v>60970.5</v>
      </c>
      <c r="O25" s="1219" t="s">
        <v>128</v>
      </c>
      <c r="P25" s="1409" t="s">
        <v>29</v>
      </c>
      <c r="Q25" s="1652">
        <v>46181</v>
      </c>
      <c r="R25" s="692"/>
      <c r="S25" s="1652"/>
      <c r="T25" s="1652"/>
      <c r="U25" s="1652"/>
      <c r="V25" s="1649">
        <v>4650</v>
      </c>
      <c r="W25" s="1540">
        <v>3056</v>
      </c>
      <c r="X25" s="1223">
        <f t="shared" si="0"/>
        <v>1594</v>
      </c>
      <c r="Y25" s="1273">
        <f>IFERROR($W25/$V25, 0)</f>
        <v>0.65720430107526884</v>
      </c>
      <c r="Z25" s="1652">
        <v>46188</v>
      </c>
      <c r="AA25" s="1652"/>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6">
        <v>58</v>
      </c>
      <c r="I26" s="1230" t="s">
        <v>571</v>
      </c>
      <c r="J26" s="1219" t="s">
        <v>30</v>
      </c>
      <c r="K26" s="1650"/>
      <c r="L26" s="1379">
        <v>46181</v>
      </c>
      <c r="M26" s="1219" t="s">
        <v>128</v>
      </c>
      <c r="N26" s="1651">
        <v>78994.5</v>
      </c>
      <c r="O26" s="1219" t="s">
        <v>128</v>
      </c>
      <c r="P26" s="705" t="s">
        <v>29</v>
      </c>
      <c r="Q26" s="1652">
        <v>46178</v>
      </c>
      <c r="R26" s="692"/>
      <c r="S26" s="1652"/>
      <c r="T26" s="1652"/>
      <c r="U26" s="1652"/>
      <c r="V26" s="1649">
        <v>6258</v>
      </c>
      <c r="W26" s="1540">
        <v>5606</v>
      </c>
      <c r="X26" s="1223">
        <f t="shared" si="0"/>
        <v>652</v>
      </c>
      <c r="Y26" s="1238">
        <f t="shared" si="1"/>
        <v>0.8958133589006072</v>
      </c>
      <c r="Z26" s="1647">
        <v>46195</v>
      </c>
      <c r="AA26" s="1647"/>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6">
        <v>85</v>
      </c>
      <c r="I27" s="1230" t="s">
        <v>571</v>
      </c>
      <c r="J27" s="1219" t="s">
        <v>30</v>
      </c>
      <c r="K27" s="1650"/>
      <c r="L27" s="1379">
        <v>46181</v>
      </c>
      <c r="M27" s="1219" t="s">
        <v>128</v>
      </c>
      <c r="N27" s="1651">
        <v>62709</v>
      </c>
      <c r="O27" s="1219" t="s">
        <v>128</v>
      </c>
      <c r="P27" s="705" t="s">
        <v>29</v>
      </c>
      <c r="Q27" s="1652">
        <v>46178</v>
      </c>
      <c r="R27" s="692"/>
      <c r="S27" s="1652"/>
      <c r="T27" s="1652"/>
      <c r="U27" s="1652"/>
      <c r="V27" s="1649">
        <v>5055</v>
      </c>
      <c r="W27" s="1540">
        <v>4940</v>
      </c>
      <c r="X27" s="1223">
        <f t="shared" si="0"/>
        <v>115</v>
      </c>
      <c r="Y27" s="1238">
        <f t="shared" si="1"/>
        <v>0.97725024727992083</v>
      </c>
      <c r="Z27" s="1652">
        <v>46188</v>
      </c>
      <c r="AA27" s="1647"/>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6">
        <v>69</v>
      </c>
      <c r="I28" s="1230" t="s">
        <v>571</v>
      </c>
      <c r="J28" s="1219" t="s">
        <v>30</v>
      </c>
      <c r="K28" s="1650"/>
      <c r="L28" s="1379">
        <v>46198</v>
      </c>
      <c r="M28" s="1219" t="s">
        <v>128</v>
      </c>
      <c r="N28" s="1651">
        <v>99986.2</v>
      </c>
      <c r="O28" s="1219" t="s">
        <v>128</v>
      </c>
      <c r="P28" s="705" t="s">
        <v>35</v>
      </c>
      <c r="Q28" s="1652">
        <v>46198</v>
      </c>
      <c r="R28" s="692"/>
      <c r="S28" s="1652"/>
      <c r="T28" s="1652"/>
      <c r="U28" s="1652"/>
      <c r="V28" s="1649">
        <v>8137</v>
      </c>
      <c r="W28" s="1540"/>
      <c r="X28" s="1223">
        <f t="shared" si="0"/>
        <v>8137</v>
      </c>
      <c r="Y28" s="1273">
        <f t="shared" si="1"/>
        <v>0</v>
      </c>
      <c r="Z28" s="1652"/>
      <c r="AA28" s="1652"/>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6">
        <v>38</v>
      </c>
      <c r="I29" s="1230" t="s">
        <v>571</v>
      </c>
      <c r="J29" s="1219" t="s">
        <v>30</v>
      </c>
      <c r="K29" s="1650"/>
      <c r="L29" s="1379">
        <v>46210</v>
      </c>
      <c r="M29" s="371" t="s">
        <v>128</v>
      </c>
      <c r="N29" s="989">
        <v>100248.5</v>
      </c>
      <c r="O29" s="371" t="s">
        <v>128</v>
      </c>
      <c r="P29" s="705" t="s">
        <v>35</v>
      </c>
      <c r="Q29" s="1652">
        <v>46211</v>
      </c>
      <c r="R29" s="692"/>
      <c r="S29" s="1652"/>
      <c r="T29" s="1652"/>
      <c r="U29" s="1652"/>
      <c r="V29" s="1649">
        <v>7950</v>
      </c>
      <c r="W29" s="1602"/>
      <c r="X29" s="1649">
        <v>7950</v>
      </c>
      <c r="Y29" s="1273">
        <f t="shared" si="1"/>
        <v>0</v>
      </c>
      <c r="Z29" s="1647"/>
      <c r="AA29" s="1647"/>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6">
        <v>84</v>
      </c>
      <c r="I30" s="1230" t="s">
        <v>571</v>
      </c>
      <c r="J30" s="1219" t="s">
        <v>30</v>
      </c>
      <c r="K30" s="1650"/>
      <c r="L30" s="1379">
        <v>46212</v>
      </c>
      <c r="M30" s="371" t="s">
        <v>128</v>
      </c>
      <c r="N30" s="989">
        <v>53719</v>
      </c>
      <c r="O30" s="371" t="s">
        <v>128</v>
      </c>
      <c r="P30" s="705" t="s">
        <v>32</v>
      </c>
      <c r="Q30" s="1652"/>
      <c r="R30" s="692"/>
      <c r="S30" s="1652"/>
      <c r="T30" s="1652"/>
      <c r="U30" s="1652"/>
      <c r="V30" s="1649">
        <v>4241</v>
      </c>
      <c r="W30" s="1602"/>
      <c r="X30" s="1649">
        <v>4241</v>
      </c>
      <c r="Y30" s="1273">
        <f t="shared" si="1"/>
        <v>0</v>
      </c>
      <c r="Z30" s="1652"/>
      <c r="AA30" s="1652"/>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6">
        <v>86</v>
      </c>
      <c r="I31" s="1230" t="s">
        <v>571</v>
      </c>
      <c r="J31" s="1219" t="s">
        <v>30</v>
      </c>
      <c r="K31" s="1650"/>
      <c r="L31" s="1379"/>
      <c r="M31" s="371" t="s">
        <v>128</v>
      </c>
      <c r="N31" s="989">
        <v>65330.5</v>
      </c>
      <c r="O31" s="371" t="s">
        <v>128</v>
      </c>
      <c r="P31" s="705" t="s">
        <v>35</v>
      </c>
      <c r="Q31" s="1652">
        <v>46211</v>
      </c>
      <c r="R31" s="692"/>
      <c r="S31" s="1652"/>
      <c r="T31" s="1652"/>
      <c r="U31" s="1652"/>
      <c r="V31" s="1649">
        <v>5374</v>
      </c>
      <c r="W31" s="1602"/>
      <c r="X31" s="1649">
        <v>5374</v>
      </c>
      <c r="Y31" s="1273">
        <f t="shared" si="1"/>
        <v>0</v>
      </c>
      <c r="Z31" s="1652"/>
      <c r="AA31" s="1652"/>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6">
        <v>83</v>
      </c>
      <c r="I32" s="1230" t="s">
        <v>571</v>
      </c>
      <c r="J32" s="1219" t="s">
        <v>30</v>
      </c>
      <c r="K32" s="1650"/>
      <c r="L32" s="1379"/>
      <c r="M32" s="371" t="s">
        <v>128</v>
      </c>
      <c r="N32" s="989">
        <v>100848.5</v>
      </c>
      <c r="O32" s="371" t="s">
        <v>128</v>
      </c>
      <c r="P32" s="705" t="s">
        <v>32</v>
      </c>
      <c r="Q32" s="1652"/>
      <c r="R32" s="692"/>
      <c r="S32" s="1652"/>
      <c r="T32" s="1652"/>
      <c r="U32" s="1652"/>
      <c r="V32" s="1649">
        <v>8078</v>
      </c>
      <c r="W32" s="1602"/>
      <c r="X32" s="1649">
        <v>8078</v>
      </c>
      <c r="Y32" s="1273">
        <f t="shared" si="1"/>
        <v>0</v>
      </c>
      <c r="Z32" s="1652"/>
      <c r="AA32" s="1652"/>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6">
        <v>71</v>
      </c>
      <c r="I33" s="1230" t="s">
        <v>571</v>
      </c>
      <c r="J33" s="1219" t="s">
        <v>30</v>
      </c>
      <c r="K33" s="1650"/>
      <c r="L33" s="1379"/>
      <c r="M33" s="371" t="s">
        <v>128</v>
      </c>
      <c r="N33" s="989">
        <v>84416.5</v>
      </c>
      <c r="O33" s="371" t="s">
        <v>128</v>
      </c>
      <c r="P33" s="705" t="s">
        <v>32</v>
      </c>
      <c r="Q33" s="1652"/>
      <c r="R33" s="692"/>
      <c r="S33" s="1652"/>
      <c r="T33" s="1652"/>
      <c r="U33" s="1652"/>
      <c r="V33" s="1649">
        <v>7140</v>
      </c>
      <c r="W33" s="1602"/>
      <c r="X33" s="1649">
        <v>7140</v>
      </c>
      <c r="Y33" s="1273">
        <f t="shared" si="1"/>
        <v>0</v>
      </c>
      <c r="Z33" s="1652"/>
      <c r="AA33" s="1652"/>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6">
        <v>83</v>
      </c>
      <c r="I34" s="1230" t="s">
        <v>571</v>
      </c>
      <c r="J34" s="1219" t="s">
        <v>30</v>
      </c>
      <c r="K34" s="1650"/>
      <c r="L34" s="1379"/>
      <c r="M34" s="371" t="s">
        <v>128</v>
      </c>
      <c r="N34" s="989">
        <v>68525.5</v>
      </c>
      <c r="O34" s="371" t="s">
        <v>128</v>
      </c>
      <c r="P34" s="705" t="s">
        <v>32</v>
      </c>
      <c r="Q34" s="1652"/>
      <c r="R34" s="692"/>
      <c r="S34" s="1652"/>
      <c r="T34" s="1652"/>
      <c r="U34" s="1652"/>
      <c r="V34" s="1649">
        <v>5454</v>
      </c>
      <c r="W34" s="1602"/>
      <c r="X34" s="1649">
        <v>5454</v>
      </c>
      <c r="Y34" s="1273">
        <f t="shared" si="1"/>
        <v>0</v>
      </c>
      <c r="Z34" s="1652"/>
      <c r="AA34" s="1652"/>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6">
        <v>42</v>
      </c>
      <c r="I35" s="1230" t="s">
        <v>571</v>
      </c>
      <c r="J35" s="1219" t="s">
        <v>30</v>
      </c>
      <c r="K35" s="1650"/>
      <c r="L35" s="1379"/>
      <c r="M35" s="371" t="s">
        <v>128</v>
      </c>
      <c r="N35" s="989">
        <v>103090.5</v>
      </c>
      <c r="O35" s="371" t="s">
        <v>128</v>
      </c>
      <c r="P35" s="705" t="s">
        <v>32</v>
      </c>
      <c r="Q35" s="1652"/>
      <c r="R35" s="692"/>
      <c r="S35" s="1652"/>
      <c r="T35" s="1652"/>
      <c r="U35" s="1652"/>
      <c r="V35" s="1649">
        <v>8272</v>
      </c>
      <c r="W35" s="1602"/>
      <c r="X35" s="1649">
        <v>8272</v>
      </c>
      <c r="Y35" s="1273">
        <f t="shared" si="1"/>
        <v>0</v>
      </c>
      <c r="Z35" s="1652"/>
      <c r="AA35" s="1652"/>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6">
        <v>72</v>
      </c>
      <c r="I36" s="1230" t="s">
        <v>571</v>
      </c>
      <c r="J36" s="1219" t="s">
        <v>30</v>
      </c>
      <c r="K36" s="1650"/>
      <c r="L36" s="1379"/>
      <c r="M36" s="371" t="s">
        <v>128</v>
      </c>
      <c r="N36" s="989">
        <v>91471.5</v>
      </c>
      <c r="O36" s="371" t="s">
        <v>128</v>
      </c>
      <c r="P36" s="705" t="s">
        <v>32</v>
      </c>
      <c r="Q36" s="1652"/>
      <c r="R36" s="692"/>
      <c r="S36" s="1652"/>
      <c r="T36" s="1652"/>
      <c r="U36" s="1652"/>
      <c r="V36" s="1649">
        <v>7206</v>
      </c>
      <c r="W36" s="1602"/>
      <c r="X36" s="1649">
        <v>7206</v>
      </c>
      <c r="Y36" s="1273">
        <f t="shared" si="1"/>
        <v>0</v>
      </c>
      <c r="Z36" s="1652"/>
      <c r="AA36" s="1652"/>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6">
        <v>0</v>
      </c>
      <c r="I37" s="1230" t="s">
        <v>571</v>
      </c>
      <c r="J37" s="1219" t="s">
        <v>30</v>
      </c>
      <c r="K37" s="1650"/>
      <c r="L37" s="1379">
        <v>46181</v>
      </c>
      <c r="M37" s="1219" t="s">
        <v>128</v>
      </c>
      <c r="N37" s="1651">
        <v>419</v>
      </c>
      <c r="O37" s="1219" t="s">
        <v>128</v>
      </c>
      <c r="P37" s="705" t="s">
        <v>35</v>
      </c>
      <c r="Q37" s="1652">
        <v>46178</v>
      </c>
      <c r="R37" s="692"/>
      <c r="S37" s="1652"/>
      <c r="T37" s="1652"/>
      <c r="U37" s="1652"/>
      <c r="V37" s="1649">
        <v>72</v>
      </c>
      <c r="W37" s="1602"/>
      <c r="X37" s="1223">
        <f t="shared" ref="X37" si="2">SUM(V37-W37)</f>
        <v>72</v>
      </c>
      <c r="Y37" s="1273">
        <f t="shared" si="1"/>
        <v>0</v>
      </c>
      <c r="Z37" s="1647"/>
      <c r="AA37" s="1647"/>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6">
        <v>0</v>
      </c>
      <c r="I38" s="1230" t="s">
        <v>571</v>
      </c>
      <c r="J38" s="1219" t="s">
        <v>30</v>
      </c>
      <c r="K38" s="1650"/>
      <c r="L38" s="1379"/>
      <c r="M38" s="371" t="s">
        <v>128</v>
      </c>
      <c r="N38" s="989">
        <v>36848.15</v>
      </c>
      <c r="O38" s="371" t="s">
        <v>128</v>
      </c>
      <c r="P38" s="705" t="s">
        <v>32</v>
      </c>
      <c r="Q38" s="1652"/>
      <c r="R38" s="692"/>
      <c r="S38" s="1652"/>
      <c r="T38" s="1652"/>
      <c r="U38" s="1652"/>
      <c r="V38" s="1649">
        <v>2879</v>
      </c>
      <c r="W38" s="1602"/>
      <c r="X38" s="1649">
        <v>2879</v>
      </c>
      <c r="Y38" s="1273">
        <f t="shared" si="1"/>
        <v>0</v>
      </c>
      <c r="Z38" s="1652"/>
      <c r="AA38" s="1652"/>
      <c r="AB38" s="695">
        <v>0</v>
      </c>
      <c r="AC38" s="695">
        <v>0</v>
      </c>
      <c r="AD38" s="1053">
        <v>0</v>
      </c>
      <c r="AE38" s="1453" t="s">
        <v>618</v>
      </c>
      <c r="AF38" s="712"/>
    </row>
    <row r="39" spans="1:116" s="713" customFormat="1" ht="24.75" customHeight="1">
      <c r="A39" s="1376"/>
      <c r="B39" s="1450"/>
      <c r="C39" s="1379"/>
      <c r="D39" s="1379"/>
      <c r="E39" s="1379"/>
      <c r="F39" s="1448"/>
      <c r="G39" s="1271"/>
      <c r="H39" s="1646"/>
      <c r="I39" s="1230"/>
      <c r="J39" s="1646"/>
      <c r="K39" s="1650"/>
      <c r="L39" s="1379"/>
      <c r="M39" s="1646"/>
      <c r="N39" s="1651"/>
      <c r="O39" s="1646"/>
      <c r="P39" s="1653"/>
      <c r="Q39" s="1652"/>
      <c r="R39" s="692"/>
      <c r="S39" s="1652"/>
      <c r="T39" s="1652"/>
      <c r="U39" s="1652"/>
      <c r="V39" s="1649"/>
      <c r="W39" s="1451"/>
      <c r="X39" s="1649"/>
      <c r="Y39" s="1273"/>
      <c r="Z39" s="1652"/>
      <c r="AA39" s="1652"/>
      <c r="AB39" s="1654"/>
      <c r="AC39" s="1654"/>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6">
        <v>0</v>
      </c>
      <c r="I44" s="689" t="s">
        <v>571</v>
      </c>
      <c r="J44" s="689" t="s">
        <v>30</v>
      </c>
      <c r="K44" s="1646"/>
      <c r="L44" s="1379" t="s">
        <v>636</v>
      </c>
      <c r="M44" s="689" t="s">
        <v>128</v>
      </c>
      <c r="N44" s="690">
        <v>88403.8</v>
      </c>
      <c r="O44" s="699" t="s">
        <v>128</v>
      </c>
      <c r="P44" s="691" t="s">
        <v>29</v>
      </c>
      <c r="Q44" s="1652">
        <v>46169</v>
      </c>
      <c r="R44" s="716"/>
      <c r="S44" s="1655"/>
      <c r="T44" s="1656"/>
      <c r="U44" s="1652"/>
      <c r="V44" s="1323">
        <v>6992</v>
      </c>
      <c r="W44" s="1222">
        <v>6365</v>
      </c>
      <c r="X44" s="1649">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5">
        <v>61</v>
      </c>
      <c r="I50" s="371" t="s">
        <v>632</v>
      </c>
      <c r="J50" s="1055" t="s">
        <v>30</v>
      </c>
      <c r="K50" s="1646"/>
      <c r="L50" s="1378"/>
      <c r="M50" s="371" t="s">
        <v>128</v>
      </c>
      <c r="N50" s="989">
        <v>44936</v>
      </c>
      <c r="O50" s="371" t="s">
        <v>128</v>
      </c>
      <c r="P50" s="705" t="s">
        <v>35</v>
      </c>
      <c r="Q50" s="1647">
        <v>46146</v>
      </c>
      <c r="R50" s="1647"/>
      <c r="S50" s="1647"/>
      <c r="T50" s="1647"/>
      <c r="U50" s="1647"/>
      <c r="V50" s="1648">
        <v>3375</v>
      </c>
      <c r="W50" s="1649"/>
      <c r="X50" s="1649">
        <f>SUM(V50-W50)</f>
        <v>3375</v>
      </c>
      <c r="Y50" s="1238">
        <f>IFERROR($W50/$V50, 0)</f>
        <v>0</v>
      </c>
      <c r="Z50" s="1657"/>
      <c r="AA50" s="1657"/>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5">
        <v>85</v>
      </c>
      <c r="I51" s="371" t="s">
        <v>632</v>
      </c>
      <c r="J51" s="1055" t="s">
        <v>30</v>
      </c>
      <c r="K51" s="1646"/>
      <c r="L51" s="1378"/>
      <c r="M51" s="371" t="s">
        <v>128</v>
      </c>
      <c r="N51" s="989">
        <v>60062</v>
      </c>
      <c r="O51" s="371" t="s">
        <v>128</v>
      </c>
      <c r="P51" s="705" t="s">
        <v>35</v>
      </c>
      <c r="Q51" s="1647">
        <v>46174</v>
      </c>
      <c r="R51" s="1647"/>
      <c r="S51" s="1647"/>
      <c r="T51" s="1647"/>
      <c r="U51" s="1647"/>
      <c r="V51" s="1648">
        <v>4380</v>
      </c>
      <c r="W51" s="1649"/>
      <c r="X51" s="1649">
        <f>SUM(V51-W51)</f>
        <v>4380</v>
      </c>
      <c r="Y51" s="1238">
        <f>IFERROR($W51/$V51, 0)</f>
        <v>0</v>
      </c>
      <c r="Z51" s="1657"/>
      <c r="AA51" s="1657"/>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5">
        <v>86</v>
      </c>
      <c r="I52" s="371" t="s">
        <v>632</v>
      </c>
      <c r="J52" s="1055" t="s">
        <v>30</v>
      </c>
      <c r="K52" s="1646"/>
      <c r="L52" s="1378"/>
      <c r="M52" s="371" t="s">
        <v>128</v>
      </c>
      <c r="N52" s="989">
        <v>64118</v>
      </c>
      <c r="O52" s="371" t="s">
        <v>128</v>
      </c>
      <c r="P52" s="705" t="s">
        <v>35</v>
      </c>
      <c r="Q52" s="1647">
        <v>46174</v>
      </c>
      <c r="R52" s="1647"/>
      <c r="S52" s="1647"/>
      <c r="T52" s="1647"/>
      <c r="U52" s="1647"/>
      <c r="V52" s="1648">
        <v>4753</v>
      </c>
      <c r="W52" s="1649"/>
      <c r="X52" s="1649">
        <f>SUM(V52-W52)</f>
        <v>4753</v>
      </c>
      <c r="Y52" s="1238">
        <f>IFERROR($W52/$V52, 0)</f>
        <v>0</v>
      </c>
      <c r="Z52" s="1657"/>
      <c r="AA52" s="1657"/>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5">
        <v>87</v>
      </c>
      <c r="I53" s="371" t="s">
        <v>632</v>
      </c>
      <c r="J53" s="1055" t="s">
        <v>30</v>
      </c>
      <c r="K53" s="1646"/>
      <c r="L53" s="1378"/>
      <c r="M53" s="371" t="s">
        <v>128</v>
      </c>
      <c r="N53" s="989">
        <v>64040</v>
      </c>
      <c r="O53" s="371" t="s">
        <v>128</v>
      </c>
      <c r="P53" s="705" t="s">
        <v>35</v>
      </c>
      <c r="Q53" s="1647">
        <v>46174</v>
      </c>
      <c r="R53" s="1647"/>
      <c r="S53" s="1647"/>
      <c r="T53" s="1647"/>
      <c r="U53" s="1647"/>
      <c r="V53" s="1648">
        <v>4888</v>
      </c>
      <c r="W53" s="1649"/>
      <c r="X53" s="1649">
        <f>SUM(V53-W53)</f>
        <v>4888</v>
      </c>
      <c r="Y53" s="1238">
        <f>IFERROR($W53/$V53, 0)</f>
        <v>0</v>
      </c>
      <c r="Z53" s="1657"/>
      <c r="AA53" s="1657"/>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5">
        <v>82</v>
      </c>
      <c r="I54" s="371" t="s">
        <v>632</v>
      </c>
      <c r="J54" s="1055" t="s">
        <v>30</v>
      </c>
      <c r="K54" s="1646"/>
      <c r="L54" s="1378"/>
      <c r="M54" s="371" t="s">
        <v>128</v>
      </c>
      <c r="N54" s="989">
        <v>60234</v>
      </c>
      <c r="O54" s="371" t="s">
        <v>128</v>
      </c>
      <c r="P54" s="705" t="s">
        <v>35</v>
      </c>
      <c r="Q54" s="1647">
        <v>46164</v>
      </c>
      <c r="R54" s="1647"/>
      <c r="S54" s="1647"/>
      <c r="T54" s="1647"/>
      <c r="U54" s="1647"/>
      <c r="V54" s="1648">
        <v>4497</v>
      </c>
      <c r="W54" s="1649"/>
      <c r="X54" s="1649">
        <f>SUM(V54-W54)</f>
        <v>4497</v>
      </c>
      <c r="Y54" s="1238">
        <f>IFERROR($W54/$V54, 0)</f>
        <v>0</v>
      </c>
      <c r="Z54" s="1657"/>
      <c r="AA54" s="1657"/>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5">
        <v>55</v>
      </c>
      <c r="I55" s="371" t="s">
        <v>632</v>
      </c>
      <c r="J55" s="1055" t="s">
        <v>30</v>
      </c>
      <c r="K55" s="1646"/>
      <c r="L55" s="1378"/>
      <c r="M55" s="371" t="s">
        <v>128</v>
      </c>
      <c r="N55" s="989">
        <v>45757.7</v>
      </c>
      <c r="O55" s="371" t="s">
        <v>128</v>
      </c>
      <c r="P55" s="705" t="s">
        <v>35</v>
      </c>
      <c r="Q55" s="1647">
        <v>46174</v>
      </c>
      <c r="R55" s="1647"/>
      <c r="S55" s="1647"/>
      <c r="T55" s="1647"/>
      <c r="U55" s="1647"/>
      <c r="V55" s="1648">
        <v>3537</v>
      </c>
      <c r="W55" s="1649"/>
      <c r="X55" s="1649">
        <f>SUM(V55-W55)</f>
        <v>3537</v>
      </c>
      <c r="Y55" s="1238">
        <f>IFERROR($W55/$V55, 0)</f>
        <v>0</v>
      </c>
      <c r="Z55" s="1657"/>
      <c r="AA55" s="1657"/>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5">
        <v>54</v>
      </c>
      <c r="I56" s="371" t="s">
        <v>632</v>
      </c>
      <c r="J56" s="1055" t="s">
        <v>30</v>
      </c>
      <c r="K56" s="1646"/>
      <c r="L56" s="1378"/>
      <c r="M56" s="371" t="s">
        <v>128</v>
      </c>
      <c r="N56" s="989">
        <v>39903.550000000003</v>
      </c>
      <c r="O56" s="371" t="s">
        <v>128</v>
      </c>
      <c r="P56" s="705" t="s">
        <v>35</v>
      </c>
      <c r="Q56" s="1647">
        <v>46174</v>
      </c>
      <c r="R56" s="1647"/>
      <c r="S56" s="1647"/>
      <c r="T56" s="1647"/>
      <c r="U56" s="1647"/>
      <c r="V56" s="1648">
        <v>3000</v>
      </c>
      <c r="W56" s="1649"/>
      <c r="X56" s="1649">
        <f>SUM(V56-W56)</f>
        <v>3000</v>
      </c>
      <c r="Y56" s="1238">
        <f>IFERROR($W56/$V56, 0)</f>
        <v>0</v>
      </c>
      <c r="Z56" s="1657"/>
      <c r="AA56" s="1657"/>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5">
        <v>78</v>
      </c>
      <c r="I57" s="371" t="s">
        <v>632</v>
      </c>
      <c r="J57" s="1055" t="s">
        <v>30</v>
      </c>
      <c r="K57" s="1646"/>
      <c r="L57" s="1378"/>
      <c r="M57" s="371" t="s">
        <v>128</v>
      </c>
      <c r="N57" s="989">
        <v>58190</v>
      </c>
      <c r="O57" s="371" t="s">
        <v>128</v>
      </c>
      <c r="P57" s="705" t="s">
        <v>35</v>
      </c>
      <c r="Q57" s="1647">
        <v>46174</v>
      </c>
      <c r="R57" s="1647"/>
      <c r="S57" s="1647"/>
      <c r="T57" s="1647"/>
      <c r="U57" s="1647"/>
      <c r="V57" s="1648">
        <v>4283</v>
      </c>
      <c r="W57" s="1649"/>
      <c r="X57" s="1649">
        <f>SUM(V57-W57)</f>
        <v>4283</v>
      </c>
      <c r="Y57" s="1238">
        <f>IFERROR($W57/$V57, 0)</f>
        <v>0</v>
      </c>
      <c r="Z57" s="1657"/>
      <c r="AA57" s="1657"/>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5">
        <v>75</v>
      </c>
      <c r="I58" s="371" t="s">
        <v>632</v>
      </c>
      <c r="J58" s="1055" t="s">
        <v>30</v>
      </c>
      <c r="K58" s="1646"/>
      <c r="L58" s="1378"/>
      <c r="M58" s="371" t="s">
        <v>128</v>
      </c>
      <c r="N58" s="989">
        <v>61026</v>
      </c>
      <c r="O58" s="371" t="s">
        <v>128</v>
      </c>
      <c r="P58" s="705" t="s">
        <v>29</v>
      </c>
      <c r="Q58" s="1647">
        <v>46144</v>
      </c>
      <c r="R58" s="1647"/>
      <c r="S58" s="1647"/>
      <c r="T58" s="1647"/>
      <c r="U58" s="1647"/>
      <c r="V58" s="1648">
        <v>4683</v>
      </c>
      <c r="W58" s="1649">
        <v>851</v>
      </c>
      <c r="X58" s="1649">
        <f>SUM(V58-W58)</f>
        <v>3832</v>
      </c>
      <c r="Y58" s="1238">
        <f>IFERROR($W58/$V58, 0)</f>
        <v>0.18172111894084989</v>
      </c>
      <c r="Z58" s="1647">
        <v>46177</v>
      </c>
      <c r="AA58" s="1647"/>
      <c r="AB58" s="695">
        <v>0</v>
      </c>
      <c r="AC58" s="695">
        <v>0</v>
      </c>
      <c r="AD58" s="1053">
        <v>0</v>
      </c>
      <c r="AE58" s="1239" t="s">
        <v>649</v>
      </c>
      <c r="AF58" s="725"/>
    </row>
    <row r="59" spans="1:32" ht="24.75" customHeight="1">
      <c r="A59" s="1506" t="s">
        <v>659</v>
      </c>
      <c r="B59" s="1059" t="s">
        <v>34</v>
      </c>
      <c r="C59" s="1379">
        <v>46191</v>
      </c>
      <c r="D59" s="1378" t="s">
        <v>56</v>
      </c>
      <c r="E59" s="1378">
        <v>46184</v>
      </c>
      <c r="F59" s="1377" t="s">
        <v>55</v>
      </c>
      <c r="G59" s="1251"/>
      <c r="H59" s="1645">
        <v>77</v>
      </c>
      <c r="I59" s="371" t="s">
        <v>660</v>
      </c>
      <c r="J59" s="1055" t="s">
        <v>30</v>
      </c>
      <c r="K59" s="1646"/>
      <c r="L59" s="1378"/>
      <c r="M59" s="371" t="s">
        <v>128</v>
      </c>
      <c r="N59" s="989">
        <v>52948</v>
      </c>
      <c r="O59" s="371" t="s">
        <v>128</v>
      </c>
      <c r="P59" s="727" t="s">
        <v>38</v>
      </c>
      <c r="Q59" s="1647">
        <v>46185</v>
      </c>
      <c r="R59" s="1647"/>
      <c r="S59" s="1647"/>
      <c r="T59" s="1647"/>
      <c r="U59" s="1647"/>
      <c r="V59" s="1648">
        <v>3957</v>
      </c>
      <c r="W59" s="1658">
        <v>3858</v>
      </c>
      <c r="X59" s="1649">
        <f>SUM(V59-W59)</f>
        <v>99</v>
      </c>
      <c r="Y59" s="1238">
        <f>IFERROR($W59/$V59, 0)</f>
        <v>0.97498104624715698</v>
      </c>
      <c r="Z59" s="1647">
        <v>46203</v>
      </c>
      <c r="AA59" s="1657"/>
      <c r="AB59" s="695">
        <v>0</v>
      </c>
      <c r="AC59" s="695">
        <v>0</v>
      </c>
      <c r="AD59" s="1053">
        <v>0</v>
      </c>
      <c r="AE59" s="1239" t="s">
        <v>661</v>
      </c>
      <c r="AF59" s="725"/>
    </row>
    <row r="60" spans="1:32" s="706" customFormat="1" ht="24.75" customHeight="1">
      <c r="A60" s="686" t="s">
        <v>662</v>
      </c>
      <c r="B60" s="376" t="s">
        <v>34</v>
      </c>
      <c r="C60" s="1379">
        <v>46181</v>
      </c>
      <c r="D60" s="1377" t="s">
        <v>56</v>
      </c>
      <c r="E60" s="1378">
        <v>46195</v>
      </c>
      <c r="F60" s="1377" t="s">
        <v>55</v>
      </c>
      <c r="G60" s="1251"/>
      <c r="H60" s="1645">
        <v>47</v>
      </c>
      <c r="I60" s="371" t="s">
        <v>571</v>
      </c>
      <c r="J60" s="699" t="s">
        <v>30</v>
      </c>
      <c r="K60" s="1646"/>
      <c r="L60" s="1378"/>
      <c r="M60" s="699" t="s">
        <v>128</v>
      </c>
      <c r="N60" s="703">
        <v>36936</v>
      </c>
      <c r="O60" s="699" t="s">
        <v>128</v>
      </c>
      <c r="P60" s="705" t="s">
        <v>29</v>
      </c>
      <c r="Q60" s="1647">
        <v>46196</v>
      </c>
      <c r="R60" s="1647"/>
      <c r="S60" s="1647"/>
      <c r="T60" s="1647"/>
      <c r="U60" s="1647"/>
      <c r="V60" s="1648">
        <v>2724</v>
      </c>
      <c r="W60" s="1649">
        <v>1896</v>
      </c>
      <c r="X60" s="1649">
        <f>SUM(V60-W60)</f>
        <v>828</v>
      </c>
      <c r="Y60" s="1238">
        <f>IFERROR($W60/$V60, 0)</f>
        <v>0.69603524229074887</v>
      </c>
      <c r="Z60" s="1647">
        <v>46210</v>
      </c>
      <c r="AA60" s="1657"/>
      <c r="AB60" s="695">
        <v>0</v>
      </c>
      <c r="AC60" s="695">
        <v>0</v>
      </c>
      <c r="AD60" s="1053">
        <v>0</v>
      </c>
      <c r="AE60" s="1239" t="s">
        <v>663</v>
      </c>
      <c r="AF60" s="1375"/>
    </row>
    <row r="61" spans="1:32" ht="24.75" customHeight="1">
      <c r="A61" s="714" t="s">
        <v>664</v>
      </c>
      <c r="B61" s="376" t="s">
        <v>34</v>
      </c>
      <c r="C61" s="697">
        <v>46040</v>
      </c>
      <c r="D61" s="698" t="s">
        <v>56</v>
      </c>
      <c r="E61" s="697">
        <v>46125</v>
      </c>
      <c r="F61" s="698" t="s">
        <v>55</v>
      </c>
      <c r="G61" s="698" t="s">
        <v>665</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666</v>
      </c>
      <c r="AF61" s="725"/>
    </row>
    <row r="62" spans="1:32" ht="24.75" customHeight="1">
      <c r="A62" s="1376" t="s">
        <v>667</v>
      </c>
      <c r="B62" s="376" t="s">
        <v>34</v>
      </c>
      <c r="C62" s="1379">
        <v>46172</v>
      </c>
      <c r="D62" s="1377" t="s">
        <v>56</v>
      </c>
      <c r="E62" s="1378">
        <v>46195</v>
      </c>
      <c r="F62" s="1377" t="s">
        <v>55</v>
      </c>
      <c r="G62" s="1237"/>
      <c r="H62" s="988">
        <v>0</v>
      </c>
      <c r="I62" s="371" t="s">
        <v>571</v>
      </c>
      <c r="J62" s="699" t="s">
        <v>30</v>
      </c>
      <c r="K62" s="1646"/>
      <c r="L62" s="1378"/>
      <c r="M62" s="699" t="s">
        <v>128</v>
      </c>
      <c r="N62" s="703">
        <v>3443</v>
      </c>
      <c r="O62" s="699" t="s">
        <v>128</v>
      </c>
      <c r="P62" s="691" t="s">
        <v>35</v>
      </c>
      <c r="Q62" s="1647">
        <v>46147</v>
      </c>
      <c r="R62" s="1647"/>
      <c r="S62" s="1647"/>
      <c r="T62" s="1647"/>
      <c r="U62" s="1647"/>
      <c r="V62" s="1649">
        <v>224</v>
      </c>
      <c r="W62" s="1649"/>
      <c r="X62" s="1649">
        <f>SUM(V62-W62)</f>
        <v>224</v>
      </c>
      <c r="Y62" s="1238">
        <f>IFERROR($W62/$V62, 0)</f>
        <v>0</v>
      </c>
      <c r="Z62" s="1647"/>
      <c r="AA62" s="1647"/>
      <c r="AB62" s="695">
        <v>0</v>
      </c>
      <c r="AC62" s="695">
        <v>0</v>
      </c>
      <c r="AD62" s="701">
        <v>0</v>
      </c>
      <c r="AE62" s="1239" t="s">
        <v>668</v>
      </c>
      <c r="AF62" s="725"/>
    </row>
    <row r="63" spans="1:32" ht="24.75" customHeight="1">
      <c r="A63" s="1057" t="s">
        <v>669</v>
      </c>
      <c r="B63" s="376" t="s">
        <v>34</v>
      </c>
      <c r="C63" s="359">
        <v>46160</v>
      </c>
      <c r="D63" s="365" t="s">
        <v>74</v>
      </c>
      <c r="E63" s="366"/>
      <c r="F63" s="365"/>
      <c r="G63" s="698"/>
      <c r="H63" s="988">
        <v>107</v>
      </c>
      <c r="I63" s="371" t="s">
        <v>571</v>
      </c>
      <c r="J63" s="740" t="s">
        <v>33</v>
      </c>
      <c r="K63" s="984" t="s">
        <v>670</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6" t="s">
        <v>672</v>
      </c>
      <c r="B64" s="1406" t="s">
        <v>34</v>
      </c>
      <c r="C64" s="1379">
        <v>46233</v>
      </c>
      <c r="D64" s="1377" t="s">
        <v>74</v>
      </c>
      <c r="E64" s="1378">
        <v>46212</v>
      </c>
      <c r="F64" s="1377" t="s">
        <v>55</v>
      </c>
      <c r="G64" s="1237" t="s">
        <v>673</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674</v>
      </c>
      <c r="AF64" s="725"/>
    </row>
    <row r="65" spans="1:32" ht="24.75" customHeight="1">
      <c r="A65" s="1054" t="s">
        <v>675</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676</v>
      </c>
      <c r="B66" s="376" t="s">
        <v>37</v>
      </c>
      <c r="C66" s="687">
        <v>46081</v>
      </c>
      <c r="D66" s="698" t="s">
        <v>54</v>
      </c>
      <c r="E66" s="697">
        <v>46038</v>
      </c>
      <c r="F66" s="698" t="s">
        <v>53</v>
      </c>
      <c r="G66" s="698" t="s">
        <v>677</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684</v>
      </c>
      <c r="AF68" s="725"/>
    </row>
    <row r="69" spans="1:32" ht="24.75" customHeight="1">
      <c r="A69" s="1376" t="s">
        <v>685</v>
      </c>
      <c r="B69" s="757" t="s">
        <v>37</v>
      </c>
      <c r="C69" s="1379">
        <v>46242</v>
      </c>
      <c r="D69" s="1377"/>
      <c r="E69" s="1378"/>
      <c r="F69" s="1377"/>
      <c r="G69" s="1237"/>
      <c r="H69" s="1645">
        <v>77</v>
      </c>
      <c r="I69" s="1258" t="s">
        <v>571</v>
      </c>
      <c r="J69" s="1259" t="s">
        <v>30</v>
      </c>
      <c r="K69" s="1646"/>
      <c r="L69" s="1378"/>
      <c r="M69" s="1177" t="s">
        <v>128</v>
      </c>
      <c r="N69" s="1659">
        <v>70699.5</v>
      </c>
      <c r="O69" s="1178" t="s">
        <v>128</v>
      </c>
      <c r="P69" s="1334" t="s">
        <v>32</v>
      </c>
      <c r="Q69" s="1647"/>
      <c r="R69" s="1647"/>
      <c r="S69" s="1647"/>
      <c r="T69" s="1647"/>
      <c r="U69" s="1647"/>
      <c r="V69" s="1648">
        <v>5471</v>
      </c>
      <c r="W69" s="1649"/>
      <c r="X69" s="1649">
        <f>SUM(V69-W69)</f>
        <v>5471</v>
      </c>
      <c r="Y69" s="1238">
        <f>IFERROR($W69/$V69, 0)</f>
        <v>0</v>
      </c>
      <c r="Z69" s="1647"/>
      <c r="AA69" s="1361"/>
      <c r="AB69" s="813">
        <v>0</v>
      </c>
      <c r="AC69" s="816">
        <v>0</v>
      </c>
      <c r="AD69" s="732">
        <v>0</v>
      </c>
      <c r="AE69" s="1239" t="s">
        <v>686</v>
      </c>
      <c r="AF69" s="725"/>
    </row>
    <row r="70" spans="1:32" ht="24.75" customHeight="1">
      <c r="A70" s="1376" t="s">
        <v>687</v>
      </c>
      <c r="B70" s="1179" t="s">
        <v>37</v>
      </c>
      <c r="C70" s="1379">
        <v>46208</v>
      </c>
      <c r="D70" s="1377"/>
      <c r="E70" s="1378"/>
      <c r="F70" s="1377"/>
      <c r="G70" s="1237"/>
      <c r="H70" s="1645">
        <v>56</v>
      </c>
      <c r="I70" s="1258" t="s">
        <v>571</v>
      </c>
      <c r="J70" s="1259" t="s">
        <v>30</v>
      </c>
      <c r="K70" s="1646"/>
      <c r="L70" s="1378"/>
      <c r="M70" s="1177" t="s">
        <v>128</v>
      </c>
      <c r="N70" s="1659">
        <v>38720</v>
      </c>
      <c r="O70" s="1178" t="s">
        <v>128</v>
      </c>
      <c r="P70" s="1334" t="s">
        <v>32</v>
      </c>
      <c r="Q70" s="1647"/>
      <c r="R70" s="1647"/>
      <c r="S70" s="1647"/>
      <c r="T70" s="1647"/>
      <c r="U70" s="1647"/>
      <c r="V70" s="1648">
        <v>3134</v>
      </c>
      <c r="W70" s="1649"/>
      <c r="X70" s="1649">
        <f>SUM(V70-W70)</f>
        <v>3134</v>
      </c>
      <c r="Y70" s="1238">
        <f>IFERROR($W70/$V70, 0)</f>
        <v>0</v>
      </c>
      <c r="Z70" s="1660"/>
      <c r="AA70" s="1661"/>
      <c r="AB70" s="813">
        <v>0</v>
      </c>
      <c r="AC70" s="816">
        <v>0</v>
      </c>
      <c r="AD70" s="732">
        <v>0</v>
      </c>
      <c r="AE70" s="1239" t="s">
        <v>688</v>
      </c>
      <c r="AF70" s="725"/>
    </row>
    <row r="71" spans="1:32" ht="24.75" customHeight="1">
      <c r="A71" s="1376" t="s">
        <v>689</v>
      </c>
      <c r="B71" s="1179" t="s">
        <v>37</v>
      </c>
      <c r="C71" s="1379">
        <v>46229</v>
      </c>
      <c r="D71" s="1377"/>
      <c r="E71" s="1378"/>
      <c r="F71" s="1377"/>
      <c r="G71" s="1237"/>
      <c r="H71" s="1645">
        <v>80</v>
      </c>
      <c r="I71" s="1258" t="s">
        <v>571</v>
      </c>
      <c r="J71" s="1259" t="s">
        <v>30</v>
      </c>
      <c r="K71" s="1646"/>
      <c r="L71" s="1378"/>
      <c r="M71" s="1177" t="s">
        <v>128</v>
      </c>
      <c r="N71" s="1408">
        <v>77657.7</v>
      </c>
      <c r="O71" s="1178" t="s">
        <v>128</v>
      </c>
      <c r="P71" s="1334" t="s">
        <v>32</v>
      </c>
      <c r="Q71" s="1647"/>
      <c r="R71" s="1647"/>
      <c r="S71" s="1647"/>
      <c r="T71" s="1647"/>
      <c r="U71" s="1647"/>
      <c r="V71" s="1648">
        <v>6243</v>
      </c>
      <c r="W71" s="1649"/>
      <c r="X71" s="1649">
        <f>SUM(V71-W71)</f>
        <v>6243</v>
      </c>
      <c r="Y71" s="1238">
        <f>IFERROR($W71/$V71, 0)</f>
        <v>0</v>
      </c>
      <c r="Z71" s="1647"/>
      <c r="AA71" s="1361"/>
      <c r="AB71" s="1332">
        <v>0</v>
      </c>
      <c r="AC71" s="1505">
        <v>0</v>
      </c>
      <c r="AD71" s="1413">
        <v>0</v>
      </c>
      <c r="AE71" s="1239" t="s">
        <v>674</v>
      </c>
      <c r="AF71" s="725"/>
    </row>
    <row r="72" spans="1:32" ht="24.75" customHeight="1">
      <c r="A72" s="1376" t="s">
        <v>690</v>
      </c>
      <c r="B72" s="1179" t="s">
        <v>37</v>
      </c>
      <c r="C72" s="1379">
        <v>46229</v>
      </c>
      <c r="D72" s="1377"/>
      <c r="E72" s="1378"/>
      <c r="F72" s="1377"/>
      <c r="G72" s="1237"/>
      <c r="H72" s="1645">
        <v>82</v>
      </c>
      <c r="I72" s="1258" t="s">
        <v>571</v>
      </c>
      <c r="J72" s="1259" t="s">
        <v>30</v>
      </c>
      <c r="K72" s="1646"/>
      <c r="L72" s="1378"/>
      <c r="M72" s="1177" t="s">
        <v>128</v>
      </c>
      <c r="N72" s="1408">
        <v>85513</v>
      </c>
      <c r="O72" s="1178" t="s">
        <v>128</v>
      </c>
      <c r="P72" s="1334" t="s">
        <v>32</v>
      </c>
      <c r="Q72" s="1647"/>
      <c r="R72" s="1647"/>
      <c r="S72" s="1647"/>
      <c r="T72" s="1647"/>
      <c r="U72" s="1647"/>
      <c r="V72" s="1648">
        <v>6678</v>
      </c>
      <c r="W72" s="1649"/>
      <c r="X72" s="1649">
        <f>SUM(V72-W72)</f>
        <v>6678</v>
      </c>
      <c r="Y72" s="1212">
        <f>IFERROR($W72/$V72, 0)</f>
        <v>0</v>
      </c>
      <c r="Z72" s="1661"/>
      <c r="AA72" s="1552"/>
      <c r="AB72" s="1332">
        <v>0</v>
      </c>
      <c r="AC72" s="1505">
        <v>0</v>
      </c>
      <c r="AD72" s="1413">
        <v>0</v>
      </c>
      <c r="AE72" s="1239" t="s">
        <v>674</v>
      </c>
      <c r="AF72" s="725"/>
    </row>
    <row r="73" spans="1:32" ht="24.75" customHeight="1">
      <c r="A73" s="1376" t="s">
        <v>691</v>
      </c>
      <c r="B73" s="1179" t="s">
        <v>37</v>
      </c>
      <c r="C73" s="1379">
        <v>46227</v>
      </c>
      <c r="D73" s="1377" t="s">
        <v>502</v>
      </c>
      <c r="E73" s="1378">
        <v>46213</v>
      </c>
      <c r="F73" s="1377" t="s">
        <v>53</v>
      </c>
      <c r="G73" s="1237"/>
      <c r="H73" s="1645">
        <v>0</v>
      </c>
      <c r="I73" s="1258" t="s">
        <v>571</v>
      </c>
      <c r="J73" s="1259" t="s">
        <v>30</v>
      </c>
      <c r="K73" s="1646"/>
      <c r="L73" s="1378"/>
      <c r="M73" s="1177" t="s">
        <v>128</v>
      </c>
      <c r="N73" s="1659">
        <v>25174.45</v>
      </c>
      <c r="O73" s="1178" t="s">
        <v>128</v>
      </c>
      <c r="P73" s="1334" t="s">
        <v>32</v>
      </c>
      <c r="Q73" s="1647"/>
      <c r="R73" s="1647"/>
      <c r="S73" s="1647"/>
      <c r="T73" s="1647"/>
      <c r="U73" s="1647"/>
      <c r="V73" s="1648">
        <v>2721</v>
      </c>
      <c r="W73" s="1649"/>
      <c r="X73" s="1649">
        <f>SUM(V73-W73)</f>
        <v>2721</v>
      </c>
      <c r="Y73" s="1212">
        <f>IFERROR($W73/$V73, 0)</f>
        <v>0</v>
      </c>
      <c r="Z73" s="1661"/>
      <c r="AA73" s="1616"/>
      <c r="AB73" s="813">
        <v>0</v>
      </c>
      <c r="AC73" s="816">
        <v>0</v>
      </c>
      <c r="AD73" s="732">
        <v>0</v>
      </c>
      <c r="AE73" s="1239" t="s">
        <v>692</v>
      </c>
      <c r="AF73" s="725"/>
    </row>
    <row r="74" spans="1:32" ht="24.75" customHeight="1">
      <c r="A74" s="1398" t="s">
        <v>693</v>
      </c>
      <c r="B74" s="1382" t="s">
        <v>37</v>
      </c>
      <c r="C74" s="697">
        <v>46203</v>
      </c>
      <c r="D74" s="1377" t="s">
        <v>66</v>
      </c>
      <c r="E74" s="1378">
        <v>46171</v>
      </c>
      <c r="F74" s="1377" t="s">
        <v>53</v>
      </c>
      <c r="G74" s="1237"/>
      <c r="H74" s="1645">
        <v>53</v>
      </c>
      <c r="I74" s="1258" t="s">
        <v>571</v>
      </c>
      <c r="J74" s="1259" t="s">
        <v>30</v>
      </c>
      <c r="K74" s="1358"/>
      <c r="L74" s="1236"/>
      <c r="M74" s="1177" t="s">
        <v>128</v>
      </c>
      <c r="N74" s="1359">
        <v>56455</v>
      </c>
      <c r="O74" s="1178" t="s">
        <v>128</v>
      </c>
      <c r="P74" s="1554" t="s">
        <v>29</v>
      </c>
      <c r="Q74" s="1647">
        <v>46174</v>
      </c>
      <c r="R74" s="1647"/>
      <c r="S74" s="1647"/>
      <c r="T74" s="1647"/>
      <c r="U74" s="1647"/>
      <c r="V74" s="1648">
        <v>4814</v>
      </c>
      <c r="W74" s="1649">
        <v>4660</v>
      </c>
      <c r="X74" s="1649">
        <f>SUM(V74-W74)</f>
        <v>154</v>
      </c>
      <c r="Y74" s="1617">
        <f>IFERROR($W74/$V74, 0)</f>
        <v>0.96800997091815533</v>
      </c>
      <c r="Z74" s="1662">
        <v>46184</v>
      </c>
      <c r="AA74" s="1662"/>
      <c r="AB74" s="926">
        <v>0</v>
      </c>
      <c r="AC74" s="733">
        <v>0</v>
      </c>
      <c r="AD74" s="732">
        <v>0</v>
      </c>
      <c r="AE74" s="1239" t="s">
        <v>694</v>
      </c>
      <c r="AF74" s="725"/>
    </row>
    <row r="75" spans="1:32" ht="24.75" customHeight="1">
      <c r="A75" s="1381" t="s">
        <v>695</v>
      </c>
      <c r="B75" s="1382" t="s">
        <v>37</v>
      </c>
      <c r="C75" s="697">
        <v>46203</v>
      </c>
      <c r="D75" s="1377" t="s">
        <v>66</v>
      </c>
      <c r="E75" s="1378">
        <v>46141</v>
      </c>
      <c r="F75" s="1377" t="s">
        <v>53</v>
      </c>
      <c r="G75" s="1237"/>
      <c r="H75" s="1645">
        <v>74</v>
      </c>
      <c r="I75" s="1258" t="s">
        <v>571</v>
      </c>
      <c r="J75" s="1259" t="s">
        <v>30</v>
      </c>
      <c r="K75" s="1646"/>
      <c r="L75" s="1378"/>
      <c r="M75" s="1177" t="s">
        <v>128</v>
      </c>
      <c r="N75" s="1359">
        <v>92274</v>
      </c>
      <c r="O75" s="1178" t="s">
        <v>128</v>
      </c>
      <c r="P75" s="1334" t="s">
        <v>29</v>
      </c>
      <c r="Q75" s="1647">
        <v>46142</v>
      </c>
      <c r="R75" s="1647"/>
      <c r="S75" s="1647"/>
      <c r="T75" s="1647"/>
      <c r="U75" s="1647"/>
      <c r="V75" s="1648">
        <v>8145</v>
      </c>
      <c r="W75" s="1649">
        <v>7162</v>
      </c>
      <c r="X75" s="1649">
        <f>SUM(V75-W75)</f>
        <v>983</v>
      </c>
      <c r="Y75" s="1238">
        <f>IFERROR($W75/$V75, 0)</f>
        <v>0.87931246163290366</v>
      </c>
      <c r="Z75" s="1647">
        <v>46149</v>
      </c>
      <c r="AA75" s="1647"/>
      <c r="AB75" s="695">
        <v>0</v>
      </c>
      <c r="AC75" s="695">
        <v>0</v>
      </c>
      <c r="AD75" s="701">
        <v>0</v>
      </c>
      <c r="AE75" s="1239" t="s">
        <v>696</v>
      </c>
      <c r="AF75" s="725"/>
    </row>
    <row r="76" spans="1:32" ht="24.75" customHeight="1">
      <c r="A76" s="1376" t="s">
        <v>697</v>
      </c>
      <c r="B76" s="1382" t="s">
        <v>37</v>
      </c>
      <c r="C76" s="1379">
        <v>46254</v>
      </c>
      <c r="D76" s="1377"/>
      <c r="E76" s="1378"/>
      <c r="F76" s="1377"/>
      <c r="G76" s="1237"/>
      <c r="H76" s="1645">
        <v>56</v>
      </c>
      <c r="I76" s="1258" t="s">
        <v>571</v>
      </c>
      <c r="J76" s="1259" t="s">
        <v>30</v>
      </c>
      <c r="K76" s="1646"/>
      <c r="L76" s="1378"/>
      <c r="M76" s="1645" t="s">
        <v>128</v>
      </c>
      <c r="N76" s="1659">
        <v>55008</v>
      </c>
      <c r="O76" s="1178" t="s">
        <v>128</v>
      </c>
      <c r="P76" s="1334" t="s">
        <v>32</v>
      </c>
      <c r="Q76" s="1647"/>
      <c r="R76" s="1647"/>
      <c r="S76" s="1647"/>
      <c r="T76" s="1647"/>
      <c r="U76" s="1647"/>
      <c r="V76" s="1648">
        <v>4625</v>
      </c>
      <c r="W76" s="1649"/>
      <c r="X76" s="1649">
        <f>SUM(V76-W76)</f>
        <v>4625</v>
      </c>
      <c r="Y76" s="1238">
        <f>IFERROR($W76/$V76, 0)</f>
        <v>0</v>
      </c>
      <c r="Z76" s="1647"/>
      <c r="AA76" s="1361"/>
      <c r="AB76" s="1189">
        <v>0</v>
      </c>
      <c r="AC76" s="1189">
        <v>0</v>
      </c>
      <c r="AD76" s="1223">
        <v>0</v>
      </c>
      <c r="AE76" s="1611" t="s">
        <v>698</v>
      </c>
      <c r="AF76" s="725"/>
    </row>
    <row r="77" spans="1:32" ht="24.75" customHeight="1">
      <c r="A77" s="1376" t="s">
        <v>699</v>
      </c>
      <c r="B77" s="1382" t="s">
        <v>37</v>
      </c>
      <c r="C77" s="1379">
        <v>46215</v>
      </c>
      <c r="D77" s="1377"/>
      <c r="E77" s="1378"/>
      <c r="F77" s="1377"/>
      <c r="G77" s="1237"/>
      <c r="H77" s="1645">
        <v>48</v>
      </c>
      <c r="I77" s="1258" t="s">
        <v>571</v>
      </c>
      <c r="J77" s="1259" t="s">
        <v>30</v>
      </c>
      <c r="K77" s="1646"/>
      <c r="L77" s="1378"/>
      <c r="M77" s="1177" t="s">
        <v>128</v>
      </c>
      <c r="N77" s="1359">
        <v>50669</v>
      </c>
      <c r="O77" s="1178" t="s">
        <v>128</v>
      </c>
      <c r="P77" s="1334" t="s">
        <v>32</v>
      </c>
      <c r="Q77" s="1647"/>
      <c r="R77" s="1647"/>
      <c r="S77" s="1647"/>
      <c r="T77" s="1647"/>
      <c r="U77" s="1647"/>
      <c r="V77" s="1648">
        <v>3600</v>
      </c>
      <c r="W77" s="1649"/>
      <c r="X77" s="1649">
        <f>SUM(V77-W77)</f>
        <v>3600</v>
      </c>
      <c r="Y77" s="1238">
        <f>IFERROR($W77/$V77, 0)</f>
        <v>0</v>
      </c>
      <c r="Z77" s="1647"/>
      <c r="AA77" s="1647"/>
      <c r="AB77" s="695">
        <v>0</v>
      </c>
      <c r="AC77" s="695">
        <v>0</v>
      </c>
      <c r="AD77" s="701">
        <v>0</v>
      </c>
      <c r="AE77" s="1239" t="s">
        <v>700</v>
      </c>
      <c r="AF77" s="725"/>
    </row>
    <row r="78" spans="1:32" ht="24.75" customHeight="1">
      <c r="A78" s="1376" t="s">
        <v>701</v>
      </c>
      <c r="B78" s="1382" t="s">
        <v>37</v>
      </c>
      <c r="C78" s="697">
        <v>46203</v>
      </c>
      <c r="D78" s="1377" t="s">
        <v>66</v>
      </c>
      <c r="E78" s="1378">
        <v>46156</v>
      </c>
      <c r="F78" s="1377" t="s">
        <v>53</v>
      </c>
      <c r="G78" s="1237"/>
      <c r="H78" s="1645">
        <v>69</v>
      </c>
      <c r="I78" s="1258" t="s">
        <v>571</v>
      </c>
      <c r="J78" s="1259" t="s">
        <v>30</v>
      </c>
      <c r="K78" s="1646"/>
      <c r="L78" s="1378"/>
      <c r="M78" s="1177" t="s">
        <v>128</v>
      </c>
      <c r="N78" s="415">
        <v>72896</v>
      </c>
      <c r="O78" s="1178" t="s">
        <v>128</v>
      </c>
      <c r="P78" s="1334" t="s">
        <v>29</v>
      </c>
      <c r="Q78" s="1647">
        <v>46157</v>
      </c>
      <c r="R78" s="1647"/>
      <c r="S78" s="1647"/>
      <c r="T78" s="1647"/>
      <c r="U78" s="1647"/>
      <c r="V78" s="1648">
        <v>6189</v>
      </c>
      <c r="W78" s="1649">
        <v>6050</v>
      </c>
      <c r="X78" s="1649">
        <f>SUM(V78-W78)</f>
        <v>139</v>
      </c>
      <c r="Y78" s="1238">
        <f>IFERROR($W78/$V78, 0)</f>
        <v>0.97754079819033768</v>
      </c>
      <c r="Z78" s="1647">
        <v>46169</v>
      </c>
      <c r="AA78" s="1647"/>
      <c r="AB78" s="1189">
        <v>0</v>
      </c>
      <c r="AC78" s="1189">
        <v>0</v>
      </c>
      <c r="AD78" s="1223">
        <v>0</v>
      </c>
      <c r="AE78" s="1239" t="s">
        <v>702</v>
      </c>
      <c r="AF78" s="725"/>
    </row>
    <row r="79" spans="1:32" ht="24.75" customHeight="1">
      <c r="A79" s="1407" t="s">
        <v>703</v>
      </c>
      <c r="B79" s="1382" t="s">
        <v>37</v>
      </c>
      <c r="C79" s="697">
        <v>46203</v>
      </c>
      <c r="D79" s="1377" t="s">
        <v>66</v>
      </c>
      <c r="E79" s="1378">
        <v>46169</v>
      </c>
      <c r="F79" s="1377" t="s">
        <v>53</v>
      </c>
      <c r="G79" s="1237"/>
      <c r="H79" s="1645">
        <v>60</v>
      </c>
      <c r="I79" s="1258" t="s">
        <v>571</v>
      </c>
      <c r="J79" s="1259" t="s">
        <v>30</v>
      </c>
      <c r="K79" s="1646"/>
      <c r="L79" s="1378"/>
      <c r="M79" s="1177" t="s">
        <v>128</v>
      </c>
      <c r="N79" s="415">
        <v>70151.5</v>
      </c>
      <c r="O79" s="1178" t="s">
        <v>128</v>
      </c>
      <c r="P79" s="1334" t="s">
        <v>35</v>
      </c>
      <c r="Q79" s="1647">
        <v>46170</v>
      </c>
      <c r="R79" s="1647"/>
      <c r="S79" s="1647"/>
      <c r="T79" s="1647"/>
      <c r="U79" s="1647"/>
      <c r="V79" s="1648">
        <v>5673</v>
      </c>
      <c r="W79" s="1649">
        <v>5183</v>
      </c>
      <c r="X79" s="1649">
        <f>SUM(V79-W79)</f>
        <v>490</v>
      </c>
      <c r="Y79" s="1238">
        <f>IFERROR($W79/$V79, 0)</f>
        <v>0.91362594747047421</v>
      </c>
      <c r="Z79" s="1647">
        <v>46197</v>
      </c>
      <c r="AA79" s="1647"/>
      <c r="AB79" s="1189">
        <v>0</v>
      </c>
      <c r="AC79" s="1189">
        <v>0</v>
      </c>
      <c r="AD79" s="1223">
        <v>0</v>
      </c>
      <c r="AE79" s="1239" t="s">
        <v>702</v>
      </c>
      <c r="AF79" s="725"/>
    </row>
    <row r="80" spans="1:32" ht="24.75" customHeight="1">
      <c r="A80" s="1407" t="s">
        <v>704</v>
      </c>
      <c r="B80" s="1382" t="s">
        <v>37</v>
      </c>
      <c r="C80" s="697">
        <v>46203</v>
      </c>
      <c r="D80" s="1377" t="s">
        <v>66</v>
      </c>
      <c r="E80" s="1378">
        <v>46169</v>
      </c>
      <c r="F80" s="1377" t="s">
        <v>53</v>
      </c>
      <c r="G80" s="1237"/>
      <c r="H80" s="1645">
        <v>70</v>
      </c>
      <c r="I80" s="1258" t="s">
        <v>571</v>
      </c>
      <c r="J80" s="1259" t="s">
        <v>30</v>
      </c>
      <c r="K80" s="1646"/>
      <c r="L80" s="1378"/>
      <c r="M80" s="1177" t="s">
        <v>128</v>
      </c>
      <c r="N80" s="415">
        <v>65362</v>
      </c>
      <c r="O80" s="1178" t="s">
        <v>128</v>
      </c>
      <c r="P80" s="1334" t="s">
        <v>29</v>
      </c>
      <c r="Q80" s="1647">
        <v>46170</v>
      </c>
      <c r="R80" s="1647"/>
      <c r="S80" s="1647"/>
      <c r="T80" s="1647"/>
      <c r="U80" s="1647"/>
      <c r="V80" s="1648">
        <v>5460</v>
      </c>
      <c r="W80" s="1649">
        <v>4013</v>
      </c>
      <c r="X80" s="1649">
        <f>SUM(V80-W80)</f>
        <v>1447</v>
      </c>
      <c r="Y80" s="1238">
        <f>IFERROR($W80/$V80, 0)</f>
        <v>0.73498168498168504</v>
      </c>
      <c r="Z80" s="1647">
        <v>46189</v>
      </c>
      <c r="AA80" s="1647"/>
      <c r="AB80" s="1189">
        <v>0</v>
      </c>
      <c r="AC80" s="1189">
        <v>0</v>
      </c>
      <c r="AD80" s="1223">
        <v>0</v>
      </c>
      <c r="AE80" s="1239" t="s">
        <v>702</v>
      </c>
      <c r="AF80" s="725"/>
    </row>
    <row r="81" spans="1:32" ht="24.75" customHeight="1">
      <c r="A81" s="1380" t="s">
        <v>705</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706</v>
      </c>
      <c r="AF81" s="725"/>
    </row>
    <row r="82" spans="1:32" ht="24.75" customHeight="1">
      <c r="A82" s="1376" t="s">
        <v>707</v>
      </c>
      <c r="B82" s="1382" t="s">
        <v>37</v>
      </c>
      <c r="C82" s="1379">
        <v>46215</v>
      </c>
      <c r="D82" s="1377"/>
      <c r="E82" s="1378"/>
      <c r="F82" s="1377"/>
      <c r="G82" s="1237"/>
      <c r="H82" s="1645">
        <v>90</v>
      </c>
      <c r="I82" s="1258" t="s">
        <v>571</v>
      </c>
      <c r="J82" s="1259" t="s">
        <v>30</v>
      </c>
      <c r="K82" s="1646"/>
      <c r="L82" s="1378"/>
      <c r="M82" s="1177" t="s">
        <v>128</v>
      </c>
      <c r="N82" s="1359">
        <v>90888</v>
      </c>
      <c r="O82" s="1178" t="s">
        <v>128</v>
      </c>
      <c r="P82" s="1334" t="s">
        <v>32</v>
      </c>
      <c r="Q82" s="1647"/>
      <c r="R82" s="1647"/>
      <c r="S82" s="1647"/>
      <c r="T82" s="1647"/>
      <c r="U82" s="1647"/>
      <c r="V82" s="1648">
        <v>7881</v>
      </c>
      <c r="W82" s="1649"/>
      <c r="X82" s="1649">
        <f>SUM(V82-W82)</f>
        <v>7881</v>
      </c>
      <c r="Y82" s="1238">
        <f>IFERROR($W82/$V82, 0)</f>
        <v>0</v>
      </c>
      <c r="Z82" s="1647"/>
      <c r="AA82" s="1647"/>
      <c r="AB82" s="695">
        <v>0</v>
      </c>
      <c r="AC82" s="695">
        <v>0</v>
      </c>
      <c r="AD82" s="701">
        <v>0</v>
      </c>
      <c r="AE82" s="1239" t="s">
        <v>700</v>
      </c>
      <c r="AF82" s="725"/>
    </row>
    <row r="83" spans="1:32" ht="24.75" customHeight="1">
      <c r="A83" s="1380" t="s">
        <v>708</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706</v>
      </c>
      <c r="AF83" s="725"/>
    </row>
    <row r="84" spans="1:32" ht="24.75" customHeight="1">
      <c r="A84" s="1054" t="s">
        <v>709</v>
      </c>
      <c r="B84" s="1179" t="s">
        <v>37</v>
      </c>
      <c r="C84" s="697">
        <v>46203</v>
      </c>
      <c r="D84" s="1377" t="s">
        <v>66</v>
      </c>
      <c r="E84" s="1378">
        <v>46171</v>
      </c>
      <c r="F84" s="1377" t="s">
        <v>53</v>
      </c>
      <c r="G84" s="1237"/>
      <c r="H84" s="1645">
        <v>74</v>
      </c>
      <c r="I84" s="1258" t="s">
        <v>571</v>
      </c>
      <c r="J84" s="1259" t="s">
        <v>30</v>
      </c>
      <c r="K84" s="1646"/>
      <c r="L84" s="1378"/>
      <c r="M84" s="1177" t="s">
        <v>128</v>
      </c>
      <c r="N84" s="415">
        <v>70534.5</v>
      </c>
      <c r="O84" s="1178" t="s">
        <v>128</v>
      </c>
      <c r="P84" s="1334" t="s">
        <v>29</v>
      </c>
      <c r="Q84" s="1647">
        <v>46174</v>
      </c>
      <c r="R84" s="1647"/>
      <c r="S84" s="1647"/>
      <c r="T84" s="1647"/>
      <c r="U84" s="1647"/>
      <c r="V84" s="1648">
        <v>5756</v>
      </c>
      <c r="W84" s="1663">
        <v>4994</v>
      </c>
      <c r="X84" s="1649">
        <f>SUM(V84-W84)</f>
        <v>762</v>
      </c>
      <c r="Y84" s="1238">
        <f>IFERROR($W84/$V84, 0)</f>
        <v>0.86761640027797082</v>
      </c>
      <c r="Z84" s="1647">
        <v>46191</v>
      </c>
      <c r="AA84" s="1647"/>
      <c r="AB84" s="1189">
        <v>0</v>
      </c>
      <c r="AC84" s="1189">
        <v>0</v>
      </c>
      <c r="AD84" s="1223">
        <v>0</v>
      </c>
      <c r="AE84" s="1239" t="s">
        <v>702</v>
      </c>
      <c r="AF84" s="725"/>
    </row>
    <row r="85" spans="1:32" ht="24.75" customHeight="1">
      <c r="A85" s="1376" t="s">
        <v>710</v>
      </c>
      <c r="B85" s="1382" t="s">
        <v>37</v>
      </c>
      <c r="C85" s="697">
        <v>46203</v>
      </c>
      <c r="D85" s="1377"/>
      <c r="E85" s="1378"/>
      <c r="F85" s="1377"/>
      <c r="G85" s="1237"/>
      <c r="H85" s="1645">
        <v>56</v>
      </c>
      <c r="I85" s="1258" t="s">
        <v>571</v>
      </c>
      <c r="J85" s="744" t="s">
        <v>30</v>
      </c>
      <c r="K85" s="1358"/>
      <c r="L85" s="1236"/>
      <c r="M85" s="1177" t="s">
        <v>128</v>
      </c>
      <c r="N85" s="1359">
        <v>50042</v>
      </c>
      <c r="O85" s="1178" t="s">
        <v>128</v>
      </c>
      <c r="P85" s="1334" t="s">
        <v>32</v>
      </c>
      <c r="Q85" s="1647"/>
      <c r="R85" s="1647"/>
      <c r="S85" s="1647"/>
      <c r="T85" s="1647"/>
      <c r="U85" s="1647"/>
      <c r="V85" s="1648">
        <v>4159</v>
      </c>
      <c r="W85" s="1649"/>
      <c r="X85" s="1649">
        <f>SUM(V85-W85)</f>
        <v>4159</v>
      </c>
      <c r="Y85" s="1238">
        <f>IFERROR($W85/$V85, 0)</f>
        <v>0</v>
      </c>
      <c r="Z85" s="1647"/>
      <c r="AA85" s="1647"/>
      <c r="AB85" s="695">
        <v>0</v>
      </c>
      <c r="AC85" s="733">
        <v>0</v>
      </c>
      <c r="AD85" s="732">
        <v>0</v>
      </c>
      <c r="AE85" s="1239" t="s">
        <v>711</v>
      </c>
      <c r="AF85" s="725"/>
    </row>
    <row r="86" spans="1:32" ht="24.75" customHeight="1">
      <c r="A86" s="1376" t="s">
        <v>712</v>
      </c>
      <c r="B86" s="1382" t="s">
        <v>37</v>
      </c>
      <c r="C86" s="697">
        <v>46203</v>
      </c>
      <c r="D86" s="1377" t="s">
        <v>70</v>
      </c>
      <c r="E86" s="1378">
        <v>46184</v>
      </c>
      <c r="F86" s="1377" t="s">
        <v>53</v>
      </c>
      <c r="G86" s="1237"/>
      <c r="H86" s="1645">
        <v>62</v>
      </c>
      <c r="I86" s="1258" t="s">
        <v>571</v>
      </c>
      <c r="J86" s="744" t="s">
        <v>30</v>
      </c>
      <c r="K86" s="1358"/>
      <c r="L86" s="1236"/>
      <c r="M86" s="1177" t="s">
        <v>128</v>
      </c>
      <c r="N86" s="1359">
        <v>48766</v>
      </c>
      <c r="O86" s="1178" t="s">
        <v>128</v>
      </c>
      <c r="P86" s="1334" t="s">
        <v>35</v>
      </c>
      <c r="Q86" s="1647">
        <v>46185</v>
      </c>
      <c r="R86" s="1647"/>
      <c r="S86" s="1647"/>
      <c r="T86" s="1647"/>
      <c r="U86" s="1647"/>
      <c r="V86" s="1648">
        <v>4009</v>
      </c>
      <c r="W86" s="1649"/>
      <c r="X86" s="1649">
        <f>SUM(V86-W86)</f>
        <v>4009</v>
      </c>
      <c r="Y86" s="1238">
        <f>IFERROR($W86/$V86, 0)</f>
        <v>0</v>
      </c>
      <c r="Z86" s="1647"/>
      <c r="AA86" s="1647"/>
      <c r="AB86" s="695">
        <v>0</v>
      </c>
      <c r="AC86" s="733">
        <v>0</v>
      </c>
      <c r="AD86" s="732">
        <v>0</v>
      </c>
      <c r="AE86" s="1239" t="s">
        <v>711</v>
      </c>
      <c r="AF86" s="725"/>
    </row>
    <row r="87" spans="1:32" ht="24.75" customHeight="1">
      <c r="A87" s="1376" t="s">
        <v>713</v>
      </c>
      <c r="B87" s="1382" t="s">
        <v>37</v>
      </c>
      <c r="C87" s="1379">
        <v>46209</v>
      </c>
      <c r="D87" s="1377" t="s">
        <v>79</v>
      </c>
      <c r="E87" s="1378">
        <v>46183</v>
      </c>
      <c r="F87" s="1377" t="s">
        <v>53</v>
      </c>
      <c r="G87" s="1237"/>
      <c r="H87" s="1645">
        <v>0</v>
      </c>
      <c r="I87" s="1258" t="s">
        <v>571</v>
      </c>
      <c r="J87" s="1259" t="s">
        <v>30</v>
      </c>
      <c r="K87" s="1646"/>
      <c r="L87" s="1378"/>
      <c r="M87" s="1177" t="s">
        <v>128</v>
      </c>
      <c r="N87" s="1359">
        <v>35456.550000000003</v>
      </c>
      <c r="O87" s="1178" t="s">
        <v>128</v>
      </c>
      <c r="P87" s="1334" t="s">
        <v>35</v>
      </c>
      <c r="Q87" s="1647">
        <v>46185</v>
      </c>
      <c r="R87" s="1647"/>
      <c r="S87" s="1647"/>
      <c r="T87" s="1647"/>
      <c r="U87" s="1647"/>
      <c r="V87" s="1648">
        <v>2635</v>
      </c>
      <c r="W87" s="1663">
        <v>2166</v>
      </c>
      <c r="X87" s="1649">
        <f>SUM(V87-W87)</f>
        <v>469</v>
      </c>
      <c r="Y87" s="1238">
        <f>IFERROR($W87/$V87, 0)</f>
        <v>0.822011385199241</v>
      </c>
      <c r="Z87" s="1647"/>
      <c r="AA87" s="1647"/>
      <c r="AB87" s="695">
        <v>0</v>
      </c>
      <c r="AC87" s="733">
        <v>0</v>
      </c>
      <c r="AD87" s="732">
        <v>0</v>
      </c>
      <c r="AE87" s="1239" t="s">
        <v>714</v>
      </c>
      <c r="AF87" s="725"/>
    </row>
    <row r="88" spans="1:32" ht="24.75" customHeight="1">
      <c r="A88" s="1376" t="s">
        <v>715</v>
      </c>
      <c r="B88" s="1179" t="s">
        <v>37</v>
      </c>
      <c r="C88" s="1379">
        <v>46233</v>
      </c>
      <c r="D88" s="1377" t="s">
        <v>66</v>
      </c>
      <c r="E88" s="1378">
        <v>46213</v>
      </c>
      <c r="F88" s="1377" t="s">
        <v>53</v>
      </c>
      <c r="G88" s="1237"/>
      <c r="H88" s="1645">
        <v>0</v>
      </c>
      <c r="I88" s="1258" t="s">
        <v>571</v>
      </c>
      <c r="J88" s="1259" t="s">
        <v>30</v>
      </c>
      <c r="K88" s="1646"/>
      <c r="L88" s="1378"/>
      <c r="M88" s="1177" t="s">
        <v>128</v>
      </c>
      <c r="N88" s="1359">
        <v>72557.350000000006</v>
      </c>
      <c r="O88" s="1178" t="s">
        <v>128</v>
      </c>
      <c r="P88" s="1334" t="s">
        <v>32</v>
      </c>
      <c r="Q88" s="1647"/>
      <c r="R88" s="1647"/>
      <c r="S88" s="1647"/>
      <c r="T88" s="1647"/>
      <c r="U88" s="1647"/>
      <c r="V88" s="1648">
        <v>5666</v>
      </c>
      <c r="W88" s="1649"/>
      <c r="X88" s="1649">
        <f>SUM(V88-W88)</f>
        <v>5666</v>
      </c>
      <c r="Y88" s="1238">
        <f>IFERROR($W88/$V88, 0)</f>
        <v>0</v>
      </c>
      <c r="Z88" s="1647"/>
      <c r="AA88" s="1361"/>
      <c r="AB88" s="1189">
        <v>0</v>
      </c>
      <c r="AC88" s="1189">
        <v>0</v>
      </c>
      <c r="AD88" s="1223">
        <v>0</v>
      </c>
      <c r="AE88" s="1239" t="s">
        <v>716</v>
      </c>
      <c r="AF88" s="725"/>
    </row>
    <row r="89" spans="1:32" ht="24.75" customHeight="1">
      <c r="A89" s="1376" t="s">
        <v>717</v>
      </c>
      <c r="B89" s="1179" t="s">
        <v>37</v>
      </c>
      <c r="C89" s="697">
        <v>46203</v>
      </c>
      <c r="D89" s="1377" t="s">
        <v>79</v>
      </c>
      <c r="E89" s="1378">
        <v>46184</v>
      </c>
      <c r="F89" s="1377" t="s">
        <v>53</v>
      </c>
      <c r="G89" s="1237"/>
      <c r="H89" s="1645">
        <v>0</v>
      </c>
      <c r="I89" s="1258" t="s">
        <v>571</v>
      </c>
      <c r="J89" s="1259" t="s">
        <v>30</v>
      </c>
      <c r="K89" s="1646"/>
      <c r="L89" s="1378"/>
      <c r="M89" s="1177" t="s">
        <v>128</v>
      </c>
      <c r="N89" s="415">
        <v>75219.199999999997</v>
      </c>
      <c r="O89" s="1178" t="s">
        <v>128</v>
      </c>
      <c r="P89" s="1334" t="s">
        <v>29</v>
      </c>
      <c r="Q89" s="1647">
        <v>46189</v>
      </c>
      <c r="R89" s="1647"/>
      <c r="S89" s="1647"/>
      <c r="T89" s="1647"/>
      <c r="U89" s="1647"/>
      <c r="V89" s="1648">
        <v>5902</v>
      </c>
      <c r="W89" s="1649">
        <v>352</v>
      </c>
      <c r="X89" s="1649">
        <f>SUM(V89-W89)</f>
        <v>5550</v>
      </c>
      <c r="Y89" s="1238">
        <f>IFERROR($W89/$V89, 0)</f>
        <v>5.9640799728905458E-2</v>
      </c>
      <c r="Z89" s="1647">
        <v>46210</v>
      </c>
      <c r="AA89" s="1647"/>
      <c r="AB89" s="1189">
        <v>0</v>
      </c>
      <c r="AC89" s="1189">
        <v>0</v>
      </c>
      <c r="AD89" s="1223">
        <v>0</v>
      </c>
      <c r="AE89" s="1239" t="s">
        <v>702</v>
      </c>
      <c r="AF89" s="725"/>
    </row>
    <row r="90" spans="1:32" ht="24.75" customHeight="1">
      <c r="A90" s="1376" t="s">
        <v>718</v>
      </c>
      <c r="B90" s="1179" t="s">
        <v>37</v>
      </c>
      <c r="C90" s="1379">
        <v>46229</v>
      </c>
      <c r="D90" s="1377" t="s">
        <v>70</v>
      </c>
      <c r="E90" s="1378">
        <v>46184</v>
      </c>
      <c r="F90" s="1377" t="s">
        <v>53</v>
      </c>
      <c r="G90" s="1237"/>
      <c r="H90" s="1177">
        <v>0</v>
      </c>
      <c r="I90" s="1258" t="s">
        <v>571</v>
      </c>
      <c r="J90" s="1259" t="s">
        <v>30</v>
      </c>
      <c r="K90" s="1646"/>
      <c r="L90" s="1378"/>
      <c r="M90" s="1177" t="s">
        <v>128</v>
      </c>
      <c r="N90" s="415">
        <v>31327.7</v>
      </c>
      <c r="O90" s="1178" t="s">
        <v>128</v>
      </c>
      <c r="P90" s="1334" t="s">
        <v>29</v>
      </c>
      <c r="Q90" s="1647">
        <v>46189</v>
      </c>
      <c r="R90" s="1647"/>
      <c r="S90" s="1647"/>
      <c r="T90" s="1647"/>
      <c r="U90" s="1647"/>
      <c r="V90" s="1648">
        <v>2342</v>
      </c>
      <c r="W90" s="1663">
        <v>1060</v>
      </c>
      <c r="X90" s="1649">
        <f>SUM(V90-W90)</f>
        <v>1282</v>
      </c>
      <c r="Y90" s="1238">
        <f>IFERROR($W90/$V90, 0)</f>
        <v>0.45260461144321096</v>
      </c>
      <c r="Z90" s="1647">
        <v>46212</v>
      </c>
      <c r="AA90" s="1361"/>
      <c r="AB90" s="1189">
        <v>0</v>
      </c>
      <c r="AC90" s="1189">
        <v>0</v>
      </c>
      <c r="AD90" s="1223">
        <v>0</v>
      </c>
      <c r="AE90" s="1239" t="s">
        <v>674</v>
      </c>
      <c r="AF90" s="725"/>
    </row>
    <row r="91" spans="1:32" ht="24.75" customHeight="1">
      <c r="A91" s="1376" t="s">
        <v>719</v>
      </c>
      <c r="B91" s="1179" t="s">
        <v>37</v>
      </c>
      <c r="C91" s="1379">
        <v>46234</v>
      </c>
      <c r="D91" s="1377" t="s">
        <v>502</v>
      </c>
      <c r="E91" s="1378">
        <v>46212</v>
      </c>
      <c r="F91" s="1377" t="s">
        <v>53</v>
      </c>
      <c r="G91" s="1237" t="s">
        <v>720</v>
      </c>
      <c r="H91" s="1177">
        <v>0</v>
      </c>
      <c r="I91" s="1258" t="s">
        <v>571</v>
      </c>
      <c r="J91" s="1259" t="s">
        <v>30</v>
      </c>
      <c r="K91" s="1646"/>
      <c r="L91" s="1378"/>
      <c r="M91" s="1177" t="s">
        <v>128</v>
      </c>
      <c r="N91" s="415">
        <v>21849.3</v>
      </c>
      <c r="O91" s="1178" t="s">
        <v>128</v>
      </c>
      <c r="P91" s="1334" t="s">
        <v>32</v>
      </c>
      <c r="Q91" s="1647"/>
      <c r="R91" s="1647"/>
      <c r="S91" s="1647"/>
      <c r="T91" s="1647"/>
      <c r="U91" s="1647"/>
      <c r="V91" s="1648">
        <v>1618</v>
      </c>
      <c r="W91" s="1649"/>
      <c r="X91" s="1649">
        <f>SUM(V91-W91)</f>
        <v>1618</v>
      </c>
      <c r="Y91" s="1238">
        <f>IFERROR($W91/$V91, 0)</f>
        <v>0</v>
      </c>
      <c r="Z91" s="1647"/>
      <c r="AA91" s="1361"/>
      <c r="AB91" s="1189">
        <v>0</v>
      </c>
      <c r="AC91" s="1188">
        <v>0</v>
      </c>
      <c r="AD91" s="1413">
        <v>0</v>
      </c>
      <c r="AE91" s="1239" t="s">
        <v>721</v>
      </c>
      <c r="AF91" s="725"/>
    </row>
    <row r="92" spans="1:32" ht="24.75" customHeight="1">
      <c r="A92" s="1376" t="s">
        <v>722</v>
      </c>
      <c r="B92" s="1179" t="s">
        <v>37</v>
      </c>
      <c r="C92" s="1379">
        <v>46221</v>
      </c>
      <c r="D92" s="1377" t="s">
        <v>493</v>
      </c>
      <c r="E92" s="1378">
        <v>46196</v>
      </c>
      <c r="F92" s="1377" t="s">
        <v>53</v>
      </c>
      <c r="G92" s="1237" t="s">
        <v>723</v>
      </c>
      <c r="H92" s="1177">
        <v>72</v>
      </c>
      <c r="I92" s="1258" t="s">
        <v>571</v>
      </c>
      <c r="J92" s="1645" t="s">
        <v>36</v>
      </c>
      <c r="K92" s="1646"/>
      <c r="L92" s="1378"/>
      <c r="M92" s="1645" t="s">
        <v>256</v>
      </c>
      <c r="N92" s="1659">
        <v>60744.4</v>
      </c>
      <c r="O92" s="1178" t="s">
        <v>128</v>
      </c>
      <c r="P92" s="1334" t="s">
        <v>35</v>
      </c>
      <c r="Q92" s="1647">
        <v>46197</v>
      </c>
      <c r="R92" s="1647"/>
      <c r="S92" s="1647"/>
      <c r="T92" s="1647"/>
      <c r="U92" s="1647"/>
      <c r="V92" s="1648">
        <v>5950</v>
      </c>
      <c r="W92" s="1649"/>
      <c r="X92" s="1649">
        <f>SUM(V92-W92)</f>
        <v>5950</v>
      </c>
      <c r="Y92" s="1238">
        <f>IFERROR($W92/$V92, 0)</f>
        <v>0</v>
      </c>
      <c r="Z92" s="1647"/>
      <c r="AA92" s="1361"/>
      <c r="AB92" s="1189">
        <v>0</v>
      </c>
      <c r="AC92" s="1188">
        <v>0</v>
      </c>
      <c r="AD92" s="1413">
        <v>0</v>
      </c>
      <c r="AE92" s="1239" t="s">
        <v>724</v>
      </c>
      <c r="AF92" s="725"/>
    </row>
    <row r="93" spans="1:32" ht="24.75" customHeight="1">
      <c r="A93" s="1054" t="s">
        <v>725</v>
      </c>
      <c r="B93" s="1058" t="s">
        <v>37</v>
      </c>
      <c r="C93" s="359">
        <v>46172</v>
      </c>
      <c r="D93" s="365" t="s">
        <v>485</v>
      </c>
      <c r="E93" s="366"/>
      <c r="F93" s="365"/>
      <c r="G93" s="698"/>
      <c r="H93" s="988">
        <v>402</v>
      </c>
      <c r="I93" s="303" t="s">
        <v>571</v>
      </c>
      <c r="J93" s="1645"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4" t="s">
        <v>726</v>
      </c>
      <c r="AF93" s="725"/>
    </row>
    <row r="94" spans="1:32" ht="24.75" customHeight="1">
      <c r="A94" s="1376" t="s">
        <v>727</v>
      </c>
      <c r="B94" s="1059" t="s">
        <v>40</v>
      </c>
      <c r="C94" s="1379">
        <v>46234</v>
      </c>
      <c r="D94" s="1377" t="s">
        <v>500</v>
      </c>
      <c r="E94" s="1378">
        <v>46210</v>
      </c>
      <c r="F94" s="1377"/>
      <c r="G94" s="1237"/>
      <c r="H94" s="1177">
        <v>68</v>
      </c>
      <c r="I94" s="1258" t="s">
        <v>571</v>
      </c>
      <c r="J94" s="744" t="s">
        <v>30</v>
      </c>
      <c r="K94" s="689"/>
      <c r="L94" s="1378"/>
      <c r="M94" s="1177" t="s">
        <v>128</v>
      </c>
      <c r="N94" s="1659">
        <v>62074</v>
      </c>
      <c r="O94" s="744" t="s">
        <v>128</v>
      </c>
      <c r="P94" s="735" t="s">
        <v>32</v>
      </c>
      <c r="Q94" s="1647"/>
      <c r="R94" s="1647"/>
      <c r="S94" s="1647"/>
      <c r="T94" s="1647"/>
      <c r="U94" s="1647"/>
      <c r="V94" s="1648">
        <v>5246</v>
      </c>
      <c r="W94" s="1649"/>
      <c r="X94" s="1649">
        <f>SUM(V94-W94)</f>
        <v>5246</v>
      </c>
      <c r="Y94" s="1238">
        <f>IFERROR($W94/$V94, 0)</f>
        <v>0</v>
      </c>
      <c r="Z94" s="1647"/>
      <c r="AA94" s="1361"/>
      <c r="AB94" s="695">
        <v>0</v>
      </c>
      <c r="AC94" s="733">
        <v>0</v>
      </c>
      <c r="AD94" s="732">
        <v>0</v>
      </c>
      <c r="AE94" s="1299" t="s">
        <v>728</v>
      </c>
      <c r="AF94" s="725"/>
    </row>
    <row r="95" spans="1:32" ht="24.75" customHeight="1">
      <c r="A95" s="1300" t="s">
        <v>729</v>
      </c>
      <c r="B95" s="1059" t="s">
        <v>40</v>
      </c>
      <c r="C95" s="1379">
        <v>46172</v>
      </c>
      <c r="D95" s="698" t="s">
        <v>66</v>
      </c>
      <c r="E95" s="1236">
        <v>46210</v>
      </c>
      <c r="F95" s="1235" t="s">
        <v>53</v>
      </c>
      <c r="G95" s="1237"/>
      <c r="H95" s="993">
        <v>89</v>
      </c>
      <c r="I95" s="303" t="s">
        <v>571</v>
      </c>
      <c r="J95" s="744" t="s">
        <v>30</v>
      </c>
      <c r="K95" s="1358"/>
      <c r="L95" s="1236"/>
      <c r="M95" s="1177" t="s">
        <v>128</v>
      </c>
      <c r="N95" s="1359">
        <v>81150</v>
      </c>
      <c r="O95" s="1178" t="s">
        <v>128</v>
      </c>
      <c r="P95" s="1334" t="s">
        <v>35</v>
      </c>
      <c r="Q95" s="1361">
        <v>46148</v>
      </c>
      <c r="R95" s="1361"/>
      <c r="S95" s="1361"/>
      <c r="T95" s="1361"/>
      <c r="U95" s="1361"/>
      <c r="V95" s="1362">
        <v>6825</v>
      </c>
      <c r="W95" s="1363"/>
      <c r="X95" s="1363">
        <f t="shared" ref="X95:X99" si="14">SUM(V95-W95)</f>
        <v>6825</v>
      </c>
      <c r="Y95" s="1238">
        <f t="shared" ref="Y95:Y99" si="15">IFERROR($W95/$V95, 0)</f>
        <v>0</v>
      </c>
      <c r="Z95" s="1361"/>
      <c r="AA95" s="1361"/>
      <c r="AB95" s="695">
        <v>0</v>
      </c>
      <c r="AC95" s="733">
        <v>0</v>
      </c>
      <c r="AD95" s="732">
        <v>0</v>
      </c>
      <c r="AE95" s="1239" t="s">
        <v>730</v>
      </c>
      <c r="AF95" s="725"/>
    </row>
    <row r="96" spans="1:32" ht="24.75" customHeight="1">
      <c r="A96" s="1489" t="s">
        <v>731</v>
      </c>
      <c r="B96" s="1059" t="s">
        <v>40</v>
      </c>
      <c r="C96" s="1379"/>
      <c r="D96" s="1377"/>
      <c r="E96" s="1378"/>
      <c r="F96" s="1377"/>
      <c r="G96" s="1237"/>
      <c r="H96" s="1645">
        <v>79</v>
      </c>
      <c r="I96" s="1258" t="s">
        <v>571</v>
      </c>
      <c r="J96" s="744" t="s">
        <v>33</v>
      </c>
      <c r="K96" s="689" t="s">
        <v>551</v>
      </c>
      <c r="L96" s="1378"/>
      <c r="M96" s="1177" t="s">
        <v>128</v>
      </c>
      <c r="N96" s="1659"/>
      <c r="O96" s="744" t="s">
        <v>256</v>
      </c>
      <c r="P96" s="735" t="s">
        <v>32</v>
      </c>
      <c r="Q96" s="1647"/>
      <c r="R96" s="1647"/>
      <c r="S96" s="1647"/>
      <c r="T96" s="1647"/>
      <c r="U96" s="1647"/>
      <c r="V96" s="1648">
        <v>5953</v>
      </c>
      <c r="W96" s="1649"/>
      <c r="X96" s="1649">
        <f>SUM(V96-W96)</f>
        <v>5953</v>
      </c>
      <c r="Y96" s="1238">
        <f>IFERROR($W96/$V96, 0)</f>
        <v>0</v>
      </c>
      <c r="Z96" s="1647"/>
      <c r="AA96" s="1361"/>
      <c r="AB96" s="695">
        <v>0</v>
      </c>
      <c r="AC96" s="733">
        <v>0</v>
      </c>
      <c r="AD96" s="732">
        <v>0</v>
      </c>
      <c r="AE96" s="1299" t="s">
        <v>732</v>
      </c>
      <c r="AF96" s="725"/>
    </row>
    <row r="97" spans="1:32" ht="24.75" customHeight="1">
      <c r="A97" s="1489" t="s">
        <v>733</v>
      </c>
      <c r="B97" s="1059" t="s">
        <v>40</v>
      </c>
      <c r="C97" s="1379"/>
      <c r="D97" s="1377"/>
      <c r="E97" s="1378"/>
      <c r="F97" s="1377"/>
      <c r="G97" s="1237"/>
      <c r="H97" s="1645">
        <v>78</v>
      </c>
      <c r="I97" s="1258" t="s">
        <v>571</v>
      </c>
      <c r="J97" s="744" t="s">
        <v>33</v>
      </c>
      <c r="K97" s="689" t="s">
        <v>551</v>
      </c>
      <c r="L97" s="1378"/>
      <c r="M97" s="1177" t="s">
        <v>128</v>
      </c>
      <c r="N97" s="1659"/>
      <c r="O97" s="744" t="s">
        <v>256</v>
      </c>
      <c r="P97" s="735" t="s">
        <v>32</v>
      </c>
      <c r="Q97" s="1647"/>
      <c r="R97" s="1647"/>
      <c r="S97" s="1647"/>
      <c r="T97" s="1647"/>
      <c r="U97" s="1647"/>
      <c r="V97" s="1648">
        <v>5890</v>
      </c>
      <c r="W97" s="1649"/>
      <c r="X97" s="1649">
        <f>SUM(V97-W97)</f>
        <v>5890</v>
      </c>
      <c r="Y97" s="1238">
        <f>IFERROR($W97/$V97, 0)</f>
        <v>0</v>
      </c>
      <c r="Z97" s="1647"/>
      <c r="AA97" s="1361"/>
      <c r="AB97" s="695">
        <v>0</v>
      </c>
      <c r="AC97" s="733">
        <v>0</v>
      </c>
      <c r="AD97" s="732">
        <v>0</v>
      </c>
      <c r="AE97" s="1299" t="s">
        <v>732</v>
      </c>
      <c r="AF97" s="725"/>
    </row>
    <row r="98" spans="1:32" ht="24.75" customHeight="1">
      <c r="A98" s="1489" t="s">
        <v>734</v>
      </c>
      <c r="B98" s="1059" t="s">
        <v>40</v>
      </c>
      <c r="C98" s="1379"/>
      <c r="D98" s="1377"/>
      <c r="E98" s="1378"/>
      <c r="F98" s="1377"/>
      <c r="G98" s="1237"/>
      <c r="H98" s="1645">
        <v>49</v>
      </c>
      <c r="I98" s="1258" t="s">
        <v>571</v>
      </c>
      <c r="J98" s="744" t="s">
        <v>33</v>
      </c>
      <c r="K98" s="689" t="s">
        <v>551</v>
      </c>
      <c r="L98" s="1378"/>
      <c r="M98" s="1177" t="s">
        <v>128</v>
      </c>
      <c r="N98" s="1659"/>
      <c r="O98" s="744" t="s">
        <v>256</v>
      </c>
      <c r="P98" s="735" t="s">
        <v>32</v>
      </c>
      <c r="Q98" s="1647"/>
      <c r="R98" s="1647"/>
      <c r="S98" s="1647"/>
      <c r="T98" s="1647"/>
      <c r="U98" s="1647"/>
      <c r="V98" s="1648">
        <v>4709</v>
      </c>
      <c r="W98" s="1649"/>
      <c r="X98" s="1649">
        <f>SUM(V98-W98)</f>
        <v>4709</v>
      </c>
      <c r="Y98" s="1238">
        <f>IFERROR($W98/$V98, 0)</f>
        <v>0</v>
      </c>
      <c r="Z98" s="1647"/>
      <c r="AA98" s="1361"/>
      <c r="AB98" s="695">
        <v>0</v>
      </c>
      <c r="AC98" s="733">
        <v>0</v>
      </c>
      <c r="AD98" s="732">
        <v>0</v>
      </c>
      <c r="AE98" s="1299" t="s">
        <v>732</v>
      </c>
      <c r="AF98" s="725"/>
    </row>
    <row r="99" spans="1:32" ht="24.75" customHeight="1">
      <c r="A99" s="1300" t="s">
        <v>735</v>
      </c>
      <c r="B99" s="1059" t="s">
        <v>40</v>
      </c>
      <c r="C99" s="1379">
        <v>46172</v>
      </c>
      <c r="D99" s="1235" t="s">
        <v>52</v>
      </c>
      <c r="E99" s="1236">
        <v>46140</v>
      </c>
      <c r="F99" s="1235" t="s">
        <v>53</v>
      </c>
      <c r="G99" s="1237"/>
      <c r="H99" s="993">
        <v>0</v>
      </c>
      <c r="I99" s="303" t="s">
        <v>571</v>
      </c>
      <c r="J99" s="744" t="s">
        <v>30</v>
      </c>
      <c r="K99" s="1358"/>
      <c r="L99" s="1236"/>
      <c r="M99" s="1177" t="s">
        <v>128</v>
      </c>
      <c r="N99" s="1359">
        <v>33518.699999999997</v>
      </c>
      <c r="O99" s="1178" t="s">
        <v>128</v>
      </c>
      <c r="P99" s="1334" t="s">
        <v>29</v>
      </c>
      <c r="Q99" s="1361">
        <v>46140</v>
      </c>
      <c r="R99" s="1361"/>
      <c r="S99" s="1361"/>
      <c r="T99" s="1361"/>
      <c r="U99" s="1361"/>
      <c r="V99" s="1362">
        <v>3693</v>
      </c>
      <c r="W99" s="1363">
        <v>2153</v>
      </c>
      <c r="X99" s="1363">
        <f t="shared" si="14"/>
        <v>1540</v>
      </c>
      <c r="Y99" s="1238">
        <f t="shared" si="15"/>
        <v>0.58299485513132954</v>
      </c>
      <c r="Z99" s="1361">
        <v>46146</v>
      </c>
      <c r="AA99" s="1361"/>
      <c r="AB99" s="695">
        <v>0</v>
      </c>
      <c r="AC99" s="733">
        <v>0</v>
      </c>
      <c r="AD99" s="732">
        <v>0</v>
      </c>
      <c r="AE99" s="1239" t="s">
        <v>730</v>
      </c>
      <c r="AF99" s="725"/>
    </row>
    <row r="100" spans="1:32" ht="24.75" customHeight="1">
      <c r="A100" s="1057" t="s">
        <v>736</v>
      </c>
      <c r="B100" s="1059" t="s">
        <v>40</v>
      </c>
      <c r="C100" s="359">
        <v>46111</v>
      </c>
      <c r="D100" s="365"/>
      <c r="E100" s="366"/>
      <c r="F100" s="698"/>
      <c r="G100" s="698"/>
      <c r="H100" s="993">
        <v>0</v>
      </c>
      <c r="I100" s="303" t="s">
        <v>571</v>
      </c>
      <c r="J100" s="744" t="s">
        <v>33</v>
      </c>
      <c r="K100" s="994" t="s">
        <v>737</v>
      </c>
      <c r="L100" s="366"/>
      <c r="M100" s="744" t="s">
        <v>256</v>
      </c>
      <c r="N100" s="815"/>
      <c r="O100" s="744" t="s">
        <v>256</v>
      </c>
      <c r="P100" s="735" t="s">
        <v>32</v>
      </c>
      <c r="Q100" s="990"/>
      <c r="R100" s="990"/>
      <c r="S100" s="990"/>
      <c r="T100" s="990"/>
      <c r="U100" s="990"/>
      <c r="V100" s="995"/>
      <c r="W100" s="996"/>
      <c r="X100" s="996">
        <f t="shared" si="12"/>
        <v>0</v>
      </c>
      <c r="Y100" s="255">
        <f t="shared" si="13"/>
        <v>0</v>
      </c>
      <c r="Z100" s="1276"/>
      <c r="AA100" s="1276"/>
      <c r="AB100" s="813">
        <v>0</v>
      </c>
      <c r="AC100" s="813">
        <v>0</v>
      </c>
      <c r="AD100" s="763">
        <v>0</v>
      </c>
      <c r="AE100" s="1278" t="s">
        <v>738</v>
      </c>
      <c r="AF100" s="725"/>
    </row>
    <row r="101" spans="1:32" ht="24.75" customHeight="1">
      <c r="A101" s="1057" t="s">
        <v>739</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3">
        <f t="shared" si="13"/>
        <v>0</v>
      </c>
      <c r="Z101" s="1277"/>
      <c r="AA101" s="1277"/>
      <c r="AB101" s="813">
        <v>0</v>
      </c>
      <c r="AC101" s="813">
        <v>0</v>
      </c>
      <c r="AD101" s="763">
        <v>0</v>
      </c>
      <c r="AE101" s="1278" t="s">
        <v>738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740</v>
      </c>
      <c r="B104" s="1062" t="s">
        <v>108</v>
      </c>
      <c r="C104" s="1062" t="s">
        <v>109</v>
      </c>
      <c r="D104" s="1062" t="s">
        <v>462</v>
      </c>
      <c r="E104" s="1062" t="s">
        <v>553</v>
      </c>
      <c r="F104" s="1062" t="s">
        <v>554</v>
      </c>
      <c r="G104" s="1062" t="s">
        <v>110</v>
      </c>
      <c r="H104" s="1062" t="s">
        <v>86</v>
      </c>
      <c r="I104" s="1062" t="s">
        <v>111</v>
      </c>
      <c r="J104" s="1062" t="s">
        <v>26</v>
      </c>
      <c r="K104" s="1062" t="s">
        <v>555</v>
      </c>
      <c r="L104" s="1062" t="s">
        <v>114</v>
      </c>
      <c r="M104" s="1062" t="s">
        <v>113</v>
      </c>
      <c r="N104" s="1063" t="s">
        <v>556</v>
      </c>
      <c r="O104" s="1062" t="s">
        <v>112</v>
      </c>
      <c r="P104" s="1064" t="s">
        <v>115</v>
      </c>
      <c r="Q104" s="1049" t="s">
        <v>116</v>
      </c>
      <c r="R104" s="1049" t="s">
        <v>557</v>
      </c>
      <c r="S104" s="1049" t="s">
        <v>558</v>
      </c>
      <c r="T104" s="1049" t="s">
        <v>559</v>
      </c>
      <c r="U104" s="1049" t="s">
        <v>560</v>
      </c>
      <c r="V104" s="1049" t="s">
        <v>87</v>
      </c>
      <c r="W104" s="1049" t="s">
        <v>561</v>
      </c>
      <c r="X104" s="1065" t="s">
        <v>562</v>
      </c>
      <c r="Y104" s="1065" t="s">
        <v>521</v>
      </c>
      <c r="Z104" s="1064" t="s">
        <v>563</v>
      </c>
      <c r="AA104" s="1064" t="s">
        <v>564</v>
      </c>
      <c r="AB104" s="1050" t="s">
        <v>565</v>
      </c>
      <c r="AC104" s="1049" t="s">
        <v>523</v>
      </c>
      <c r="AD104" s="1049" t="s">
        <v>566</v>
      </c>
      <c r="AE104" s="1051" t="s">
        <v>567</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741</v>
      </c>
      <c r="B108" s="1062" t="s">
        <v>108</v>
      </c>
      <c r="C108" s="1062" t="s">
        <v>109</v>
      </c>
      <c r="D108" s="1062" t="s">
        <v>462</v>
      </c>
      <c r="E108" s="1062" t="s">
        <v>553</v>
      </c>
      <c r="F108" s="1062" t="s">
        <v>554</v>
      </c>
      <c r="G108" s="1062" t="s">
        <v>110</v>
      </c>
      <c r="H108" s="1062" t="s">
        <v>86</v>
      </c>
      <c r="I108" s="1062" t="s">
        <v>111</v>
      </c>
      <c r="J108" s="1062" t="s">
        <v>26</v>
      </c>
      <c r="K108" s="1062" t="s">
        <v>555</v>
      </c>
      <c r="L108" s="1062" t="s">
        <v>114</v>
      </c>
      <c r="M108" s="1062" t="s">
        <v>113</v>
      </c>
      <c r="N108" s="1063" t="s">
        <v>556</v>
      </c>
      <c r="O108" s="1062" t="s">
        <v>112</v>
      </c>
      <c r="P108" s="1066" t="s">
        <v>115</v>
      </c>
      <c r="Q108" s="1067" t="s">
        <v>116</v>
      </c>
      <c r="R108" s="1067" t="s">
        <v>557</v>
      </c>
      <c r="S108" s="1049" t="s">
        <v>558</v>
      </c>
      <c r="T108" s="1049" t="s">
        <v>559</v>
      </c>
      <c r="U108" s="1049" t="s">
        <v>560</v>
      </c>
      <c r="V108" s="1067" t="s">
        <v>87</v>
      </c>
      <c r="W108" s="1067" t="s">
        <v>561</v>
      </c>
      <c r="X108" s="1068" t="s">
        <v>562</v>
      </c>
      <c r="Y108" s="1068" t="s">
        <v>521</v>
      </c>
      <c r="Z108" s="1069" t="s">
        <v>563</v>
      </c>
      <c r="AA108" s="1069" t="s">
        <v>564</v>
      </c>
      <c r="AB108" s="1070" t="s">
        <v>565</v>
      </c>
      <c r="AC108" s="1071" t="s">
        <v>523</v>
      </c>
      <c r="AD108" s="1071" t="s">
        <v>566</v>
      </c>
      <c r="AE108" s="1072" t="s">
        <v>567</v>
      </c>
      <c r="AF108" s="722"/>
    </row>
    <row r="109" spans="1:32" ht="24.75" customHeight="1">
      <c r="A109" s="1245" t="s">
        <v>742</v>
      </c>
      <c r="B109" s="354" t="s">
        <v>42</v>
      </c>
      <c r="C109" s="298">
        <v>46320</v>
      </c>
      <c r="D109" s="454"/>
      <c r="E109" s="298"/>
      <c r="F109" s="297"/>
      <c r="G109" s="739"/>
      <c r="H109" s="750">
        <v>0</v>
      </c>
      <c r="I109" s="300" t="s">
        <v>571</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9"/>
      <c r="AB109" s="733">
        <v>0</v>
      </c>
      <c r="AC109" s="733">
        <v>0</v>
      </c>
      <c r="AD109" s="732">
        <v>0</v>
      </c>
      <c r="AE109" s="718" t="s">
        <v>743</v>
      </c>
      <c r="AF109" s="722"/>
    </row>
    <row r="110" spans="1:32" ht="24.75" customHeight="1">
      <c r="A110" s="297" t="s">
        <v>744</v>
      </c>
      <c r="B110" s="354" t="s">
        <v>42</v>
      </c>
      <c r="C110" s="298">
        <v>46318</v>
      </c>
      <c r="D110" s="454"/>
      <c r="E110" s="298"/>
      <c r="F110" s="297"/>
      <c r="G110" s="739"/>
      <c r="H110" s="750">
        <v>0</v>
      </c>
      <c r="I110" s="300" t="s">
        <v>571</v>
      </c>
      <c r="J110" s="740" t="s">
        <v>33</v>
      </c>
      <c r="K110" s="740" t="s">
        <v>551</v>
      </c>
      <c r="L110" s="298"/>
      <c r="M110" s="744" t="s">
        <v>128</v>
      </c>
      <c r="N110" s="815">
        <v>75444.55</v>
      </c>
      <c r="O110" s="744" t="s">
        <v>128</v>
      </c>
      <c r="P110" s="735" t="s">
        <v>32</v>
      </c>
      <c r="Q110" s="998"/>
      <c r="R110" s="998"/>
      <c r="S110" s="1073"/>
      <c r="T110" s="1073"/>
      <c r="U110" s="1073"/>
      <c r="V110" s="751">
        <v>5936</v>
      </c>
      <c r="W110" s="721"/>
      <c r="X110" s="751">
        <v>5936</v>
      </c>
      <c r="Y110" s="1061"/>
      <c r="Z110" s="999"/>
      <c r="AA110" s="1479"/>
      <c r="AB110" s="733">
        <v>0</v>
      </c>
      <c r="AC110" s="733">
        <v>0</v>
      </c>
      <c r="AD110" s="732">
        <v>0</v>
      </c>
      <c r="AE110" s="718" t="s">
        <v>745</v>
      </c>
      <c r="AF110" s="722"/>
    </row>
    <row r="111" spans="1:32" ht="24.75" customHeight="1">
      <c r="A111" s="297" t="s">
        <v>746</v>
      </c>
      <c r="B111" s="354" t="s">
        <v>42</v>
      </c>
      <c r="C111" s="298">
        <v>46318</v>
      </c>
      <c r="D111" s="454"/>
      <c r="E111" s="298"/>
      <c r="F111" s="297"/>
      <c r="G111" s="739"/>
      <c r="H111" s="750">
        <v>60</v>
      </c>
      <c r="I111" s="300" t="s">
        <v>571</v>
      </c>
      <c r="J111" s="740" t="s">
        <v>33</v>
      </c>
      <c r="K111" s="740" t="s">
        <v>551</v>
      </c>
      <c r="L111" s="298"/>
      <c r="M111" s="744" t="s">
        <v>128</v>
      </c>
      <c r="N111" s="815">
        <v>82732</v>
      </c>
      <c r="O111" s="744" t="s">
        <v>128</v>
      </c>
      <c r="P111" s="735" t="s">
        <v>32</v>
      </c>
      <c r="Q111" s="998"/>
      <c r="R111" s="998"/>
      <c r="S111" s="1073"/>
      <c r="T111" s="1073"/>
      <c r="U111" s="1073"/>
      <c r="V111" s="751">
        <v>7117</v>
      </c>
      <c r="W111" s="721"/>
      <c r="X111" s="751">
        <v>7117</v>
      </c>
      <c r="Y111" s="1061"/>
      <c r="Z111" s="999"/>
      <c r="AA111" s="1479"/>
      <c r="AB111" s="733">
        <v>0</v>
      </c>
      <c r="AC111" s="733">
        <v>0</v>
      </c>
      <c r="AD111" s="732">
        <v>0</v>
      </c>
      <c r="AE111" s="718" t="s">
        <v>745</v>
      </c>
      <c r="AF111" s="722"/>
    </row>
    <row r="112" spans="1:32" ht="24.75" customHeight="1">
      <c r="A112" s="297" t="s">
        <v>747</v>
      </c>
      <c r="B112" s="354" t="s">
        <v>42</v>
      </c>
      <c r="C112" s="298">
        <v>46318</v>
      </c>
      <c r="D112" s="454"/>
      <c r="E112" s="298"/>
      <c r="F112" s="297"/>
      <c r="G112" s="739"/>
      <c r="H112" s="750">
        <v>83</v>
      </c>
      <c r="I112" s="300" t="s">
        <v>571</v>
      </c>
      <c r="J112" s="740" t="s">
        <v>33</v>
      </c>
      <c r="K112" s="740" t="s">
        <v>551</v>
      </c>
      <c r="L112" s="298"/>
      <c r="M112" s="744" t="s">
        <v>128</v>
      </c>
      <c r="N112" s="815">
        <v>110980</v>
      </c>
      <c r="O112" s="744" t="s">
        <v>128</v>
      </c>
      <c r="P112" s="735" t="s">
        <v>32</v>
      </c>
      <c r="Q112" s="998"/>
      <c r="R112" s="998"/>
      <c r="S112" s="1073"/>
      <c r="T112" s="1073"/>
      <c r="U112" s="1073"/>
      <c r="V112" s="751">
        <v>9590</v>
      </c>
      <c r="W112" s="721"/>
      <c r="X112" s="751">
        <v>9590</v>
      </c>
      <c r="Y112" s="1061"/>
      <c r="Z112" s="999"/>
      <c r="AA112" s="1479"/>
      <c r="AB112" s="733">
        <v>0</v>
      </c>
      <c r="AC112" s="733">
        <v>0</v>
      </c>
      <c r="AD112" s="732">
        <v>0</v>
      </c>
      <c r="AE112" s="718" t="s">
        <v>745</v>
      </c>
      <c r="AF112" s="722"/>
    </row>
    <row r="113" spans="1:32" ht="24.75" customHeight="1">
      <c r="A113" s="1245" t="s">
        <v>748</v>
      </c>
      <c r="B113" s="354" t="s">
        <v>42</v>
      </c>
      <c r="C113" s="298">
        <v>46318</v>
      </c>
      <c r="D113" s="454"/>
      <c r="E113" s="298"/>
      <c r="F113" s="297"/>
      <c r="G113" s="739"/>
      <c r="H113" s="750">
        <v>84</v>
      </c>
      <c r="I113" s="300" t="s">
        <v>571</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9"/>
      <c r="AB113" s="733">
        <v>0</v>
      </c>
      <c r="AC113" s="733">
        <v>0</v>
      </c>
      <c r="AD113" s="732">
        <v>0</v>
      </c>
      <c r="AE113" s="718" t="s">
        <v>749</v>
      </c>
      <c r="AF113" s="722"/>
    </row>
    <row r="114" spans="1:32" ht="24.75" customHeight="1">
      <c r="A114" s="1245" t="s">
        <v>750</v>
      </c>
      <c r="B114" s="354" t="s">
        <v>42</v>
      </c>
      <c r="C114" s="298">
        <v>46318</v>
      </c>
      <c r="D114" s="454"/>
      <c r="E114" s="298"/>
      <c r="F114" s="297"/>
      <c r="G114" s="739"/>
      <c r="H114" s="750">
        <v>89</v>
      </c>
      <c r="I114" s="300" t="s">
        <v>571</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9"/>
      <c r="AB114" s="733">
        <v>0</v>
      </c>
      <c r="AC114" s="733">
        <v>0</v>
      </c>
      <c r="AD114" s="732">
        <v>0</v>
      </c>
      <c r="AE114" s="718" t="s">
        <v>749</v>
      </c>
      <c r="AF114" s="722"/>
    </row>
    <row r="115" spans="1:32" ht="24.75" customHeight="1">
      <c r="A115" s="297" t="s">
        <v>751</v>
      </c>
      <c r="B115" s="354" t="s">
        <v>42</v>
      </c>
      <c r="C115" s="298">
        <v>46318</v>
      </c>
      <c r="D115" s="454"/>
      <c r="E115" s="298"/>
      <c r="F115" s="297"/>
      <c r="G115" s="739"/>
      <c r="H115" s="750">
        <v>79</v>
      </c>
      <c r="I115" s="300" t="s">
        <v>571</v>
      </c>
      <c r="J115" s="740" t="s">
        <v>33</v>
      </c>
      <c r="K115" s="740" t="s">
        <v>551</v>
      </c>
      <c r="L115" s="298"/>
      <c r="M115" s="744" t="s">
        <v>128</v>
      </c>
      <c r="N115" s="815">
        <v>108665</v>
      </c>
      <c r="O115" s="744" t="s">
        <v>128</v>
      </c>
      <c r="P115" s="735" t="s">
        <v>32</v>
      </c>
      <c r="Q115" s="998"/>
      <c r="R115" s="998"/>
      <c r="S115" s="1073"/>
      <c r="T115" s="1073"/>
      <c r="U115" s="1073"/>
      <c r="V115" s="751">
        <v>9263</v>
      </c>
      <c r="W115" s="721"/>
      <c r="X115" s="751">
        <v>9263</v>
      </c>
      <c r="Y115" s="1061"/>
      <c r="Z115" s="999"/>
      <c r="AA115" s="1479"/>
      <c r="AB115" s="733">
        <v>0</v>
      </c>
      <c r="AC115" s="733">
        <v>0</v>
      </c>
      <c r="AD115" s="732">
        <v>0</v>
      </c>
      <c r="AE115" s="718" t="s">
        <v>745</v>
      </c>
      <c r="AF115" s="722"/>
    </row>
    <row r="116" spans="1:32" ht="24.75" customHeight="1">
      <c r="A116" s="297" t="s">
        <v>752</v>
      </c>
      <c r="B116" s="354" t="s">
        <v>42</v>
      </c>
      <c r="C116" s="298">
        <v>46318</v>
      </c>
      <c r="D116" s="454"/>
      <c r="E116" s="298"/>
      <c r="F116" s="297"/>
      <c r="G116" s="739"/>
      <c r="H116" s="750">
        <v>87</v>
      </c>
      <c r="I116" s="300" t="s">
        <v>571</v>
      </c>
      <c r="J116" s="740" t="s">
        <v>33</v>
      </c>
      <c r="K116" s="740" t="s">
        <v>551</v>
      </c>
      <c r="L116" s="298"/>
      <c r="M116" s="744" t="s">
        <v>128</v>
      </c>
      <c r="N116" s="815">
        <v>120731</v>
      </c>
      <c r="O116" s="744" t="s">
        <v>128</v>
      </c>
      <c r="P116" s="735" t="s">
        <v>32</v>
      </c>
      <c r="Q116" s="998"/>
      <c r="R116" s="998"/>
      <c r="S116" s="1073"/>
      <c r="T116" s="1073"/>
      <c r="U116" s="1073"/>
      <c r="V116" s="751">
        <v>10385</v>
      </c>
      <c r="W116" s="721"/>
      <c r="X116" s="751">
        <v>10385</v>
      </c>
      <c r="Y116" s="1061"/>
      <c r="Z116" s="999"/>
      <c r="AA116" s="1479"/>
      <c r="AB116" s="733">
        <v>0</v>
      </c>
      <c r="AC116" s="733">
        <v>0</v>
      </c>
      <c r="AD116" s="732">
        <v>0</v>
      </c>
      <c r="AE116" s="718" t="s">
        <v>753</v>
      </c>
      <c r="AF116" s="722"/>
    </row>
    <row r="117" spans="1:32" ht="24.75" customHeight="1">
      <c r="A117" s="297" t="s">
        <v>754</v>
      </c>
      <c r="B117" s="354" t="s">
        <v>42</v>
      </c>
      <c r="C117" s="298">
        <v>46341</v>
      </c>
      <c r="D117" s="454"/>
      <c r="E117" s="298"/>
      <c r="F117" s="297"/>
      <c r="G117" s="739"/>
      <c r="H117" s="750">
        <v>86</v>
      </c>
      <c r="I117" s="300" t="s">
        <v>571</v>
      </c>
      <c r="J117" s="740" t="s">
        <v>33</v>
      </c>
      <c r="K117" s="740" t="s">
        <v>551</v>
      </c>
      <c r="L117" s="298"/>
      <c r="M117" s="744" t="s">
        <v>128</v>
      </c>
      <c r="N117" s="815">
        <v>111864</v>
      </c>
      <c r="O117" s="744" t="s">
        <v>128</v>
      </c>
      <c r="P117" s="735" t="s">
        <v>32</v>
      </c>
      <c r="Q117" s="998"/>
      <c r="R117" s="998"/>
      <c r="S117" s="1073"/>
      <c r="T117" s="1073"/>
      <c r="U117" s="1073"/>
      <c r="V117" s="751">
        <v>9398</v>
      </c>
      <c r="W117" s="721"/>
      <c r="X117" s="751">
        <v>9398</v>
      </c>
      <c r="Y117" s="1061"/>
      <c r="Z117" s="999"/>
      <c r="AA117" s="1479"/>
      <c r="AB117" s="733">
        <v>0</v>
      </c>
      <c r="AC117" s="733">
        <v>0</v>
      </c>
      <c r="AD117" s="732">
        <v>0</v>
      </c>
      <c r="AE117" s="718" t="s">
        <v>745</v>
      </c>
      <c r="AF117" s="722"/>
    </row>
    <row r="118" spans="1:32" ht="24.75" customHeight="1">
      <c r="A118" s="297" t="s">
        <v>755</v>
      </c>
      <c r="B118" s="354" t="s">
        <v>42</v>
      </c>
      <c r="C118" s="298">
        <v>46341</v>
      </c>
      <c r="D118" s="454"/>
      <c r="E118" s="298"/>
      <c r="F118" s="297"/>
      <c r="G118" s="739"/>
      <c r="H118" s="750">
        <v>63</v>
      </c>
      <c r="I118" s="300" t="s">
        <v>571</v>
      </c>
      <c r="J118" s="740" t="s">
        <v>33</v>
      </c>
      <c r="K118" s="740" t="s">
        <v>551</v>
      </c>
      <c r="L118" s="298"/>
      <c r="M118" s="744" t="s">
        <v>128</v>
      </c>
      <c r="N118" s="815">
        <v>88533.5</v>
      </c>
      <c r="O118" s="744" t="s">
        <v>128</v>
      </c>
      <c r="P118" s="735" t="s">
        <v>32</v>
      </c>
      <c r="Q118" s="998"/>
      <c r="R118" s="998"/>
      <c r="S118" s="1073"/>
      <c r="T118" s="1073"/>
      <c r="U118" s="1073"/>
      <c r="V118" s="751">
        <v>7517</v>
      </c>
      <c r="W118" s="721"/>
      <c r="X118" s="751">
        <v>7517</v>
      </c>
      <c r="Y118" s="1061"/>
      <c r="Z118" s="999"/>
      <c r="AA118" s="1479"/>
      <c r="AB118" s="733">
        <v>0</v>
      </c>
      <c r="AC118" s="733">
        <v>0</v>
      </c>
      <c r="AD118" s="732">
        <v>0</v>
      </c>
      <c r="AE118" s="718" t="s">
        <v>745</v>
      </c>
      <c r="AF118" s="722"/>
    </row>
    <row r="119" spans="1:32" ht="24.75" customHeight="1">
      <c r="A119" s="297" t="s">
        <v>756</v>
      </c>
      <c r="B119" s="354" t="s">
        <v>42</v>
      </c>
      <c r="C119" s="298">
        <v>46379</v>
      </c>
      <c r="D119" s="454"/>
      <c r="E119" s="298"/>
      <c r="F119" s="297"/>
      <c r="G119" s="739"/>
      <c r="H119" s="750">
        <v>78</v>
      </c>
      <c r="I119" s="300" t="s">
        <v>571</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9"/>
      <c r="AB119" s="733">
        <v>0</v>
      </c>
      <c r="AC119" s="733">
        <v>0</v>
      </c>
      <c r="AD119" s="732">
        <v>0</v>
      </c>
      <c r="AE119" s="718" t="s">
        <v>757</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66890</v>
      </c>
      <c r="O120" s="744" t="s">
        <v>128</v>
      </c>
      <c r="P120" s="735" t="s">
        <v>32</v>
      </c>
      <c r="Q120" s="998"/>
      <c r="R120" s="998"/>
      <c r="S120" s="1073"/>
      <c r="T120" s="1073"/>
      <c r="U120" s="1073"/>
      <c r="V120" s="751">
        <v>5589</v>
      </c>
      <c r="W120" s="721"/>
      <c r="X120" s="751">
        <v>5589</v>
      </c>
      <c r="Y120" s="1061"/>
      <c r="Z120" s="999"/>
      <c r="AA120" s="1479"/>
      <c r="AB120" s="733">
        <v>0</v>
      </c>
      <c r="AC120" s="733">
        <v>0</v>
      </c>
      <c r="AD120" s="732">
        <v>0</v>
      </c>
      <c r="AE120" s="718" t="s">
        <v>745</v>
      </c>
      <c r="AF120" s="722"/>
    </row>
    <row r="121" spans="1:32" ht="24.75" customHeight="1">
      <c r="A121" s="297" t="s">
        <v>759</v>
      </c>
      <c r="B121" s="354" t="s">
        <v>42</v>
      </c>
      <c r="C121" s="298">
        <v>46310</v>
      </c>
      <c r="D121" s="454"/>
      <c r="E121" s="298"/>
      <c r="F121" s="297"/>
      <c r="G121" s="739"/>
      <c r="H121" s="750">
        <v>60</v>
      </c>
      <c r="I121" s="300" t="s">
        <v>571</v>
      </c>
      <c r="J121" s="740" t="s">
        <v>33</v>
      </c>
      <c r="K121" s="740" t="s">
        <v>551</v>
      </c>
      <c r="L121" s="298"/>
      <c r="M121" s="744" t="s">
        <v>128</v>
      </c>
      <c r="N121" s="815">
        <v>65974</v>
      </c>
      <c r="O121" s="744" t="s">
        <v>128</v>
      </c>
      <c r="P121" s="735" t="s">
        <v>32</v>
      </c>
      <c r="Q121" s="998"/>
      <c r="R121" s="998"/>
      <c r="S121" s="1073"/>
      <c r="T121" s="1073"/>
      <c r="U121" s="1073"/>
      <c r="V121" s="751">
        <v>5515</v>
      </c>
      <c r="W121" s="721"/>
      <c r="X121" s="751">
        <v>5515</v>
      </c>
      <c r="Y121" s="1061"/>
      <c r="Z121" s="999"/>
      <c r="AA121" s="1479"/>
      <c r="AB121" s="733">
        <v>0</v>
      </c>
      <c r="AC121" s="733">
        <v>0</v>
      </c>
      <c r="AD121" s="732">
        <v>0</v>
      </c>
      <c r="AE121" s="718" t="s">
        <v>745</v>
      </c>
      <c r="AF121" s="722"/>
    </row>
    <row r="122" spans="1:32" ht="24.75" customHeight="1">
      <c r="A122" s="297" t="s">
        <v>760</v>
      </c>
      <c r="B122" s="354" t="s">
        <v>42</v>
      </c>
      <c r="C122" s="298">
        <v>46188</v>
      </c>
      <c r="D122" s="454"/>
      <c r="E122" s="298"/>
      <c r="F122" s="297"/>
      <c r="G122" s="739"/>
      <c r="H122" s="750">
        <v>62</v>
      </c>
      <c r="I122" s="300" t="s">
        <v>571</v>
      </c>
      <c r="J122" s="740" t="s">
        <v>33</v>
      </c>
      <c r="K122" s="740" t="s">
        <v>551</v>
      </c>
      <c r="L122" s="298"/>
      <c r="M122" s="744" t="s">
        <v>128</v>
      </c>
      <c r="N122" s="815">
        <v>63989.5</v>
      </c>
      <c r="O122" s="744" t="s">
        <v>128</v>
      </c>
      <c r="P122" s="735" t="s">
        <v>32</v>
      </c>
      <c r="Q122" s="998"/>
      <c r="R122" s="998"/>
      <c r="S122" s="1073"/>
      <c r="T122" s="1073"/>
      <c r="U122" s="1073"/>
      <c r="V122" s="751">
        <v>5191</v>
      </c>
      <c r="W122" s="721"/>
      <c r="X122" s="751">
        <v>5191</v>
      </c>
      <c r="Y122" s="1061"/>
      <c r="Z122" s="999"/>
      <c r="AA122" s="1479"/>
      <c r="AB122" s="733">
        <v>0</v>
      </c>
      <c r="AC122" s="733">
        <v>0</v>
      </c>
      <c r="AD122" s="732">
        <v>0</v>
      </c>
      <c r="AE122" s="718" t="s">
        <v>745</v>
      </c>
      <c r="AF122" s="722"/>
    </row>
    <row r="123" spans="1:32" ht="24.75" customHeight="1">
      <c r="A123" s="297" t="s">
        <v>761</v>
      </c>
      <c r="B123" s="354" t="s">
        <v>42</v>
      </c>
      <c r="C123" s="298">
        <v>46188</v>
      </c>
      <c r="D123" s="454"/>
      <c r="E123" s="298"/>
      <c r="F123" s="297"/>
      <c r="G123" s="739"/>
      <c r="H123" s="750">
        <v>60</v>
      </c>
      <c r="I123" s="300" t="s">
        <v>571</v>
      </c>
      <c r="J123" s="740" t="s">
        <v>33</v>
      </c>
      <c r="K123" s="740" t="s">
        <v>551</v>
      </c>
      <c r="L123" s="298"/>
      <c r="M123" s="744" t="s">
        <v>128</v>
      </c>
      <c r="N123" s="815">
        <v>67355.5</v>
      </c>
      <c r="O123" s="744" t="s">
        <v>128</v>
      </c>
      <c r="P123" s="735" t="s">
        <v>32</v>
      </c>
      <c r="Q123" s="998"/>
      <c r="R123" s="998"/>
      <c r="S123" s="1073"/>
      <c r="T123" s="1073"/>
      <c r="U123" s="1073"/>
      <c r="V123" s="751">
        <v>5620</v>
      </c>
      <c r="W123" s="721"/>
      <c r="X123" s="751">
        <v>5620</v>
      </c>
      <c r="Y123" s="1061"/>
      <c r="Z123" s="999"/>
      <c r="AA123" s="1479"/>
      <c r="AB123" s="733">
        <v>0</v>
      </c>
      <c r="AC123" s="733">
        <v>0</v>
      </c>
      <c r="AD123" s="732">
        <v>0</v>
      </c>
      <c r="AE123" s="718" t="s">
        <v>745</v>
      </c>
      <c r="AF123" s="722"/>
    </row>
    <row r="124" spans="1:32" ht="24.75" customHeight="1">
      <c r="A124" s="297" t="s">
        <v>762</v>
      </c>
      <c r="B124" s="354" t="s">
        <v>42</v>
      </c>
      <c r="C124" s="298">
        <v>46379</v>
      </c>
      <c r="D124" s="454"/>
      <c r="E124" s="298"/>
      <c r="F124" s="297"/>
      <c r="G124" s="739"/>
      <c r="H124" s="750">
        <v>86</v>
      </c>
      <c r="I124" s="300" t="s">
        <v>571</v>
      </c>
      <c r="J124" s="740" t="s">
        <v>33</v>
      </c>
      <c r="K124" s="740" t="s">
        <v>551</v>
      </c>
      <c r="L124" s="298"/>
      <c r="M124" s="744" t="s">
        <v>128</v>
      </c>
      <c r="N124" s="815">
        <v>86438.5</v>
      </c>
      <c r="O124" s="744" t="s">
        <v>128</v>
      </c>
      <c r="P124" s="735" t="s">
        <v>32</v>
      </c>
      <c r="Q124" s="998"/>
      <c r="R124" s="998"/>
      <c r="S124" s="1073"/>
      <c r="T124" s="1073"/>
      <c r="U124" s="1073"/>
      <c r="V124" s="751">
        <v>6864</v>
      </c>
      <c r="W124" s="721"/>
      <c r="X124" s="751">
        <v>6864</v>
      </c>
      <c r="Y124" s="1061"/>
      <c r="Z124" s="999"/>
      <c r="AA124" s="1479"/>
      <c r="AB124" s="733">
        <v>0</v>
      </c>
      <c r="AC124" s="733">
        <v>0</v>
      </c>
      <c r="AD124" s="732">
        <v>0</v>
      </c>
      <c r="AE124" s="718" t="s">
        <v>745</v>
      </c>
      <c r="AF124" s="722"/>
    </row>
    <row r="125" spans="1:32" ht="24.75" customHeight="1">
      <c r="A125" s="297" t="s">
        <v>763</v>
      </c>
      <c r="B125" s="354" t="s">
        <v>42</v>
      </c>
      <c r="C125" s="298">
        <v>46188</v>
      </c>
      <c r="D125" s="454"/>
      <c r="E125" s="298"/>
      <c r="F125" s="297"/>
      <c r="G125" s="739"/>
      <c r="H125" s="750">
        <v>89</v>
      </c>
      <c r="I125" s="300" t="s">
        <v>571</v>
      </c>
      <c r="J125" s="740" t="s">
        <v>33</v>
      </c>
      <c r="K125" s="740" t="s">
        <v>551</v>
      </c>
      <c r="L125" s="298"/>
      <c r="M125" s="744" t="s">
        <v>128</v>
      </c>
      <c r="N125" s="815">
        <v>88748.5</v>
      </c>
      <c r="O125" s="744" t="s">
        <v>128</v>
      </c>
      <c r="P125" s="735" t="s">
        <v>32</v>
      </c>
      <c r="Q125" s="998"/>
      <c r="R125" s="998"/>
      <c r="S125" s="1073"/>
      <c r="T125" s="1073"/>
      <c r="U125" s="1073"/>
      <c r="V125" s="751">
        <v>6461</v>
      </c>
      <c r="W125" s="721"/>
      <c r="X125" s="751">
        <v>6461</v>
      </c>
      <c r="Y125" s="1061"/>
      <c r="Z125" s="999"/>
      <c r="AA125" s="1479"/>
      <c r="AB125" s="733">
        <v>0</v>
      </c>
      <c r="AC125" s="733">
        <v>0</v>
      </c>
      <c r="AD125" s="732">
        <v>0</v>
      </c>
      <c r="AE125" s="718" t="s">
        <v>745</v>
      </c>
      <c r="AF125" s="722"/>
    </row>
    <row r="126" spans="1:32" ht="24.75" customHeight="1">
      <c r="A126" s="297" t="s">
        <v>764</v>
      </c>
      <c r="B126" s="354" t="s">
        <v>42</v>
      </c>
      <c r="C126" s="298">
        <v>46341</v>
      </c>
      <c r="D126" s="454"/>
      <c r="E126" s="298"/>
      <c r="F126" s="297"/>
      <c r="G126" s="739"/>
      <c r="H126" s="750">
        <v>25</v>
      </c>
      <c r="I126" s="300" t="s">
        <v>571</v>
      </c>
      <c r="J126" s="740" t="s">
        <v>33</v>
      </c>
      <c r="K126" s="740" t="s">
        <v>551</v>
      </c>
      <c r="L126" s="298"/>
      <c r="M126" s="744" t="s">
        <v>128</v>
      </c>
      <c r="N126" s="815">
        <v>33288</v>
      </c>
      <c r="O126" s="744" t="s">
        <v>128</v>
      </c>
      <c r="P126" s="735" t="s">
        <v>32</v>
      </c>
      <c r="Q126" s="998"/>
      <c r="R126" s="998"/>
      <c r="S126" s="1073"/>
      <c r="T126" s="1073"/>
      <c r="U126" s="1073"/>
      <c r="V126" s="751">
        <v>2790</v>
      </c>
      <c r="W126" s="721"/>
      <c r="X126" s="751">
        <v>2790</v>
      </c>
      <c r="Y126" s="1061"/>
      <c r="Z126" s="999"/>
      <c r="AA126" s="1479"/>
      <c r="AB126" s="733">
        <v>0</v>
      </c>
      <c r="AC126" s="733">
        <v>0</v>
      </c>
      <c r="AD126" s="732">
        <v>0</v>
      </c>
      <c r="AE126" s="718" t="s">
        <v>745</v>
      </c>
      <c r="AF126" s="722"/>
    </row>
    <row r="127" spans="1:32" ht="24.75" customHeight="1">
      <c r="A127" s="297" t="s">
        <v>765</v>
      </c>
      <c r="B127" s="354" t="s">
        <v>42</v>
      </c>
      <c r="C127" s="298">
        <v>46341</v>
      </c>
      <c r="D127" s="454"/>
      <c r="E127" s="298"/>
      <c r="F127" s="297"/>
      <c r="G127" s="739"/>
      <c r="H127" s="750">
        <v>79</v>
      </c>
      <c r="I127" s="300" t="s">
        <v>571</v>
      </c>
      <c r="J127" s="740" t="s">
        <v>33</v>
      </c>
      <c r="K127" s="740" t="s">
        <v>551</v>
      </c>
      <c r="L127" s="298"/>
      <c r="M127" s="744" t="s">
        <v>128</v>
      </c>
      <c r="N127" s="815">
        <v>89875.5</v>
      </c>
      <c r="O127" s="744" t="s">
        <v>128</v>
      </c>
      <c r="P127" s="735" t="s">
        <v>32</v>
      </c>
      <c r="Q127" s="998"/>
      <c r="R127" s="998"/>
      <c r="S127" s="1073"/>
      <c r="T127" s="1073"/>
      <c r="U127" s="1073"/>
      <c r="V127" s="751">
        <v>7368</v>
      </c>
      <c r="W127" s="721"/>
      <c r="X127" s="751">
        <v>7368</v>
      </c>
      <c r="Y127" s="1061"/>
      <c r="Z127" s="999"/>
      <c r="AA127" s="1479"/>
      <c r="AB127" s="733">
        <v>0</v>
      </c>
      <c r="AC127" s="733">
        <v>0</v>
      </c>
      <c r="AD127" s="732">
        <v>0</v>
      </c>
      <c r="AE127" s="718" t="s">
        <v>745</v>
      </c>
      <c r="AF127" s="722"/>
    </row>
    <row r="128" spans="1:32" ht="24.75" customHeight="1">
      <c r="A128" s="297" t="s">
        <v>766</v>
      </c>
      <c r="B128" s="354" t="s">
        <v>42</v>
      </c>
      <c r="C128" s="298">
        <v>46318</v>
      </c>
      <c r="D128" s="454"/>
      <c r="E128" s="298"/>
      <c r="F128" s="297"/>
      <c r="G128" s="739"/>
      <c r="H128" s="750">
        <v>84</v>
      </c>
      <c r="I128" s="300" t="s">
        <v>571</v>
      </c>
      <c r="J128" s="740" t="s">
        <v>33</v>
      </c>
      <c r="K128" s="740" t="s">
        <v>551</v>
      </c>
      <c r="L128" s="298"/>
      <c r="M128" s="744" t="s">
        <v>128</v>
      </c>
      <c r="N128" s="815">
        <v>95052.5</v>
      </c>
      <c r="O128" s="744" t="s">
        <v>128</v>
      </c>
      <c r="P128" s="735" t="s">
        <v>32</v>
      </c>
      <c r="Q128" s="998"/>
      <c r="R128" s="998"/>
      <c r="S128" s="1073"/>
      <c r="T128" s="1073"/>
      <c r="U128" s="1073"/>
      <c r="V128" s="751">
        <v>7844</v>
      </c>
      <c r="W128" s="721"/>
      <c r="X128" s="751">
        <v>7844</v>
      </c>
      <c r="Y128" s="1061"/>
      <c r="Z128" s="999"/>
      <c r="AA128" s="1479"/>
      <c r="AB128" s="733">
        <v>0</v>
      </c>
      <c r="AC128" s="733">
        <v>0</v>
      </c>
      <c r="AD128" s="732">
        <v>0</v>
      </c>
      <c r="AE128" s="718" t="s">
        <v>745</v>
      </c>
      <c r="AF128" s="722"/>
    </row>
    <row r="129" spans="1:32" ht="24.75" customHeight="1">
      <c r="A129" s="297" t="s">
        <v>767</v>
      </c>
      <c r="B129" s="354" t="s">
        <v>42</v>
      </c>
      <c r="C129" s="298">
        <v>46318</v>
      </c>
      <c r="D129" s="454"/>
      <c r="E129" s="298"/>
      <c r="F129" s="297"/>
      <c r="G129" s="739"/>
      <c r="H129" s="750">
        <v>88</v>
      </c>
      <c r="I129" s="300" t="s">
        <v>571</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9"/>
      <c r="AB129" s="733">
        <v>0</v>
      </c>
      <c r="AC129" s="733">
        <v>0</v>
      </c>
      <c r="AD129" s="732">
        <v>0</v>
      </c>
      <c r="AE129" s="718" t="s">
        <v>757</v>
      </c>
      <c r="AF129" s="722"/>
    </row>
    <row r="130" spans="1:32" ht="24.75" customHeight="1">
      <c r="A130" s="297" t="s">
        <v>768</v>
      </c>
      <c r="B130" s="354" t="s">
        <v>42</v>
      </c>
      <c r="C130" s="298">
        <v>46318</v>
      </c>
      <c r="D130" s="454"/>
      <c r="E130" s="298"/>
      <c r="F130" s="297"/>
      <c r="G130" s="739"/>
      <c r="H130" s="750">
        <v>60</v>
      </c>
      <c r="I130" s="300" t="s">
        <v>571</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9"/>
      <c r="AB130" s="733">
        <v>0</v>
      </c>
      <c r="AC130" s="733">
        <v>0</v>
      </c>
      <c r="AD130" s="732">
        <v>0</v>
      </c>
      <c r="AE130" s="718" t="s">
        <v>757</v>
      </c>
      <c r="AF130" s="722"/>
    </row>
    <row r="131" spans="1:32" ht="24.75" customHeight="1">
      <c r="A131" s="297" t="s">
        <v>769</v>
      </c>
      <c r="B131" s="354" t="s">
        <v>42</v>
      </c>
      <c r="C131" s="298">
        <v>46318</v>
      </c>
      <c r="D131" s="454"/>
      <c r="E131" s="298"/>
      <c r="F131" s="297"/>
      <c r="G131" s="739"/>
      <c r="H131" s="750">
        <v>61</v>
      </c>
      <c r="I131" s="300" t="s">
        <v>571</v>
      </c>
      <c r="J131" s="740" t="s">
        <v>33</v>
      </c>
      <c r="K131" s="740" t="s">
        <v>551</v>
      </c>
      <c r="L131" s="298"/>
      <c r="M131" s="744" t="s">
        <v>128</v>
      </c>
      <c r="N131" s="815">
        <v>73166</v>
      </c>
      <c r="O131" s="744" t="s">
        <v>128</v>
      </c>
      <c r="P131" s="735" t="s">
        <v>32</v>
      </c>
      <c r="Q131" s="998"/>
      <c r="R131" s="998"/>
      <c r="S131" s="1073"/>
      <c r="T131" s="1073"/>
      <c r="U131" s="1073"/>
      <c r="V131" s="751">
        <v>6157</v>
      </c>
      <c r="W131" s="721"/>
      <c r="X131" s="751">
        <v>6157</v>
      </c>
      <c r="Y131" s="1061"/>
      <c r="Z131" s="999"/>
      <c r="AA131" s="1479"/>
      <c r="AB131" s="733">
        <v>0</v>
      </c>
      <c r="AC131" s="733">
        <v>0</v>
      </c>
      <c r="AD131" s="732">
        <v>0</v>
      </c>
      <c r="AE131" s="718" t="s">
        <v>745</v>
      </c>
      <c r="AF131" s="722"/>
    </row>
    <row r="132" spans="1:32" ht="24.75" customHeight="1">
      <c r="A132" s="297" t="s">
        <v>770</v>
      </c>
      <c r="B132" s="354" t="s">
        <v>42</v>
      </c>
      <c r="C132" s="298">
        <v>46318</v>
      </c>
      <c r="D132" s="454"/>
      <c r="E132" s="298"/>
      <c r="F132" s="297"/>
      <c r="G132" s="739"/>
      <c r="H132" s="750">
        <v>89</v>
      </c>
      <c r="I132" s="300" t="s">
        <v>571</v>
      </c>
      <c r="J132" s="740" t="s">
        <v>33</v>
      </c>
      <c r="K132" s="740" t="s">
        <v>551</v>
      </c>
      <c r="L132" s="298"/>
      <c r="M132" s="744" t="s">
        <v>128</v>
      </c>
      <c r="N132" s="815">
        <v>114642</v>
      </c>
      <c r="O132" s="744" t="s">
        <v>128</v>
      </c>
      <c r="P132" s="735" t="s">
        <v>32</v>
      </c>
      <c r="Q132" s="998"/>
      <c r="R132" s="998"/>
      <c r="S132" s="1073"/>
      <c r="T132" s="1073"/>
      <c r="U132" s="1073"/>
      <c r="V132" s="751">
        <v>9537</v>
      </c>
      <c r="W132" s="721"/>
      <c r="X132" s="751">
        <v>9537</v>
      </c>
      <c r="Y132" s="1061"/>
      <c r="Z132" s="999"/>
      <c r="AA132" s="1479"/>
      <c r="AB132" s="733">
        <v>0</v>
      </c>
      <c r="AC132" s="733">
        <v>0</v>
      </c>
      <c r="AD132" s="732">
        <v>0</v>
      </c>
      <c r="AE132" s="718" t="s">
        <v>745</v>
      </c>
      <c r="AF132" s="722"/>
    </row>
    <row r="133" spans="1:32" ht="24.75" customHeight="1">
      <c r="A133" s="297" t="s">
        <v>771</v>
      </c>
      <c r="B133" s="354" t="s">
        <v>42</v>
      </c>
      <c r="C133" s="298">
        <v>46415</v>
      </c>
      <c r="D133" s="454"/>
      <c r="E133" s="298"/>
      <c r="F133" s="297"/>
      <c r="G133" s="739"/>
      <c r="H133" s="750">
        <v>87</v>
      </c>
      <c r="I133" s="300" t="s">
        <v>571</v>
      </c>
      <c r="J133" s="740" t="s">
        <v>33</v>
      </c>
      <c r="K133" s="740" t="s">
        <v>551</v>
      </c>
      <c r="L133" s="298"/>
      <c r="M133" s="744" t="s">
        <v>128</v>
      </c>
      <c r="N133" s="815">
        <v>85589.5</v>
      </c>
      <c r="O133" s="744" t="s">
        <v>128</v>
      </c>
      <c r="P133" s="735" t="s">
        <v>32</v>
      </c>
      <c r="Q133" s="998"/>
      <c r="R133" s="998"/>
      <c r="S133" s="1073"/>
      <c r="T133" s="1073"/>
      <c r="U133" s="1073"/>
      <c r="V133" s="751">
        <v>6796</v>
      </c>
      <c r="W133" s="721"/>
      <c r="X133" s="751">
        <v>6796</v>
      </c>
      <c r="Y133" s="1061"/>
      <c r="Z133" s="999"/>
      <c r="AA133" s="1479"/>
      <c r="AB133" s="733">
        <v>0</v>
      </c>
      <c r="AC133" s="733">
        <v>0</v>
      </c>
      <c r="AD133" s="732">
        <v>0</v>
      </c>
      <c r="AE133" s="718" t="s">
        <v>745</v>
      </c>
      <c r="AF133" s="722"/>
    </row>
    <row r="134" spans="1:32" ht="24.75" customHeight="1">
      <c r="A134" s="297" t="s">
        <v>772</v>
      </c>
      <c r="B134" s="354" t="s">
        <v>42</v>
      </c>
      <c r="C134" s="298">
        <v>46415</v>
      </c>
      <c r="D134" s="454"/>
      <c r="E134" s="298"/>
      <c r="F134" s="297"/>
      <c r="G134" s="739"/>
      <c r="H134" s="750">
        <v>76</v>
      </c>
      <c r="I134" s="300" t="s">
        <v>571</v>
      </c>
      <c r="J134" s="740" t="s">
        <v>33</v>
      </c>
      <c r="K134" s="740" t="s">
        <v>551</v>
      </c>
      <c r="L134" s="298"/>
      <c r="M134" s="744" t="s">
        <v>128</v>
      </c>
      <c r="N134" s="815">
        <v>76640</v>
      </c>
      <c r="O134" s="744" t="s">
        <v>128</v>
      </c>
      <c r="P134" s="735" t="s">
        <v>32</v>
      </c>
      <c r="Q134" s="998"/>
      <c r="R134" s="998"/>
      <c r="S134" s="1073"/>
      <c r="T134" s="1073"/>
      <c r="U134" s="1073"/>
      <c r="V134" s="751">
        <v>6149</v>
      </c>
      <c r="W134" s="721"/>
      <c r="X134" s="751">
        <v>6149</v>
      </c>
      <c r="Y134" s="1061"/>
      <c r="Z134" s="999"/>
      <c r="AA134" s="1479"/>
      <c r="AB134" s="733">
        <v>0</v>
      </c>
      <c r="AC134" s="733">
        <v>0</v>
      </c>
      <c r="AD134" s="732">
        <v>0</v>
      </c>
      <c r="AE134" s="718" t="s">
        <v>745</v>
      </c>
      <c r="AF134" s="722"/>
    </row>
    <row r="135" spans="1:32" ht="24.75" customHeight="1">
      <c r="A135" s="297" t="s">
        <v>773</v>
      </c>
      <c r="B135" s="354" t="s">
        <v>42</v>
      </c>
      <c r="C135" s="298">
        <v>46367</v>
      </c>
      <c r="D135" s="454"/>
      <c r="E135" s="298"/>
      <c r="F135" s="297"/>
      <c r="G135" s="739"/>
      <c r="H135" s="750">
        <v>89</v>
      </c>
      <c r="I135" s="300" t="s">
        <v>571</v>
      </c>
      <c r="J135" s="740" t="s">
        <v>33</v>
      </c>
      <c r="K135" s="740" t="s">
        <v>551</v>
      </c>
      <c r="L135" s="298"/>
      <c r="M135" s="744" t="s">
        <v>128</v>
      </c>
      <c r="N135" s="815">
        <v>80780</v>
      </c>
      <c r="O135" s="744" t="s">
        <v>128</v>
      </c>
      <c r="P135" s="735" t="s">
        <v>32</v>
      </c>
      <c r="Q135" s="998"/>
      <c r="R135" s="998"/>
      <c r="S135" s="1073"/>
      <c r="T135" s="1073"/>
      <c r="U135" s="1073"/>
      <c r="V135" s="751">
        <v>6284</v>
      </c>
      <c r="W135" s="721"/>
      <c r="X135" s="751">
        <v>6284</v>
      </c>
      <c r="Y135" s="1061"/>
      <c r="Z135" s="999"/>
      <c r="AA135" s="1479"/>
      <c r="AB135" s="733">
        <v>0</v>
      </c>
      <c r="AC135" s="733">
        <v>0</v>
      </c>
      <c r="AD135" s="732">
        <v>0</v>
      </c>
      <c r="AE135" s="718" t="s">
        <v>745</v>
      </c>
      <c r="AF135" s="722"/>
    </row>
    <row r="136" spans="1:32" ht="24.75" customHeight="1">
      <c r="A136" s="297" t="s">
        <v>774</v>
      </c>
      <c r="B136" s="354" t="s">
        <v>42</v>
      </c>
      <c r="C136" s="298">
        <v>46367</v>
      </c>
      <c r="D136" s="454"/>
      <c r="E136" s="298"/>
      <c r="F136" s="297"/>
      <c r="G136" s="739"/>
      <c r="H136" s="750">
        <v>85</v>
      </c>
      <c r="I136" s="300" t="s">
        <v>571</v>
      </c>
      <c r="J136" s="740" t="s">
        <v>33</v>
      </c>
      <c r="K136" s="740" t="s">
        <v>551</v>
      </c>
      <c r="L136" s="298"/>
      <c r="M136" s="744" t="s">
        <v>128</v>
      </c>
      <c r="N136" s="815">
        <v>95244</v>
      </c>
      <c r="O136" s="744" t="s">
        <v>128</v>
      </c>
      <c r="P136" s="735" t="s">
        <v>32</v>
      </c>
      <c r="Q136" s="998"/>
      <c r="R136" s="998"/>
      <c r="S136" s="1073"/>
      <c r="T136" s="1073"/>
      <c r="U136" s="1073"/>
      <c r="V136" s="751">
        <v>7743</v>
      </c>
      <c r="W136" s="721"/>
      <c r="X136" s="751">
        <v>7743</v>
      </c>
      <c r="Y136" s="1061"/>
      <c r="Z136" s="999"/>
      <c r="AA136" s="1479"/>
      <c r="AB136" s="733">
        <v>0</v>
      </c>
      <c r="AC136" s="733">
        <v>0</v>
      </c>
      <c r="AD136" s="732">
        <v>0</v>
      </c>
      <c r="AE136" s="718" t="s">
        <v>745</v>
      </c>
      <c r="AF136" s="722"/>
    </row>
    <row r="137" spans="1:32" ht="24.75" customHeight="1">
      <c r="A137" s="297" t="s">
        <v>775</v>
      </c>
      <c r="B137" s="354" t="s">
        <v>42</v>
      </c>
      <c r="C137" s="298">
        <v>46415</v>
      </c>
      <c r="D137" s="454"/>
      <c r="E137" s="298"/>
      <c r="F137" s="297"/>
      <c r="G137" s="739"/>
      <c r="H137" s="750">
        <v>87</v>
      </c>
      <c r="I137" s="300" t="s">
        <v>571</v>
      </c>
      <c r="J137" s="740" t="s">
        <v>33</v>
      </c>
      <c r="K137" s="740" t="s">
        <v>551</v>
      </c>
      <c r="L137" s="298"/>
      <c r="M137" s="744" t="s">
        <v>128</v>
      </c>
      <c r="N137" s="815">
        <v>86888</v>
      </c>
      <c r="O137" s="744" t="s">
        <v>128</v>
      </c>
      <c r="P137" s="735" t="s">
        <v>32</v>
      </c>
      <c r="Q137" s="998"/>
      <c r="R137" s="998"/>
      <c r="S137" s="1073"/>
      <c r="T137" s="1073"/>
      <c r="U137" s="1073"/>
      <c r="V137" s="751">
        <v>6932</v>
      </c>
      <c r="W137" s="721"/>
      <c r="X137" s="751">
        <v>6932</v>
      </c>
      <c r="Y137" s="1061"/>
      <c r="Z137" s="999"/>
      <c r="AA137" s="1479"/>
      <c r="AB137" s="733">
        <v>0</v>
      </c>
      <c r="AC137" s="733">
        <v>0</v>
      </c>
      <c r="AD137" s="732">
        <v>0</v>
      </c>
      <c r="AE137" s="718" t="s">
        <v>745</v>
      </c>
      <c r="AF137" s="722"/>
    </row>
    <row r="138" spans="1:32" ht="24.75" customHeight="1">
      <c r="A138" s="297" t="s">
        <v>776</v>
      </c>
      <c r="B138" s="354" t="s">
        <v>42</v>
      </c>
      <c r="C138" s="298">
        <v>46127</v>
      </c>
      <c r="D138" s="454"/>
      <c r="E138" s="298"/>
      <c r="F138" s="297"/>
      <c r="G138" s="739"/>
      <c r="H138" s="750">
        <v>87</v>
      </c>
      <c r="I138" s="300" t="s">
        <v>571</v>
      </c>
      <c r="J138" s="740" t="s">
        <v>33</v>
      </c>
      <c r="K138" s="740" t="s">
        <v>551</v>
      </c>
      <c r="L138" s="298"/>
      <c r="M138" s="744" t="s">
        <v>128</v>
      </c>
      <c r="N138" s="815">
        <v>75700</v>
      </c>
      <c r="O138" s="744" t="s">
        <v>128</v>
      </c>
      <c r="P138" s="735" t="s">
        <v>32</v>
      </c>
      <c r="Q138" s="998"/>
      <c r="R138" s="998"/>
      <c r="S138" s="1073"/>
      <c r="T138" s="1073"/>
      <c r="U138" s="1073"/>
      <c r="V138" s="751">
        <v>6213</v>
      </c>
      <c r="W138" s="721"/>
      <c r="X138" s="751">
        <v>6213</v>
      </c>
      <c r="Y138" s="1061"/>
      <c r="Z138" s="999"/>
      <c r="AA138" s="1479"/>
      <c r="AB138" s="733">
        <v>0</v>
      </c>
      <c r="AC138" s="733">
        <v>0</v>
      </c>
      <c r="AD138" s="732">
        <v>0</v>
      </c>
      <c r="AE138" s="718" t="s">
        <v>745</v>
      </c>
      <c r="AF138" s="722"/>
    </row>
    <row r="139" spans="1:32" ht="24.75" customHeight="1">
      <c r="A139" s="297" t="s">
        <v>777</v>
      </c>
      <c r="B139" s="354" t="s">
        <v>42</v>
      </c>
      <c r="C139" s="298">
        <v>46127</v>
      </c>
      <c r="D139" s="454"/>
      <c r="E139" s="298"/>
      <c r="F139" s="297"/>
      <c r="G139" s="739"/>
      <c r="H139" s="750">
        <v>52</v>
      </c>
      <c r="I139" s="300" t="s">
        <v>571</v>
      </c>
      <c r="J139" s="740" t="s">
        <v>33</v>
      </c>
      <c r="K139" s="740" t="s">
        <v>551</v>
      </c>
      <c r="L139" s="298"/>
      <c r="M139" s="744" t="s">
        <v>128</v>
      </c>
      <c r="N139" s="815">
        <v>53698</v>
      </c>
      <c r="O139" s="744" t="s">
        <v>128</v>
      </c>
      <c r="P139" s="735" t="s">
        <v>32</v>
      </c>
      <c r="Q139" s="998"/>
      <c r="R139" s="998"/>
      <c r="S139" s="1073"/>
      <c r="T139" s="1073"/>
      <c r="U139" s="1073"/>
      <c r="V139" s="751">
        <v>4339</v>
      </c>
      <c r="W139" s="721"/>
      <c r="X139" s="751">
        <v>4339</v>
      </c>
      <c r="Y139" s="1061"/>
      <c r="Z139" s="999"/>
      <c r="AA139" s="1479"/>
      <c r="AB139" s="733">
        <v>0</v>
      </c>
      <c r="AC139" s="733">
        <v>0</v>
      </c>
      <c r="AD139" s="732">
        <v>0</v>
      </c>
      <c r="AE139" s="718" t="s">
        <v>745</v>
      </c>
      <c r="AF139" s="722"/>
    </row>
    <row r="140" spans="1:32" ht="24.75" customHeight="1">
      <c r="A140" s="297" t="s">
        <v>778</v>
      </c>
      <c r="B140" s="354" t="s">
        <v>42</v>
      </c>
      <c r="C140" s="298">
        <v>46127</v>
      </c>
      <c r="D140" s="454"/>
      <c r="E140" s="298"/>
      <c r="F140" s="297"/>
      <c r="G140" s="739"/>
      <c r="H140" s="750">
        <v>48</v>
      </c>
      <c r="I140" s="300" t="s">
        <v>571</v>
      </c>
      <c r="J140" s="740" t="s">
        <v>33</v>
      </c>
      <c r="K140" s="740" t="s">
        <v>551</v>
      </c>
      <c r="L140" s="298"/>
      <c r="M140" s="744" t="s">
        <v>128</v>
      </c>
      <c r="N140" s="815">
        <v>48883</v>
      </c>
      <c r="O140" s="744" t="s">
        <v>128</v>
      </c>
      <c r="P140" s="735" t="s">
        <v>32</v>
      </c>
      <c r="Q140" s="998"/>
      <c r="R140" s="998"/>
      <c r="S140" s="1073"/>
      <c r="T140" s="1073"/>
      <c r="U140" s="1073"/>
      <c r="V140" s="751">
        <v>3940</v>
      </c>
      <c r="W140" s="721"/>
      <c r="X140" s="751">
        <v>3940</v>
      </c>
      <c r="Y140" s="1061"/>
      <c r="Z140" s="999"/>
      <c r="AA140" s="1479"/>
      <c r="AB140" s="733">
        <v>0</v>
      </c>
      <c r="AC140" s="733">
        <v>0</v>
      </c>
      <c r="AD140" s="732">
        <v>0</v>
      </c>
      <c r="AE140" s="718" t="s">
        <v>745</v>
      </c>
      <c r="AF140" s="722"/>
    </row>
    <row r="141" spans="1:32" ht="24.75" customHeight="1">
      <c r="A141" s="297" t="s">
        <v>779</v>
      </c>
      <c r="B141" s="354" t="s">
        <v>42</v>
      </c>
      <c r="C141" s="298">
        <v>46379</v>
      </c>
      <c r="D141" s="454"/>
      <c r="E141" s="298"/>
      <c r="F141" s="297"/>
      <c r="G141" s="739"/>
      <c r="H141" s="750">
        <v>88</v>
      </c>
      <c r="I141" s="300" t="s">
        <v>571</v>
      </c>
      <c r="J141" s="740" t="s">
        <v>33</v>
      </c>
      <c r="K141" s="740" t="s">
        <v>551</v>
      </c>
      <c r="L141" s="298"/>
      <c r="M141" s="744" t="s">
        <v>128</v>
      </c>
      <c r="N141" s="815">
        <v>83382</v>
      </c>
      <c r="O141" s="744" t="s">
        <v>128</v>
      </c>
      <c r="P141" s="735" t="s">
        <v>32</v>
      </c>
      <c r="Q141" s="998"/>
      <c r="R141" s="998"/>
      <c r="S141" s="1073"/>
      <c r="T141" s="1073"/>
      <c r="U141" s="1073"/>
      <c r="V141" s="751">
        <v>6855</v>
      </c>
      <c r="W141" s="721"/>
      <c r="X141" s="751">
        <v>6855</v>
      </c>
      <c r="Y141" s="1061"/>
      <c r="Z141" s="999"/>
      <c r="AA141" s="1479"/>
      <c r="AB141" s="733">
        <v>0</v>
      </c>
      <c r="AC141" s="733">
        <v>0</v>
      </c>
      <c r="AD141" s="732">
        <v>0</v>
      </c>
      <c r="AE141" s="718" t="s">
        <v>745</v>
      </c>
      <c r="AF141" s="722"/>
    </row>
    <row r="142" spans="1:32" ht="24.75" customHeight="1">
      <c r="A142" s="297" t="s">
        <v>780</v>
      </c>
      <c r="B142" s="354" t="s">
        <v>42</v>
      </c>
      <c r="C142" s="298">
        <v>46415</v>
      </c>
      <c r="D142" s="454"/>
      <c r="E142" s="298"/>
      <c r="F142" s="297"/>
      <c r="G142" s="739"/>
      <c r="H142" s="750">
        <v>90</v>
      </c>
      <c r="I142" s="300" t="s">
        <v>571</v>
      </c>
      <c r="J142" s="740" t="s">
        <v>33</v>
      </c>
      <c r="K142" s="740" t="s">
        <v>551</v>
      </c>
      <c r="L142" s="298"/>
      <c r="M142" s="744" t="s">
        <v>128</v>
      </c>
      <c r="N142" s="815">
        <v>88834</v>
      </c>
      <c r="O142" s="744" t="s">
        <v>128</v>
      </c>
      <c r="P142" s="735" t="s">
        <v>32</v>
      </c>
      <c r="Q142" s="998"/>
      <c r="R142" s="998"/>
      <c r="S142" s="1073"/>
      <c r="T142" s="1073"/>
      <c r="U142" s="1073"/>
      <c r="V142" s="751">
        <v>7147</v>
      </c>
      <c r="W142" s="721"/>
      <c r="X142" s="751">
        <v>7147</v>
      </c>
      <c r="Y142" s="1061"/>
      <c r="Z142" s="999"/>
      <c r="AA142" s="1479"/>
      <c r="AB142" s="733">
        <v>0</v>
      </c>
      <c r="AC142" s="733">
        <v>0</v>
      </c>
      <c r="AD142" s="732">
        <v>0</v>
      </c>
      <c r="AE142" s="718" t="s">
        <v>745</v>
      </c>
      <c r="AF142" s="722"/>
    </row>
    <row r="143" spans="1:32" ht="24.75" customHeight="1">
      <c r="A143" s="297" t="s">
        <v>781</v>
      </c>
      <c r="B143" s="354" t="s">
        <v>42</v>
      </c>
      <c r="C143" s="298">
        <v>46127</v>
      </c>
      <c r="D143" s="454"/>
      <c r="E143" s="298"/>
      <c r="F143" s="297"/>
      <c r="G143" s="739"/>
      <c r="H143" s="750">
        <v>83</v>
      </c>
      <c r="I143" s="300" t="s">
        <v>571</v>
      </c>
      <c r="J143" s="740" t="s">
        <v>33</v>
      </c>
      <c r="K143" s="740" t="s">
        <v>551</v>
      </c>
      <c r="L143" s="298"/>
      <c r="M143" s="744" t="s">
        <v>128</v>
      </c>
      <c r="N143" s="815">
        <v>81027.5</v>
      </c>
      <c r="O143" s="744" t="s">
        <v>128</v>
      </c>
      <c r="P143" s="735" t="s">
        <v>32</v>
      </c>
      <c r="Q143" s="998"/>
      <c r="R143" s="998"/>
      <c r="S143" s="1073"/>
      <c r="T143" s="1073"/>
      <c r="U143" s="1073"/>
      <c r="V143" s="751">
        <v>6376</v>
      </c>
      <c r="W143" s="721"/>
      <c r="X143" s="751">
        <v>6376</v>
      </c>
      <c r="Y143" s="1061"/>
      <c r="Z143" s="999"/>
      <c r="AA143" s="1479"/>
      <c r="AB143" s="733">
        <v>0</v>
      </c>
      <c r="AC143" s="733">
        <v>0</v>
      </c>
      <c r="AD143" s="732">
        <v>0</v>
      </c>
      <c r="AE143" s="718" t="s">
        <v>745</v>
      </c>
      <c r="AF143" s="722"/>
    </row>
    <row r="144" spans="1:32" ht="24.75" customHeight="1">
      <c r="A144" s="297" t="s">
        <v>782</v>
      </c>
      <c r="B144" s="354" t="s">
        <v>42</v>
      </c>
      <c r="C144" s="298">
        <v>46415</v>
      </c>
      <c r="D144" s="454"/>
      <c r="E144" s="298"/>
      <c r="F144" s="297"/>
      <c r="G144" s="739"/>
      <c r="H144" s="750">
        <v>63</v>
      </c>
      <c r="I144" s="300" t="s">
        <v>571</v>
      </c>
      <c r="J144" s="740" t="s">
        <v>33</v>
      </c>
      <c r="K144" s="740" t="s">
        <v>551</v>
      </c>
      <c r="L144" s="298"/>
      <c r="M144" s="744" t="s">
        <v>128</v>
      </c>
      <c r="N144" s="815">
        <v>60264</v>
      </c>
      <c r="O144" s="744" t="s">
        <v>128</v>
      </c>
      <c r="P144" s="735" t="s">
        <v>32</v>
      </c>
      <c r="Q144" s="998"/>
      <c r="R144" s="998"/>
      <c r="S144" s="1073"/>
      <c r="T144" s="1073"/>
      <c r="U144" s="1073"/>
      <c r="V144" s="751">
        <v>4784</v>
      </c>
      <c r="W144" s="721"/>
      <c r="X144" s="751">
        <v>4784</v>
      </c>
      <c r="Y144" s="1061"/>
      <c r="Z144" s="999"/>
      <c r="AA144" s="1479"/>
      <c r="AB144" s="733">
        <v>0</v>
      </c>
      <c r="AC144" s="733">
        <v>0</v>
      </c>
      <c r="AD144" s="732">
        <v>0</v>
      </c>
      <c r="AE144" s="718" t="s">
        <v>745</v>
      </c>
      <c r="AF144" s="722"/>
    </row>
    <row r="145" spans="1:32" ht="24.75" customHeight="1">
      <c r="A145" s="297" t="s">
        <v>783</v>
      </c>
      <c r="B145" s="354" t="s">
        <v>42</v>
      </c>
      <c r="C145" s="298">
        <v>46367</v>
      </c>
      <c r="D145" s="454"/>
      <c r="E145" s="298"/>
      <c r="F145" s="297"/>
      <c r="G145" s="739"/>
      <c r="H145" s="750">
        <v>86</v>
      </c>
      <c r="I145" s="300" t="s">
        <v>571</v>
      </c>
      <c r="J145" s="740" t="s">
        <v>33</v>
      </c>
      <c r="K145" s="740" t="s">
        <v>551</v>
      </c>
      <c r="L145" s="298"/>
      <c r="M145" s="744" t="s">
        <v>128</v>
      </c>
      <c r="N145" s="815">
        <v>81096</v>
      </c>
      <c r="O145" s="744" t="s">
        <v>128</v>
      </c>
      <c r="P145" s="735" t="s">
        <v>32</v>
      </c>
      <c r="Q145" s="998"/>
      <c r="R145" s="998"/>
      <c r="S145" s="1073"/>
      <c r="T145" s="1073"/>
      <c r="U145" s="1073"/>
      <c r="V145" s="751">
        <v>6387</v>
      </c>
      <c r="W145" s="721"/>
      <c r="X145" s="751">
        <v>6387</v>
      </c>
      <c r="Y145" s="1061"/>
      <c r="Z145" s="999"/>
      <c r="AA145" s="1479"/>
      <c r="AB145" s="733">
        <v>0</v>
      </c>
      <c r="AC145" s="733">
        <v>0</v>
      </c>
      <c r="AD145" s="732">
        <v>0</v>
      </c>
      <c r="AE145" s="718" t="s">
        <v>745</v>
      </c>
      <c r="AF145" s="722"/>
    </row>
    <row r="146" spans="1:32" ht="24.75" customHeight="1">
      <c r="A146" s="297" t="s">
        <v>784</v>
      </c>
      <c r="B146" s="354" t="s">
        <v>42</v>
      </c>
      <c r="C146" s="298">
        <v>46367</v>
      </c>
      <c r="D146" s="454"/>
      <c r="E146" s="298"/>
      <c r="F146" s="297"/>
      <c r="G146" s="739"/>
      <c r="H146" s="750">
        <v>81</v>
      </c>
      <c r="I146" s="300" t="s">
        <v>571</v>
      </c>
      <c r="J146" s="740" t="s">
        <v>33</v>
      </c>
      <c r="K146" s="740" t="s">
        <v>551</v>
      </c>
      <c r="L146" s="298"/>
      <c r="M146" s="744" t="s">
        <v>128</v>
      </c>
      <c r="N146" s="815">
        <v>79796</v>
      </c>
      <c r="O146" s="744" t="s">
        <v>128</v>
      </c>
      <c r="P146" s="735" t="s">
        <v>32</v>
      </c>
      <c r="Q146" s="998"/>
      <c r="R146" s="998"/>
      <c r="S146" s="1073"/>
      <c r="T146" s="1073"/>
      <c r="U146" s="1073"/>
      <c r="V146" s="751">
        <v>6372</v>
      </c>
      <c r="W146" s="721"/>
      <c r="X146" s="751">
        <v>6372</v>
      </c>
      <c r="Y146" s="1061"/>
      <c r="Z146" s="999"/>
      <c r="AA146" s="1479"/>
      <c r="AB146" s="733">
        <v>0</v>
      </c>
      <c r="AC146" s="733">
        <v>0</v>
      </c>
      <c r="AD146" s="732">
        <v>0</v>
      </c>
      <c r="AE146" s="718" t="s">
        <v>745</v>
      </c>
      <c r="AF146" s="722"/>
    </row>
    <row r="147" spans="1:32" ht="24.75" customHeight="1">
      <c r="A147" s="297" t="s">
        <v>785</v>
      </c>
      <c r="B147" s="354" t="s">
        <v>42</v>
      </c>
      <c r="C147" s="298">
        <v>46379</v>
      </c>
      <c r="D147" s="454"/>
      <c r="E147" s="298"/>
      <c r="F147" s="297"/>
      <c r="G147" s="739"/>
      <c r="H147" s="750">
        <v>77</v>
      </c>
      <c r="I147" s="300" t="s">
        <v>571</v>
      </c>
      <c r="J147" s="740" t="s">
        <v>33</v>
      </c>
      <c r="K147" s="740" t="s">
        <v>551</v>
      </c>
      <c r="L147" s="298"/>
      <c r="M147" s="744" t="s">
        <v>128</v>
      </c>
      <c r="N147" s="815">
        <v>69082</v>
      </c>
      <c r="O147" s="744" t="s">
        <v>128</v>
      </c>
      <c r="P147" s="735" t="s">
        <v>32</v>
      </c>
      <c r="Q147" s="998"/>
      <c r="R147" s="998"/>
      <c r="S147" s="1073"/>
      <c r="T147" s="1073"/>
      <c r="U147" s="1073"/>
      <c r="V147" s="751">
        <v>5363</v>
      </c>
      <c r="W147" s="721"/>
      <c r="X147" s="751">
        <v>5363</v>
      </c>
      <c r="Y147" s="1061"/>
      <c r="Z147" s="999"/>
      <c r="AA147" s="1479"/>
      <c r="AB147" s="733">
        <v>0</v>
      </c>
      <c r="AC147" s="733">
        <v>0</v>
      </c>
      <c r="AD147" s="732">
        <v>0</v>
      </c>
      <c r="AE147" s="718" t="s">
        <v>745</v>
      </c>
      <c r="AF147" s="722"/>
    </row>
    <row r="148" spans="1:32" ht="24.75" customHeight="1">
      <c r="A148" s="297" t="s">
        <v>786</v>
      </c>
      <c r="B148" s="354" t="s">
        <v>42</v>
      </c>
      <c r="C148" s="298">
        <v>46379</v>
      </c>
      <c r="D148" s="454"/>
      <c r="E148" s="298"/>
      <c r="F148" s="297"/>
      <c r="G148" s="739"/>
      <c r="H148" s="750">
        <v>67</v>
      </c>
      <c r="I148" s="300" t="s">
        <v>571</v>
      </c>
      <c r="J148" s="740" t="s">
        <v>33</v>
      </c>
      <c r="K148" s="740" t="s">
        <v>551</v>
      </c>
      <c r="L148" s="298"/>
      <c r="M148" s="744" t="s">
        <v>128</v>
      </c>
      <c r="N148" s="815">
        <v>65448</v>
      </c>
      <c r="O148" s="744" t="s">
        <v>128</v>
      </c>
      <c r="P148" s="735" t="s">
        <v>32</v>
      </c>
      <c r="Q148" s="998"/>
      <c r="R148" s="998"/>
      <c r="S148" s="1073"/>
      <c r="T148" s="1073"/>
      <c r="U148" s="1073"/>
      <c r="V148" s="751">
        <v>5199</v>
      </c>
      <c r="W148" s="721"/>
      <c r="X148" s="751">
        <v>5199</v>
      </c>
      <c r="Y148" s="1061"/>
      <c r="Z148" s="999"/>
      <c r="AA148" s="1479"/>
      <c r="AB148" s="733">
        <v>0</v>
      </c>
      <c r="AC148" s="733">
        <v>0</v>
      </c>
      <c r="AD148" s="732">
        <v>0</v>
      </c>
      <c r="AE148" s="718" t="s">
        <v>745</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116020.5</v>
      </c>
      <c r="O149" s="744" t="s">
        <v>128</v>
      </c>
      <c r="P149" s="735" t="s">
        <v>32</v>
      </c>
      <c r="Q149" s="998"/>
      <c r="R149" s="998"/>
      <c r="S149" s="1073"/>
      <c r="T149" s="1073"/>
      <c r="U149" s="1073"/>
      <c r="V149" s="751">
        <v>9771</v>
      </c>
      <c r="W149" s="721"/>
      <c r="X149" s="751">
        <v>9771</v>
      </c>
      <c r="Y149" s="1061"/>
      <c r="Z149" s="999"/>
      <c r="AA149" s="1479"/>
      <c r="AB149" s="733">
        <v>0</v>
      </c>
      <c r="AC149" s="733">
        <v>0</v>
      </c>
      <c r="AD149" s="732">
        <v>0</v>
      </c>
      <c r="AE149" s="718" t="s">
        <v>745</v>
      </c>
      <c r="AF149" s="722"/>
    </row>
    <row r="150" spans="1:32" ht="24.75" customHeight="1">
      <c r="A150" s="297" t="s">
        <v>788</v>
      </c>
      <c r="B150" s="354" t="s">
        <v>42</v>
      </c>
      <c r="C150" s="298">
        <v>46379</v>
      </c>
      <c r="D150" s="454"/>
      <c r="E150" s="298"/>
      <c r="F150" s="297"/>
      <c r="G150" s="739"/>
      <c r="H150" s="750">
        <v>90</v>
      </c>
      <c r="I150" s="300" t="s">
        <v>571</v>
      </c>
      <c r="J150" s="740" t="s">
        <v>33</v>
      </c>
      <c r="K150" s="740" t="s">
        <v>551</v>
      </c>
      <c r="L150" s="298"/>
      <c r="M150" s="744" t="s">
        <v>128</v>
      </c>
      <c r="N150" s="815">
        <v>114306</v>
      </c>
      <c r="O150" s="744" t="s">
        <v>128</v>
      </c>
      <c r="P150" s="735" t="s">
        <v>32</v>
      </c>
      <c r="Q150" s="998"/>
      <c r="R150" s="998"/>
      <c r="S150" s="1073"/>
      <c r="T150" s="1073"/>
      <c r="U150" s="1073"/>
      <c r="V150" s="751">
        <v>9562</v>
      </c>
      <c r="W150" s="721"/>
      <c r="X150" s="751">
        <v>9562</v>
      </c>
      <c r="Y150" s="1061"/>
      <c r="Z150" s="999"/>
      <c r="AA150" s="1479"/>
      <c r="AB150" s="733">
        <v>0</v>
      </c>
      <c r="AC150" s="733">
        <v>0</v>
      </c>
      <c r="AD150" s="732">
        <v>0</v>
      </c>
      <c r="AE150" s="718" t="s">
        <v>745</v>
      </c>
      <c r="AF150" s="722"/>
    </row>
    <row r="151" spans="1:32" ht="24.75" customHeight="1">
      <c r="A151" s="297" t="s">
        <v>789</v>
      </c>
      <c r="B151" s="354" t="s">
        <v>42</v>
      </c>
      <c r="C151" s="298">
        <v>46341</v>
      </c>
      <c r="D151" s="454"/>
      <c r="E151" s="298"/>
      <c r="F151" s="297"/>
      <c r="G151" s="739"/>
      <c r="H151" s="750">
        <v>87</v>
      </c>
      <c r="I151" s="300" t="s">
        <v>571</v>
      </c>
      <c r="J151" s="740" t="s">
        <v>33</v>
      </c>
      <c r="K151" s="740" t="s">
        <v>551</v>
      </c>
      <c r="L151" s="298"/>
      <c r="M151" s="744" t="s">
        <v>128</v>
      </c>
      <c r="N151" s="815">
        <v>80784</v>
      </c>
      <c r="O151" s="744" t="s">
        <v>128</v>
      </c>
      <c r="P151" s="735" t="s">
        <v>32</v>
      </c>
      <c r="Q151" s="998"/>
      <c r="R151" s="998"/>
      <c r="S151" s="1073"/>
      <c r="T151" s="1073"/>
      <c r="U151" s="1073"/>
      <c r="V151" s="751">
        <v>6309</v>
      </c>
      <c r="W151" s="721"/>
      <c r="X151" s="751">
        <v>6309</v>
      </c>
      <c r="Y151" s="1061"/>
      <c r="Z151" s="999"/>
      <c r="AA151" s="1479"/>
      <c r="AB151" s="733">
        <v>0</v>
      </c>
      <c r="AC151" s="733">
        <v>0</v>
      </c>
      <c r="AD151" s="732">
        <v>0</v>
      </c>
      <c r="AE151" s="718" t="s">
        <v>745</v>
      </c>
      <c r="AF151" s="722"/>
    </row>
    <row r="152" spans="1:32" ht="24.75" customHeight="1">
      <c r="A152" s="297" t="s">
        <v>790</v>
      </c>
      <c r="B152" s="354" t="s">
        <v>42</v>
      </c>
      <c r="C152" s="298">
        <v>46379</v>
      </c>
      <c r="D152" s="454"/>
      <c r="E152" s="298"/>
      <c r="F152" s="297"/>
      <c r="G152" s="739"/>
      <c r="H152" s="750">
        <v>90</v>
      </c>
      <c r="I152" s="300" t="s">
        <v>571</v>
      </c>
      <c r="J152" s="740" t="s">
        <v>33</v>
      </c>
      <c r="K152" s="740" t="s">
        <v>551</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9"/>
      <c r="AB152" s="733">
        <v>0</v>
      </c>
      <c r="AC152" s="733">
        <v>0</v>
      </c>
      <c r="AD152" s="732">
        <v>0</v>
      </c>
      <c r="AE152" s="718" t="s">
        <v>745</v>
      </c>
      <c r="AF152" s="722"/>
    </row>
    <row r="153" spans="1:32" ht="24.75" customHeight="1">
      <c r="A153" s="297" t="s">
        <v>791</v>
      </c>
      <c r="B153" s="354" t="s">
        <v>42</v>
      </c>
      <c r="C153" s="298">
        <v>46340</v>
      </c>
      <c r="D153" s="454"/>
      <c r="E153" s="298"/>
      <c r="F153" s="297"/>
      <c r="G153" s="739"/>
      <c r="H153" s="750">
        <v>89</v>
      </c>
      <c r="I153" s="300" t="s">
        <v>571</v>
      </c>
      <c r="J153" s="740" t="s">
        <v>33</v>
      </c>
      <c r="K153" s="740" t="s">
        <v>551</v>
      </c>
      <c r="L153" s="298"/>
      <c r="M153" s="744" t="s">
        <v>128</v>
      </c>
      <c r="N153" s="815">
        <v>119327</v>
      </c>
      <c r="O153" s="744" t="s">
        <v>128</v>
      </c>
      <c r="P153" s="735" t="s">
        <v>32</v>
      </c>
      <c r="Q153" s="998"/>
      <c r="R153" s="998"/>
      <c r="S153" s="1073"/>
      <c r="T153" s="1073"/>
      <c r="U153" s="1073"/>
      <c r="V153" s="751">
        <v>10080</v>
      </c>
      <c r="W153" s="721"/>
      <c r="X153" s="751">
        <v>10080</v>
      </c>
      <c r="Y153" s="1061"/>
      <c r="Z153" s="999"/>
      <c r="AA153" s="1479"/>
      <c r="AB153" s="733">
        <v>0</v>
      </c>
      <c r="AC153" s="733">
        <v>0</v>
      </c>
      <c r="AD153" s="732">
        <v>0</v>
      </c>
      <c r="AE153" s="718" t="s">
        <v>745</v>
      </c>
      <c r="AF153" s="722"/>
    </row>
    <row r="154" spans="1:32" ht="24.75" customHeight="1">
      <c r="A154" s="297" t="s">
        <v>792</v>
      </c>
      <c r="B154" s="354" t="s">
        <v>42</v>
      </c>
      <c r="C154" s="298">
        <v>46340</v>
      </c>
      <c r="D154" s="454"/>
      <c r="E154" s="298"/>
      <c r="F154" s="297"/>
      <c r="G154" s="739"/>
      <c r="H154" s="750">
        <v>76</v>
      </c>
      <c r="I154" s="300" t="s">
        <v>571</v>
      </c>
      <c r="J154" s="740" t="s">
        <v>33</v>
      </c>
      <c r="K154" s="740" t="s">
        <v>551</v>
      </c>
      <c r="L154" s="298"/>
      <c r="M154" s="744" t="s">
        <v>128</v>
      </c>
      <c r="N154" s="815">
        <v>85720</v>
      </c>
      <c r="O154" s="744" t="s">
        <v>128</v>
      </c>
      <c r="P154" s="735" t="s">
        <v>32</v>
      </c>
      <c r="Q154" s="998"/>
      <c r="R154" s="998"/>
      <c r="S154" s="1073"/>
      <c r="T154" s="1073"/>
      <c r="U154" s="1073"/>
      <c r="V154" s="751">
        <v>6859</v>
      </c>
      <c r="W154" s="721"/>
      <c r="X154" s="751">
        <v>6859</v>
      </c>
      <c r="Y154" s="1061"/>
      <c r="Z154" s="999"/>
      <c r="AA154" s="1479"/>
      <c r="AB154" s="733">
        <v>0</v>
      </c>
      <c r="AC154" s="733">
        <v>0</v>
      </c>
      <c r="AD154" s="732">
        <v>0</v>
      </c>
      <c r="AE154" s="718" t="s">
        <v>745</v>
      </c>
      <c r="AF154" s="722"/>
    </row>
    <row r="155" spans="1:32" ht="24.75" customHeight="1">
      <c r="A155" s="297" t="s">
        <v>793</v>
      </c>
      <c r="B155" s="354" t="s">
        <v>42</v>
      </c>
      <c r="C155" s="298">
        <v>46341</v>
      </c>
      <c r="D155" s="454"/>
      <c r="E155" s="298"/>
      <c r="F155" s="297"/>
      <c r="G155" s="739"/>
      <c r="H155" s="750">
        <v>84</v>
      </c>
      <c r="I155" s="300" t="s">
        <v>571</v>
      </c>
      <c r="J155" s="740" t="s">
        <v>33</v>
      </c>
      <c r="K155" s="740" t="s">
        <v>551</v>
      </c>
      <c r="L155" s="298"/>
      <c r="M155" s="744" t="s">
        <v>128</v>
      </c>
      <c r="N155" s="815">
        <v>75682</v>
      </c>
      <c r="O155" s="744" t="s">
        <v>128</v>
      </c>
      <c r="P155" s="735" t="s">
        <v>32</v>
      </c>
      <c r="Q155" s="998"/>
      <c r="R155" s="998"/>
      <c r="S155" s="1073"/>
      <c r="T155" s="1073"/>
      <c r="U155" s="1073"/>
      <c r="V155" s="751">
        <v>5873</v>
      </c>
      <c r="W155" s="721"/>
      <c r="X155" s="751">
        <v>5873</v>
      </c>
      <c r="Y155" s="1061"/>
      <c r="Z155" s="999"/>
      <c r="AA155" s="1479"/>
      <c r="AB155" s="733">
        <v>0</v>
      </c>
      <c r="AC155" s="733">
        <v>0</v>
      </c>
      <c r="AD155" s="732">
        <v>0</v>
      </c>
      <c r="AE155" s="718" t="s">
        <v>745</v>
      </c>
      <c r="AF155" s="722"/>
    </row>
    <row r="156" spans="1:32" ht="24.75" customHeight="1">
      <c r="A156" s="297" t="s">
        <v>794</v>
      </c>
      <c r="B156" s="354" t="s">
        <v>42</v>
      </c>
      <c r="C156" s="298">
        <v>46341</v>
      </c>
      <c r="D156" s="454"/>
      <c r="E156" s="298"/>
      <c r="F156" s="297"/>
      <c r="G156" s="739"/>
      <c r="H156" s="750">
        <v>55</v>
      </c>
      <c r="I156" s="300" t="s">
        <v>571</v>
      </c>
      <c r="J156" s="740" t="s">
        <v>33</v>
      </c>
      <c r="K156" s="740" t="s">
        <v>551</v>
      </c>
      <c r="L156" s="298"/>
      <c r="M156" s="744" t="s">
        <v>128</v>
      </c>
      <c r="N156" s="815">
        <v>60784</v>
      </c>
      <c r="O156" s="744" t="s">
        <v>128</v>
      </c>
      <c r="P156" s="735" t="s">
        <v>32</v>
      </c>
      <c r="Q156" s="998"/>
      <c r="R156" s="998"/>
      <c r="S156" s="1073"/>
      <c r="T156" s="1073"/>
      <c r="U156" s="1073"/>
      <c r="V156" s="751">
        <v>4945</v>
      </c>
      <c r="W156" s="721"/>
      <c r="X156" s="751">
        <v>4945</v>
      </c>
      <c r="Y156" s="1061"/>
      <c r="Z156" s="999"/>
      <c r="AA156" s="1479"/>
      <c r="AB156" s="733">
        <v>0</v>
      </c>
      <c r="AC156" s="733">
        <v>0</v>
      </c>
      <c r="AD156" s="732">
        <v>0</v>
      </c>
      <c r="AE156" s="718" t="s">
        <v>745</v>
      </c>
      <c r="AF156" s="722"/>
    </row>
    <row r="157" spans="1:32" ht="24.75" customHeight="1">
      <c r="A157" s="297" t="s">
        <v>795</v>
      </c>
      <c r="B157" s="354" t="s">
        <v>42</v>
      </c>
      <c r="C157" s="298">
        <v>46368</v>
      </c>
      <c r="D157" s="454"/>
      <c r="E157" s="298"/>
      <c r="F157" s="297"/>
      <c r="G157" s="739"/>
      <c r="H157" s="750">
        <v>54</v>
      </c>
      <c r="I157" s="300" t="s">
        <v>571</v>
      </c>
      <c r="J157" s="740" t="s">
        <v>33</v>
      </c>
      <c r="K157" s="740" t="s">
        <v>551</v>
      </c>
      <c r="L157" s="298"/>
      <c r="M157" s="744" t="s">
        <v>128</v>
      </c>
      <c r="N157" s="815">
        <v>52670</v>
      </c>
      <c r="O157" s="744" t="s">
        <v>128</v>
      </c>
      <c r="P157" s="735" t="s">
        <v>32</v>
      </c>
      <c r="Q157" s="998"/>
      <c r="R157" s="998"/>
      <c r="S157" s="1073"/>
      <c r="T157" s="1073"/>
      <c r="U157" s="1073"/>
      <c r="V157" s="751">
        <v>4275</v>
      </c>
      <c r="W157" s="721"/>
      <c r="X157" s="751">
        <v>4275</v>
      </c>
      <c r="Y157" s="1061"/>
      <c r="Z157" s="999"/>
      <c r="AA157" s="1479"/>
      <c r="AB157" s="733">
        <v>0</v>
      </c>
      <c r="AC157" s="733">
        <v>0</v>
      </c>
      <c r="AD157" s="732">
        <v>0</v>
      </c>
      <c r="AE157" s="718" t="s">
        <v>745</v>
      </c>
      <c r="AF157" s="722"/>
    </row>
    <row r="158" spans="1:32" ht="24.75" customHeight="1">
      <c r="A158" s="297" t="s">
        <v>796</v>
      </c>
      <c r="B158" s="354" t="s">
        <v>42</v>
      </c>
      <c r="C158" s="298">
        <v>46341</v>
      </c>
      <c r="D158" s="454"/>
      <c r="E158" s="298"/>
      <c r="F158" s="297"/>
      <c r="G158" s="739"/>
      <c r="H158" s="750">
        <v>88</v>
      </c>
      <c r="I158" s="300" t="s">
        <v>571</v>
      </c>
      <c r="J158" s="740" t="s">
        <v>33</v>
      </c>
      <c r="K158" s="740" t="s">
        <v>551</v>
      </c>
      <c r="L158" s="298"/>
      <c r="M158" s="744" t="s">
        <v>256</v>
      </c>
      <c r="N158" s="815"/>
      <c r="O158" s="744" t="s">
        <v>256</v>
      </c>
      <c r="P158" s="735" t="s">
        <v>32</v>
      </c>
      <c r="Q158" s="998"/>
      <c r="R158" s="998"/>
      <c r="S158" s="1073"/>
      <c r="T158" s="1073"/>
      <c r="U158" s="1073"/>
      <c r="V158" s="751">
        <v>6378</v>
      </c>
      <c r="W158" s="721"/>
      <c r="X158" s="751">
        <v>6378</v>
      </c>
      <c r="Y158" s="1061"/>
      <c r="Z158" s="999"/>
      <c r="AA158" s="1479"/>
      <c r="AB158" s="733">
        <v>0</v>
      </c>
      <c r="AC158" s="733">
        <v>0</v>
      </c>
      <c r="AD158" s="732">
        <v>0</v>
      </c>
      <c r="AE158" s="718" t="s">
        <v>797</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7373</v>
      </c>
      <c r="W159" s="721"/>
      <c r="X159" s="751">
        <v>7373</v>
      </c>
      <c r="Y159" s="1061"/>
      <c r="Z159" s="999"/>
      <c r="AA159" s="1479"/>
      <c r="AB159" s="733">
        <v>0</v>
      </c>
      <c r="AC159" s="733">
        <v>0</v>
      </c>
      <c r="AD159" s="732">
        <v>0</v>
      </c>
      <c r="AE159" s="718" t="s">
        <v>797</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5781</v>
      </c>
      <c r="W160" s="721"/>
      <c r="X160" s="751">
        <v>5781</v>
      </c>
      <c r="Y160" s="1061"/>
      <c r="Z160" s="999"/>
      <c r="AA160" s="1479"/>
      <c r="AB160" s="733">
        <v>0</v>
      </c>
      <c r="AC160" s="733">
        <v>0</v>
      </c>
      <c r="AD160" s="732">
        <v>0</v>
      </c>
      <c r="AE160" s="718" t="s">
        <v>797</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9051</v>
      </c>
      <c r="W161" s="721"/>
      <c r="X161" s="751">
        <v>9051</v>
      </c>
      <c r="Y161" s="1061"/>
      <c r="Z161" s="999"/>
      <c r="AA161" s="1479"/>
      <c r="AB161" s="733">
        <v>0</v>
      </c>
      <c r="AC161" s="733">
        <v>0</v>
      </c>
      <c r="AD161" s="732">
        <v>0</v>
      </c>
      <c r="AE161" s="718" t="s">
        <v>797</v>
      </c>
      <c r="AF161" s="722"/>
    </row>
    <row r="162" spans="1:32" ht="24.75" customHeight="1">
      <c r="A162" s="297" t="s">
        <v>801</v>
      </c>
      <c r="B162" s="354" t="s">
        <v>42</v>
      </c>
      <c r="C162" s="298">
        <v>46318</v>
      </c>
      <c r="D162" s="454"/>
      <c r="E162" s="298"/>
      <c r="F162" s="297"/>
      <c r="G162" s="739"/>
      <c r="H162" s="750">
        <v>0</v>
      </c>
      <c r="I162" s="300" t="s">
        <v>571</v>
      </c>
      <c r="J162" s="740" t="s">
        <v>33</v>
      </c>
      <c r="K162" s="740" t="s">
        <v>551</v>
      </c>
      <c r="L162" s="298"/>
      <c r="M162" s="744" t="s">
        <v>128</v>
      </c>
      <c r="N162" s="815">
        <v>9232.4</v>
      </c>
      <c r="O162" s="744" t="s">
        <v>128</v>
      </c>
      <c r="P162" s="735" t="s">
        <v>32</v>
      </c>
      <c r="Q162" s="998"/>
      <c r="R162" s="998"/>
      <c r="S162" s="1073"/>
      <c r="T162" s="1073"/>
      <c r="U162" s="1073"/>
      <c r="V162" s="751">
        <v>7261</v>
      </c>
      <c r="W162" s="721"/>
      <c r="X162" s="751">
        <v>7261</v>
      </c>
      <c r="Y162" s="1061"/>
      <c r="Z162" s="999"/>
      <c r="AA162" s="1479"/>
      <c r="AB162" s="733">
        <v>0</v>
      </c>
      <c r="AC162" s="733">
        <v>0</v>
      </c>
      <c r="AD162" s="732">
        <v>0</v>
      </c>
      <c r="AE162" s="718" t="s">
        <v>802</v>
      </c>
      <c r="AF162" s="722"/>
    </row>
    <row r="163" spans="1:32" ht="24.75" customHeight="1">
      <c r="A163" s="297" t="s">
        <v>803</v>
      </c>
      <c r="B163" s="354" t="s">
        <v>42</v>
      </c>
      <c r="C163" s="298">
        <v>46367</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9638</v>
      </c>
      <c r="W163" s="721"/>
      <c r="X163" s="751">
        <v>9638</v>
      </c>
      <c r="Y163" s="1061"/>
      <c r="Z163" s="999"/>
      <c r="AA163" s="1479"/>
      <c r="AB163" s="733">
        <v>0</v>
      </c>
      <c r="AC163" s="733">
        <v>0</v>
      </c>
      <c r="AD163" s="732">
        <v>0</v>
      </c>
      <c r="AE163" s="718" t="s">
        <v>797</v>
      </c>
      <c r="AF163" s="722"/>
    </row>
    <row r="164" spans="1:32" ht="24.75" customHeight="1">
      <c r="A164" s="297" t="s">
        <v>804</v>
      </c>
      <c r="B164" s="354" t="s">
        <v>42</v>
      </c>
      <c r="C164" s="298">
        <v>46318</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8746</v>
      </c>
      <c r="W164" s="721"/>
      <c r="X164" s="751">
        <v>8746</v>
      </c>
      <c r="Y164" s="1061"/>
      <c r="Z164" s="999"/>
      <c r="AA164" s="1479"/>
      <c r="AB164" s="733">
        <v>0</v>
      </c>
      <c r="AC164" s="733">
        <v>0</v>
      </c>
      <c r="AD164" s="732">
        <v>0</v>
      </c>
      <c r="AE164" s="718" t="s">
        <v>797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1062" t="s">
        <v>805</v>
      </c>
      <c r="B167" s="1062" t="s">
        <v>108</v>
      </c>
      <c r="C167" s="1062" t="s">
        <v>109</v>
      </c>
      <c r="D167" s="1062" t="s">
        <v>462</v>
      </c>
      <c r="E167" s="1062" t="s">
        <v>553</v>
      </c>
      <c r="F167" s="1062" t="s">
        <v>554</v>
      </c>
      <c r="G167" s="1062" t="s">
        <v>110</v>
      </c>
      <c r="H167" s="1062" t="s">
        <v>86</v>
      </c>
      <c r="I167" s="1062" t="s">
        <v>111</v>
      </c>
      <c r="J167" s="1062" t="s">
        <v>26</v>
      </c>
      <c r="K167" s="1062" t="s">
        <v>555</v>
      </c>
      <c r="L167" s="1062" t="s">
        <v>114</v>
      </c>
      <c r="M167" s="1062" t="s">
        <v>113</v>
      </c>
      <c r="N167" s="1063" t="s">
        <v>556</v>
      </c>
      <c r="O167" s="1062" t="s">
        <v>112</v>
      </c>
      <c r="P167" s="1080" t="s">
        <v>115</v>
      </c>
      <c r="Q167" s="1081" t="s">
        <v>116</v>
      </c>
      <c r="R167" s="1049" t="s">
        <v>557</v>
      </c>
      <c r="S167" s="1049" t="s">
        <v>558</v>
      </c>
      <c r="T167" s="1049" t="s">
        <v>559</v>
      </c>
      <c r="U167" s="1049" t="s">
        <v>560</v>
      </c>
      <c r="V167" s="1081" t="s">
        <v>87</v>
      </c>
      <c r="W167" s="1081" t="s">
        <v>561</v>
      </c>
      <c r="X167" s="1081" t="s">
        <v>562</v>
      </c>
      <c r="Y167" s="1081" t="s">
        <v>521</v>
      </c>
      <c r="Z167" s="1081" t="s">
        <v>563</v>
      </c>
      <c r="AA167" s="1482" t="s">
        <v>564</v>
      </c>
      <c r="AB167" s="1082" t="s">
        <v>565</v>
      </c>
      <c r="AC167" s="1081" t="s">
        <v>523</v>
      </c>
      <c r="AD167" s="1081" t="s">
        <v>566</v>
      </c>
      <c r="AE167" s="1083" t="s">
        <v>567</v>
      </c>
      <c r="AF167" s="722"/>
    </row>
    <row r="168" spans="1:32" ht="24.75" customHeight="1">
      <c r="A168" s="739" t="s">
        <v>806</v>
      </c>
      <c r="B168" s="354" t="s">
        <v>43</v>
      </c>
      <c r="C168" s="738">
        <v>46326</v>
      </c>
      <c r="D168" s="454" t="s">
        <v>62</v>
      </c>
      <c r="E168" s="738">
        <v>46029</v>
      </c>
      <c r="F168" s="739" t="s">
        <v>807</v>
      </c>
      <c r="G168" s="739"/>
      <c r="H168" s="740">
        <v>73</v>
      </c>
      <c r="I168" s="300" t="s">
        <v>571</v>
      </c>
      <c r="J168" s="740" t="s">
        <v>30</v>
      </c>
      <c r="K168" s="740"/>
      <c r="L168" s="1270">
        <v>46092</v>
      </c>
      <c r="M168" s="744" t="s">
        <v>128</v>
      </c>
      <c r="N168" s="770">
        <v>99925.7</v>
      </c>
      <c r="O168" s="744" t="s">
        <v>128</v>
      </c>
      <c r="P168" s="725" t="s">
        <v>29</v>
      </c>
      <c r="Q168" s="716">
        <v>46182</v>
      </c>
      <c r="R168" s="716"/>
      <c r="S168" s="746"/>
      <c r="T168" s="746"/>
      <c r="U168" s="746"/>
      <c r="V168" s="721">
        <v>7660</v>
      </c>
      <c r="W168" s="721">
        <v>7700</v>
      </c>
      <c r="X168" s="1363">
        <f t="shared" ref="X168:X175" si="16">SUM(V168-W168)</f>
        <v>-40</v>
      </c>
      <c r="Y168" s="29">
        <f t="shared" ref="Y168:Y175" si="17">IFERROR($W168/$V168, 0)</f>
        <v>1.0052219321148825</v>
      </c>
      <c r="Z168" s="716">
        <v>46184</v>
      </c>
      <c r="AA168" s="692">
        <v>46209</v>
      </c>
      <c r="AB168" s="733">
        <v>0</v>
      </c>
      <c r="AC168" s="733">
        <v>0</v>
      </c>
      <c r="AD168" s="732">
        <v>0</v>
      </c>
      <c r="AE168" s="718" t="s">
        <v>808</v>
      </c>
      <c r="AF168" s="722"/>
    </row>
    <row r="169" spans="1:32" ht="24.75" customHeight="1">
      <c r="A169" s="739" t="s">
        <v>809</v>
      </c>
      <c r="B169" s="354" t="s">
        <v>43</v>
      </c>
      <c r="C169" s="738">
        <v>46387</v>
      </c>
      <c r="D169" s="454" t="s">
        <v>62</v>
      </c>
      <c r="E169" s="738">
        <v>46029</v>
      </c>
      <c r="F169" s="739" t="s">
        <v>807</v>
      </c>
      <c r="G169" s="739"/>
      <c r="H169" s="740">
        <v>87</v>
      </c>
      <c r="I169" s="300" t="s">
        <v>571</v>
      </c>
      <c r="J169" s="740" t="s">
        <v>30</v>
      </c>
      <c r="K169" s="740"/>
      <c r="L169" s="742">
        <v>46198</v>
      </c>
      <c r="M169" s="744" t="s">
        <v>128</v>
      </c>
      <c r="N169" s="770">
        <v>108458.4</v>
      </c>
      <c r="O169" s="744" t="s">
        <v>128</v>
      </c>
      <c r="P169" s="725" t="s">
        <v>29</v>
      </c>
      <c r="Q169" s="752">
        <v>46190</v>
      </c>
      <c r="R169" s="752"/>
      <c r="S169" s="746"/>
      <c r="T169" s="746"/>
      <c r="U169" s="746"/>
      <c r="V169" s="721">
        <v>8596</v>
      </c>
      <c r="W169" s="721">
        <v>4159</v>
      </c>
      <c r="X169" s="1363">
        <f t="shared" si="16"/>
        <v>4437</v>
      </c>
      <c r="Y169" s="29">
        <f t="shared" si="17"/>
        <v>0.48382968822708239</v>
      </c>
      <c r="Z169" s="716">
        <v>46203</v>
      </c>
      <c r="AA169" s="692"/>
      <c r="AB169" s="733">
        <v>0</v>
      </c>
      <c r="AC169" s="733">
        <v>0</v>
      </c>
      <c r="AD169" s="732">
        <v>0</v>
      </c>
      <c r="AE169" s="718" t="s">
        <v>808</v>
      </c>
      <c r="AF169" s="722"/>
    </row>
    <row r="170" spans="1:32" ht="24.75" customHeight="1">
      <c r="A170" s="739" t="s">
        <v>810</v>
      </c>
      <c r="B170" s="354" t="s">
        <v>43</v>
      </c>
      <c r="C170" s="738">
        <v>46326</v>
      </c>
      <c r="D170" s="454"/>
      <c r="E170" s="738">
        <v>46029</v>
      </c>
      <c r="F170" s="739" t="s">
        <v>807</v>
      </c>
      <c r="G170" s="739"/>
      <c r="H170" s="740">
        <v>70</v>
      </c>
      <c r="I170" s="300" t="s">
        <v>571</v>
      </c>
      <c r="J170" s="740" t="s">
        <v>30</v>
      </c>
      <c r="K170" s="740"/>
      <c r="L170" s="742"/>
      <c r="M170" s="744" t="s">
        <v>128</v>
      </c>
      <c r="N170" s="770">
        <v>70105.25</v>
      </c>
      <c r="O170" s="744" t="s">
        <v>128</v>
      </c>
      <c r="P170" s="725" t="s">
        <v>32</v>
      </c>
      <c r="Q170" s="752"/>
      <c r="R170" s="752"/>
      <c r="S170" s="746"/>
      <c r="T170" s="746"/>
      <c r="U170" s="746"/>
      <c r="V170" s="721">
        <v>5648</v>
      </c>
      <c r="W170" s="721"/>
      <c r="X170" s="1363">
        <f t="shared" si="16"/>
        <v>5648</v>
      </c>
      <c r="Y170" s="29">
        <f t="shared" si="17"/>
        <v>0</v>
      </c>
      <c r="Z170" s="685"/>
      <c r="AA170" s="1480"/>
      <c r="AB170" s="733">
        <v>0</v>
      </c>
      <c r="AC170" s="733">
        <v>0</v>
      </c>
      <c r="AD170" s="732">
        <v>0</v>
      </c>
      <c r="AE170" s="718" t="s">
        <v>808</v>
      </c>
      <c r="AF170" s="722"/>
    </row>
    <row r="171" spans="1:32" ht="24.75" customHeight="1">
      <c r="A171" s="739" t="s">
        <v>811</v>
      </c>
      <c r="B171" s="354" t="s">
        <v>43</v>
      </c>
      <c r="C171" s="738">
        <v>46387</v>
      </c>
      <c r="D171" s="454"/>
      <c r="E171" s="738"/>
      <c r="F171" s="739"/>
      <c r="G171" s="739"/>
      <c r="H171" s="740">
        <v>77</v>
      </c>
      <c r="I171" s="300" t="s">
        <v>571</v>
      </c>
      <c r="J171" s="740" t="s">
        <v>30</v>
      </c>
      <c r="K171" s="740"/>
      <c r="L171" s="742"/>
      <c r="M171" s="744" t="s">
        <v>128</v>
      </c>
      <c r="N171" s="770">
        <v>78047.350000000006</v>
      </c>
      <c r="O171" s="744" t="s">
        <v>128</v>
      </c>
      <c r="P171" s="725" t="s">
        <v>32</v>
      </c>
      <c r="Q171" s="752"/>
      <c r="R171" s="752"/>
      <c r="S171" s="746"/>
      <c r="T171" s="746"/>
      <c r="U171" s="746"/>
      <c r="V171" s="721">
        <v>6238</v>
      </c>
      <c r="W171" s="721"/>
      <c r="X171" s="1363">
        <f t="shared" si="16"/>
        <v>6238</v>
      </c>
      <c r="Y171" s="29">
        <f t="shared" si="17"/>
        <v>0</v>
      </c>
      <c r="Z171" s="685"/>
      <c r="AA171" s="1480"/>
      <c r="AB171" s="733">
        <v>0</v>
      </c>
      <c r="AC171" s="733">
        <v>0</v>
      </c>
      <c r="AD171" s="732">
        <v>0</v>
      </c>
      <c r="AE171" s="718" t="s">
        <v>808</v>
      </c>
      <c r="AF171" s="722"/>
    </row>
    <row r="172" spans="1:32" ht="24.75" customHeight="1">
      <c r="A172" s="739" t="s">
        <v>812</v>
      </c>
      <c r="B172" s="354" t="s">
        <v>43</v>
      </c>
      <c r="C172" s="738">
        <v>46387</v>
      </c>
      <c r="D172" s="454"/>
      <c r="E172" s="738">
        <v>46029</v>
      </c>
      <c r="F172" s="739" t="s">
        <v>807</v>
      </c>
      <c r="G172" s="739"/>
      <c r="H172" s="740">
        <v>52</v>
      </c>
      <c r="I172" s="300" t="s">
        <v>571</v>
      </c>
      <c r="J172" s="740" t="s">
        <v>30</v>
      </c>
      <c r="K172" s="740"/>
      <c r="L172" s="742"/>
      <c r="M172" s="744" t="s">
        <v>128</v>
      </c>
      <c r="N172" s="770">
        <v>91411.65</v>
      </c>
      <c r="O172" s="744" t="s">
        <v>128</v>
      </c>
      <c r="P172" s="725" t="s">
        <v>32</v>
      </c>
      <c r="Q172" s="752"/>
      <c r="R172" s="752"/>
      <c r="S172" s="746"/>
      <c r="T172" s="746"/>
      <c r="U172" s="746"/>
      <c r="V172" s="721">
        <v>5926</v>
      </c>
      <c r="W172" s="721"/>
      <c r="X172" s="1363">
        <f t="shared" si="16"/>
        <v>5926</v>
      </c>
      <c r="Y172" s="29">
        <f t="shared" si="17"/>
        <v>0</v>
      </c>
      <c r="Z172" s="716"/>
      <c r="AA172" s="692"/>
      <c r="AB172" s="733">
        <v>0</v>
      </c>
      <c r="AC172" s="733">
        <v>0</v>
      </c>
      <c r="AD172" s="732">
        <v>0</v>
      </c>
      <c r="AE172" s="718" t="s">
        <v>813</v>
      </c>
      <c r="AF172" s="722"/>
    </row>
    <row r="173" spans="1:32" ht="24.75" customHeight="1">
      <c r="A173" s="297" t="s">
        <v>814</v>
      </c>
      <c r="B173" s="354" t="s">
        <v>43</v>
      </c>
      <c r="C173" s="738">
        <v>46387</v>
      </c>
      <c r="D173" s="454"/>
      <c r="E173" s="738">
        <v>46029</v>
      </c>
      <c r="F173" s="739" t="s">
        <v>807</v>
      </c>
      <c r="G173" s="739"/>
      <c r="H173" s="740">
        <v>81</v>
      </c>
      <c r="I173" s="300" t="s">
        <v>571</v>
      </c>
      <c r="J173" s="740" t="s">
        <v>30</v>
      </c>
      <c r="K173" s="740"/>
      <c r="L173" s="298"/>
      <c r="M173" s="744" t="s">
        <v>128</v>
      </c>
      <c r="N173" s="770">
        <v>105892.05</v>
      </c>
      <c r="O173" s="744" t="s">
        <v>128</v>
      </c>
      <c r="P173" s="725" t="s">
        <v>32</v>
      </c>
      <c r="Q173" s="998"/>
      <c r="R173" s="998"/>
      <c r="S173" s="1073"/>
      <c r="T173" s="1073"/>
      <c r="U173" s="1073"/>
      <c r="V173" s="721">
        <v>8641</v>
      </c>
      <c r="W173" s="996"/>
      <c r="X173" s="1363">
        <f t="shared" si="16"/>
        <v>8641</v>
      </c>
      <c r="Y173" s="29">
        <f t="shared" si="17"/>
        <v>0</v>
      </c>
      <c r="Z173" s="22"/>
      <c r="AA173" s="1481"/>
      <c r="AB173" s="733">
        <v>0</v>
      </c>
      <c r="AC173" s="733">
        <v>0</v>
      </c>
      <c r="AD173" s="732">
        <v>0</v>
      </c>
      <c r="AE173" s="718" t="s">
        <v>813</v>
      </c>
      <c r="AF173" s="722"/>
    </row>
    <row r="174" spans="1:32" ht="24.75" customHeight="1">
      <c r="A174" s="297" t="s">
        <v>815</v>
      </c>
      <c r="B174" s="354" t="s">
        <v>43</v>
      </c>
      <c r="C174" s="738">
        <v>46387</v>
      </c>
      <c r="D174" s="454"/>
      <c r="E174" s="738">
        <v>46029</v>
      </c>
      <c r="F174" s="739" t="s">
        <v>807</v>
      </c>
      <c r="G174" s="739"/>
      <c r="H174" s="740">
        <v>79</v>
      </c>
      <c r="I174" s="300" t="s">
        <v>571</v>
      </c>
      <c r="J174" s="740" t="s">
        <v>30</v>
      </c>
      <c r="K174" s="740"/>
      <c r="L174" s="298"/>
      <c r="M174" s="744" t="s">
        <v>128</v>
      </c>
      <c r="N174" s="770">
        <v>88420</v>
      </c>
      <c r="O174" s="744" t="s">
        <v>128</v>
      </c>
      <c r="P174" s="725" t="s">
        <v>32</v>
      </c>
      <c r="Q174" s="1001"/>
      <c r="R174" s="1001"/>
      <c r="S174" s="1084"/>
      <c r="T174" s="1084"/>
      <c r="U174" s="1084"/>
      <c r="V174" s="765">
        <v>7502</v>
      </c>
      <c r="W174" s="1002"/>
      <c r="X174" s="1363">
        <f t="shared" si="16"/>
        <v>7502</v>
      </c>
      <c r="Y174" s="1085">
        <f t="shared" si="17"/>
        <v>0</v>
      </c>
      <c r="Z174" s="1086"/>
      <c r="AA174" s="1481"/>
      <c r="AB174" s="733">
        <v>0</v>
      </c>
      <c r="AC174" s="733">
        <v>0</v>
      </c>
      <c r="AD174" s="732">
        <v>0</v>
      </c>
      <c r="AE174" s="718" t="s">
        <v>813</v>
      </c>
      <c r="AF174" s="722"/>
    </row>
    <row r="175" spans="1:32" ht="24.75" customHeight="1">
      <c r="A175" s="1245" t="s">
        <v>816</v>
      </c>
      <c r="B175" s="354" t="s">
        <v>43</v>
      </c>
      <c r="C175" s="738">
        <v>46173</v>
      </c>
      <c r="D175" s="454" t="s">
        <v>62</v>
      </c>
      <c r="E175" s="738">
        <v>46029</v>
      </c>
      <c r="F175" s="297" t="s">
        <v>807</v>
      </c>
      <c r="G175" s="739"/>
      <c r="H175" s="740">
        <v>0</v>
      </c>
      <c r="I175" s="300" t="s">
        <v>571</v>
      </c>
      <c r="J175" s="740" t="s">
        <v>30</v>
      </c>
      <c r="K175" s="740"/>
      <c r="L175" s="298"/>
      <c r="M175" s="744" t="s">
        <v>128</v>
      </c>
      <c r="N175" s="770">
        <v>50239.7</v>
      </c>
      <c r="O175" s="744" t="s">
        <v>128</v>
      </c>
      <c r="P175" s="725" t="s">
        <v>29</v>
      </c>
      <c r="Q175" s="716">
        <v>46024</v>
      </c>
      <c r="R175" s="1337"/>
      <c r="S175" s="1084"/>
      <c r="T175" s="1084"/>
      <c r="U175" s="1084"/>
      <c r="V175" s="765">
        <v>3682</v>
      </c>
      <c r="W175" s="1002">
        <v>3438</v>
      </c>
      <c r="X175" s="1363">
        <f t="shared" si="16"/>
        <v>244</v>
      </c>
      <c r="Y175" s="1085">
        <f t="shared" si="17"/>
        <v>0.93373166757197179</v>
      </c>
      <c r="Z175" s="271">
        <v>46155</v>
      </c>
      <c r="AA175" s="362"/>
      <c r="AB175" s="733">
        <v>0.5</v>
      </c>
      <c r="AC175" s="733">
        <v>0</v>
      </c>
      <c r="AD175" s="732">
        <v>0</v>
      </c>
      <c r="AE175" s="1233" t="s">
        <v>817</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9">
    <sortCondition descending="1" ref="B2:B49"/>
  </sortState>
  <dataValidations count="7">
    <dataValidation allowBlank="1" showInputMessage="1" showErrorMessage="1" sqref="D103 L105:L107 D109:D166 D106 Q48:U48 L48 Q176:U1048576 Q40:U40 Q106:U107 Q105:V105 Q169:R174 L42:L46 Q42:V46 L169:L1048576 X29:X36 Q23:V39 L23:L40 Q2:V20 L2:L20 D168:D175 S168:V175 V50:V61 Q50:U103 L50:L103 V63:V101" xr:uid="{1D31F93E-3D68-4310-94BF-578ADAD65882}"/>
    <dataValidation type="list" allowBlank="1" showInputMessage="1" showErrorMessage="1" sqref="J48 J105:J106 J109:J166 J42:J46 J85:J86 J19:J20 J40 J94:J103 J23:J38 J65:J68 J168:J175 J60:J63" xr:uid="{5598570D-D2DE-4A6E-ABB1-14F4B3480632}">
      <formula1>"Received, Pending, Not Required"</formula1>
    </dataValidation>
    <dataValidation type="list" allowBlank="1" showInputMessage="1" showErrorMessage="1" sqref="I109:I164 I105:I107 I44:I45 I65 I48 I99:I103 I20 I40 I93 I95 I68 I168:I1048576 I60:I62" xr:uid="{BDA55F74-4FDA-49CF-8062-F3046665EBCB}">
      <formula1>"On Track, In Jeopardy, Completed on Track, Completed, Completed -Missed TSD"</formula1>
    </dataValidation>
    <dataValidation type="list" allowBlank="1" showInputMessage="1" showErrorMessage="1" sqref="I66:I67 I42:I43 I46 I94 I96:I98 I50:I59 I23:I38 I63:I64 I2:I19 I69:I92" xr:uid="{B676ED09-FB47-4D85-B41D-60012AA8BA0B}">
      <formula1>"On Track, In Jeopardy, Completed on Track, Completed, Completed -Missed TSD, On Hold Per Tillman"</formula1>
    </dataValidation>
    <dataValidation type="list" allowBlank="1" showInputMessage="1" showErrorMessage="1" sqref="K105:K107 K109:K164 K48 K42:K46 K23:K40 K2:K20 K168:K1048576 K50:K62 K64:K103" xr:uid="{E79CFDF7-5B00-4092-B572-9E33744A1925}">
      <formula1>"Pending Locates,Permits, SOW Pending, NTP Pending, Materials, Reassigned, Door Tags"</formula1>
    </dataValidation>
    <dataValidation type="list" allowBlank="1" showInputMessage="1" showErrorMessage="1" sqref="P105:P107 P109:P164 P23:P40 P42:P48 P2:P20 P168:P1048576 P50:P103"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0"/>
  <sheetViews>
    <sheetView zoomScale="80" zoomScaleNormal="80" workbookViewId="0">
      <pane xSplit="1" topLeftCell="B12" activePane="topRight" state="frozen"/>
      <selection pane="topRight" activeCell="AE48" sqref="AE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660</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660</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660</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660</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660</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660</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5">
        <v>58</v>
      </c>
      <c r="I8" s="371" t="s">
        <v>660</v>
      </c>
      <c r="J8" s="1055" t="s">
        <v>30</v>
      </c>
      <c r="K8" s="689"/>
      <c r="L8" s="359" t="s">
        <v>636</v>
      </c>
      <c r="M8" s="371" t="s">
        <v>128</v>
      </c>
      <c r="N8" s="989">
        <v>56668.15</v>
      </c>
      <c r="O8" s="371" t="s">
        <v>128</v>
      </c>
      <c r="P8" s="727" t="s">
        <v>38</v>
      </c>
      <c r="Q8" s="1647">
        <v>46144</v>
      </c>
      <c r="R8" s="700" t="s">
        <v>128</v>
      </c>
      <c r="S8" s="362">
        <v>46190</v>
      </c>
      <c r="T8" s="372" t="s">
        <v>824</v>
      </c>
      <c r="U8" s="372" t="s">
        <v>824</v>
      </c>
      <c r="V8" s="1649">
        <v>4061</v>
      </c>
      <c r="W8" s="1658">
        <v>4061</v>
      </c>
      <c r="X8" s="1649">
        <f>SUM(V8-W8)</f>
        <v>0</v>
      </c>
      <c r="Y8" s="1238">
        <f>IFERROR($W8/$V8, 0)</f>
        <v>1</v>
      </c>
      <c r="Z8" s="1647">
        <v>46153</v>
      </c>
      <c r="AA8" s="1647">
        <v>46178</v>
      </c>
      <c r="AB8" s="1332">
        <v>1</v>
      </c>
      <c r="AC8" s="1332">
        <v>1</v>
      </c>
      <c r="AD8" s="1053">
        <v>0</v>
      </c>
      <c r="AE8" s="1239" t="s">
        <v>661</v>
      </c>
    </row>
    <row r="9" spans="1:31" ht="39.75" customHeight="1">
      <c r="A9" s="1499" t="s">
        <v>842</v>
      </c>
      <c r="B9" s="1500" t="s">
        <v>34</v>
      </c>
      <c r="C9" s="1379">
        <v>46191</v>
      </c>
      <c r="D9" s="1378" t="s">
        <v>68</v>
      </c>
      <c r="E9" s="1378">
        <v>46142</v>
      </c>
      <c r="F9" s="1377" t="s">
        <v>55</v>
      </c>
      <c r="G9" s="1251"/>
      <c r="H9" s="1645">
        <v>81</v>
      </c>
      <c r="I9" s="371" t="s">
        <v>660</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843</v>
      </c>
      <c r="B10" s="1059" t="s">
        <v>34</v>
      </c>
      <c r="C10" s="1379">
        <v>46191</v>
      </c>
      <c r="D10" s="1378" t="s">
        <v>56</v>
      </c>
      <c r="E10" s="1378">
        <v>46184</v>
      </c>
      <c r="F10" s="1377" t="s">
        <v>55</v>
      </c>
      <c r="G10" s="1251"/>
      <c r="H10" s="1645">
        <v>65</v>
      </c>
      <c r="I10" s="371" t="s">
        <v>660</v>
      </c>
      <c r="J10" s="1055" t="s">
        <v>30</v>
      </c>
      <c r="K10" s="689"/>
      <c r="L10" s="359" t="s">
        <v>636</v>
      </c>
      <c r="M10" s="371" t="s">
        <v>128</v>
      </c>
      <c r="N10" s="989">
        <v>45252</v>
      </c>
      <c r="O10" s="371" t="s">
        <v>128</v>
      </c>
      <c r="P10" s="727" t="s">
        <v>38</v>
      </c>
      <c r="Q10" s="1647">
        <v>46184</v>
      </c>
      <c r="R10" s="700" t="s">
        <v>256</v>
      </c>
      <c r="S10" s="362" t="s">
        <v>844</v>
      </c>
      <c r="T10" s="372" t="s">
        <v>824</v>
      </c>
      <c r="U10" s="372" t="s">
        <v>824</v>
      </c>
      <c r="V10" s="1648">
        <v>3360</v>
      </c>
      <c r="W10" s="1658">
        <v>3403</v>
      </c>
      <c r="X10" s="1649">
        <f>SUM(V10-W10)</f>
        <v>-43</v>
      </c>
      <c r="Y10" s="1238">
        <f>IFERROR($W10/$V10, 0)</f>
        <v>1.0127976190476191</v>
      </c>
      <c r="Z10" s="1647">
        <v>46192</v>
      </c>
      <c r="AA10" s="1647">
        <v>46197</v>
      </c>
      <c r="AB10" s="1332">
        <v>1</v>
      </c>
      <c r="AC10" s="1332">
        <v>1</v>
      </c>
      <c r="AD10" s="1053">
        <v>0</v>
      </c>
      <c r="AE10" s="1239" t="s">
        <v>661</v>
      </c>
    </row>
    <row r="11" spans="1:31" ht="39.75" customHeight="1">
      <c r="A11" s="1506" t="s">
        <v>845</v>
      </c>
      <c r="B11" s="1059" t="s">
        <v>34</v>
      </c>
      <c r="C11" s="1379">
        <v>46191</v>
      </c>
      <c r="D11" s="1378" t="s">
        <v>56</v>
      </c>
      <c r="E11" s="1378">
        <v>46184</v>
      </c>
      <c r="F11" s="1377" t="s">
        <v>55</v>
      </c>
      <c r="G11" s="1251"/>
      <c r="H11" s="1645">
        <v>21</v>
      </c>
      <c r="I11" s="371" t="s">
        <v>660</v>
      </c>
      <c r="J11" s="740" t="s">
        <v>30</v>
      </c>
      <c r="K11" s="689"/>
      <c r="L11" s="359" t="s">
        <v>636</v>
      </c>
      <c r="M11" s="371" t="s">
        <v>128</v>
      </c>
      <c r="N11" s="989">
        <v>38308</v>
      </c>
      <c r="O11" s="371" t="s">
        <v>128</v>
      </c>
      <c r="P11" s="727" t="s">
        <v>38</v>
      </c>
      <c r="Q11" s="1647">
        <v>46185</v>
      </c>
      <c r="R11" s="700" t="s">
        <v>256</v>
      </c>
      <c r="S11" s="362" t="s">
        <v>844</v>
      </c>
      <c r="T11" s="372" t="s">
        <v>824</v>
      </c>
      <c r="U11" s="372" t="s">
        <v>824</v>
      </c>
      <c r="V11" s="1648">
        <v>3379</v>
      </c>
      <c r="W11" s="1658">
        <v>3340</v>
      </c>
      <c r="X11" s="1649">
        <f>SUM(V11-W11)</f>
        <v>39</v>
      </c>
      <c r="Y11" s="1238">
        <f>IFERROR($W11/$V11, 0)</f>
        <v>0.98845812370523822</v>
      </c>
      <c r="Z11" s="1647">
        <v>46198</v>
      </c>
      <c r="AA11" s="1647">
        <v>46202</v>
      </c>
      <c r="AB11" s="1332">
        <v>1</v>
      </c>
      <c r="AC11" s="1332">
        <v>1</v>
      </c>
      <c r="AD11" s="1053">
        <v>0</v>
      </c>
      <c r="AE11" s="1239" t="s">
        <v>846</v>
      </c>
    </row>
    <row r="12" spans="1:31" ht="39.75" customHeight="1">
      <c r="A12" s="1506" t="s">
        <v>847</v>
      </c>
      <c r="B12" s="1059" t="s">
        <v>34</v>
      </c>
      <c r="C12" s="1379">
        <v>46191</v>
      </c>
      <c r="D12" s="1378" t="s">
        <v>56</v>
      </c>
      <c r="E12" s="1378">
        <v>46169</v>
      </c>
      <c r="F12" s="1377" t="s">
        <v>55</v>
      </c>
      <c r="G12" s="1251" t="s">
        <v>848</v>
      </c>
      <c r="H12" s="1645">
        <v>85</v>
      </c>
      <c r="I12" s="371" t="s">
        <v>660</v>
      </c>
      <c r="J12" s="1055" t="s">
        <v>30</v>
      </c>
      <c r="K12" s="689"/>
      <c r="L12" s="359" t="s">
        <v>636</v>
      </c>
      <c r="M12" s="371" t="s">
        <v>128</v>
      </c>
      <c r="N12" s="989">
        <v>56492</v>
      </c>
      <c r="O12" s="371" t="s">
        <v>128</v>
      </c>
      <c r="P12" s="727" t="s">
        <v>38</v>
      </c>
      <c r="Q12" s="1647">
        <v>46170</v>
      </c>
      <c r="R12" s="700" t="s">
        <v>256</v>
      </c>
      <c r="S12" s="362" t="s">
        <v>844</v>
      </c>
      <c r="T12" s="372" t="s">
        <v>824</v>
      </c>
      <c r="U12" s="372" t="s">
        <v>824</v>
      </c>
      <c r="V12" s="1648">
        <v>4054</v>
      </c>
      <c r="W12" s="1658">
        <v>4092</v>
      </c>
      <c r="X12" s="1649">
        <f>SUM(V12-W12)</f>
        <v>-38</v>
      </c>
      <c r="Y12" s="1238">
        <f>IFERROR($W12/$V12, 0)</f>
        <v>1.0093734583127776</v>
      </c>
      <c r="Z12" s="1647">
        <v>46184</v>
      </c>
      <c r="AA12" s="1647">
        <v>46192</v>
      </c>
      <c r="AB12" s="1332">
        <v>1</v>
      </c>
      <c r="AC12" s="1332">
        <v>1</v>
      </c>
      <c r="AD12" s="1053">
        <v>0</v>
      </c>
      <c r="AE12" s="1239" t="s">
        <v>661</v>
      </c>
    </row>
    <row r="13" spans="1:31" ht="39.75" customHeight="1">
      <c r="A13" s="1506" t="s">
        <v>849</v>
      </c>
      <c r="B13" s="1059" t="s">
        <v>34</v>
      </c>
      <c r="C13" s="1379">
        <v>46191</v>
      </c>
      <c r="D13" s="1378" t="s">
        <v>56</v>
      </c>
      <c r="E13" s="1378">
        <v>46169</v>
      </c>
      <c r="F13" s="1377" t="s">
        <v>55</v>
      </c>
      <c r="G13" s="1251" t="s">
        <v>850</v>
      </c>
      <c r="H13" s="1645">
        <v>87</v>
      </c>
      <c r="I13" s="371" t="s">
        <v>660</v>
      </c>
      <c r="J13" s="1055" t="s">
        <v>30</v>
      </c>
      <c r="K13" s="689"/>
      <c r="L13" s="359" t="s">
        <v>636</v>
      </c>
      <c r="M13" s="371" t="s">
        <v>128</v>
      </c>
      <c r="N13" s="989">
        <v>59286</v>
      </c>
      <c r="O13" s="371" t="s">
        <v>128</v>
      </c>
      <c r="P13" s="727" t="s">
        <v>38</v>
      </c>
      <c r="Q13" s="1647">
        <v>46170</v>
      </c>
      <c r="R13" s="700" t="s">
        <v>256</v>
      </c>
      <c r="S13" s="362" t="s">
        <v>844</v>
      </c>
      <c r="T13" s="372" t="s">
        <v>824</v>
      </c>
      <c r="U13" s="372" t="s">
        <v>824</v>
      </c>
      <c r="V13" s="1648">
        <v>4413</v>
      </c>
      <c r="W13" s="1658">
        <v>4477</v>
      </c>
      <c r="X13" s="1649">
        <f>SUM(V13-W13)</f>
        <v>-64</v>
      </c>
      <c r="Y13" s="1238">
        <f>IFERROR($W13/$V13, 0)</f>
        <v>1.0145026059370044</v>
      </c>
      <c r="Z13" s="1647">
        <v>46184</v>
      </c>
      <c r="AA13" s="1647">
        <v>46190</v>
      </c>
      <c r="AB13" s="1332">
        <v>1</v>
      </c>
      <c r="AC13" s="1332">
        <v>1</v>
      </c>
      <c r="AD13" s="1255">
        <v>0</v>
      </c>
      <c r="AE13" s="1239" t="s">
        <v>661</v>
      </c>
    </row>
    <row r="14" spans="1:31" ht="39.75" customHeight="1">
      <c r="A14" s="1537" t="s">
        <v>851</v>
      </c>
      <c r="B14" s="1059" t="s">
        <v>34</v>
      </c>
      <c r="C14" s="1379">
        <v>46191</v>
      </c>
      <c r="D14" s="1378" t="s">
        <v>56</v>
      </c>
      <c r="E14" s="1378">
        <v>46169</v>
      </c>
      <c r="F14" s="1377" t="s">
        <v>55</v>
      </c>
      <c r="G14" s="1251" t="s">
        <v>852</v>
      </c>
      <c r="H14" s="1645">
        <v>56</v>
      </c>
      <c r="I14" s="1052" t="s">
        <v>660</v>
      </c>
      <c r="J14" s="1055" t="s">
        <v>30</v>
      </c>
      <c r="K14" s="689"/>
      <c r="L14" s="359" t="s">
        <v>636</v>
      </c>
      <c r="M14" s="371" t="s">
        <v>128</v>
      </c>
      <c r="N14" s="989">
        <v>42220</v>
      </c>
      <c r="O14" s="371" t="s">
        <v>128</v>
      </c>
      <c r="P14" s="1536" t="s">
        <v>38</v>
      </c>
      <c r="Q14" s="1647">
        <v>46170</v>
      </c>
      <c r="R14" s="700" t="s">
        <v>128</v>
      </c>
      <c r="S14" s="362">
        <v>46190</v>
      </c>
      <c r="T14" s="372" t="s">
        <v>820</v>
      </c>
      <c r="U14" s="372" t="s">
        <v>824</v>
      </c>
      <c r="V14" s="1648">
        <v>3090</v>
      </c>
      <c r="W14" s="1664">
        <v>2998</v>
      </c>
      <c r="X14" s="1649">
        <f>SUM(V14-W14)</f>
        <v>92</v>
      </c>
      <c r="Y14" s="1238">
        <f>IFERROR($W14/$V14, 0)</f>
        <v>0.9702265372168285</v>
      </c>
      <c r="Z14" s="1647">
        <v>46183</v>
      </c>
      <c r="AA14" s="1647">
        <v>46184</v>
      </c>
      <c r="AB14" s="1332">
        <v>1</v>
      </c>
      <c r="AC14" s="1332">
        <v>1</v>
      </c>
      <c r="AD14" s="1255">
        <v>0</v>
      </c>
      <c r="AE14" s="1239" t="s">
        <v>661</v>
      </c>
    </row>
    <row r="15" spans="1:31" ht="39.75" customHeight="1">
      <c r="A15" s="1506" t="s">
        <v>853</v>
      </c>
      <c r="B15" s="1059" t="s">
        <v>34</v>
      </c>
      <c r="C15" s="1379">
        <v>46191</v>
      </c>
      <c r="D15" s="1378" t="s">
        <v>56</v>
      </c>
      <c r="E15" s="1378">
        <v>46184</v>
      </c>
      <c r="F15" s="1377" t="s">
        <v>55</v>
      </c>
      <c r="G15" s="1251"/>
      <c r="H15" s="1645">
        <v>74</v>
      </c>
      <c r="I15" s="371" t="s">
        <v>660</v>
      </c>
      <c r="J15" s="740" t="s">
        <v>30</v>
      </c>
      <c r="K15" s="689"/>
      <c r="L15" s="359" t="s">
        <v>636</v>
      </c>
      <c r="M15" s="371" t="s">
        <v>128</v>
      </c>
      <c r="N15" s="989">
        <v>51256</v>
      </c>
      <c r="O15" s="371" t="s">
        <v>128</v>
      </c>
      <c r="P15" s="727" t="s">
        <v>38</v>
      </c>
      <c r="Q15" s="1647">
        <v>46185</v>
      </c>
      <c r="R15" s="700" t="s">
        <v>256</v>
      </c>
      <c r="S15" s="362" t="s">
        <v>844</v>
      </c>
      <c r="T15" s="372" t="s">
        <v>824</v>
      </c>
      <c r="U15" s="372" t="s">
        <v>824</v>
      </c>
      <c r="V15" s="1648">
        <v>3826</v>
      </c>
      <c r="W15" s="1658">
        <v>3853</v>
      </c>
      <c r="X15" s="1649">
        <f>SUM(V15-W15)</f>
        <v>-27</v>
      </c>
      <c r="Y15" s="1238">
        <f>IFERROR($W15/$V15, 0)</f>
        <v>1.0070569785676948</v>
      </c>
      <c r="Z15" s="1647">
        <v>46203</v>
      </c>
      <c r="AA15" s="1647">
        <v>46209</v>
      </c>
      <c r="AB15" s="1332">
        <v>1</v>
      </c>
      <c r="AC15" s="1332">
        <v>1</v>
      </c>
      <c r="AD15" s="1255">
        <v>0</v>
      </c>
      <c r="AE15" s="1239" t="s">
        <v>846</v>
      </c>
    </row>
    <row r="16" spans="1:31" ht="39.75" customHeight="1">
      <c r="A16" s="1506" t="s">
        <v>854</v>
      </c>
      <c r="B16" s="1059" t="s">
        <v>34</v>
      </c>
      <c r="C16" s="1379">
        <v>46191</v>
      </c>
      <c r="D16" s="1378" t="s">
        <v>56</v>
      </c>
      <c r="E16" s="1378">
        <v>46184</v>
      </c>
      <c r="F16" s="1377" t="s">
        <v>55</v>
      </c>
      <c r="G16" s="1251"/>
      <c r="H16" s="1645">
        <v>73</v>
      </c>
      <c r="I16" s="371" t="s">
        <v>660</v>
      </c>
      <c r="J16" s="1055" t="s">
        <v>30</v>
      </c>
      <c r="K16" s="689"/>
      <c r="L16" s="359" t="s">
        <v>636</v>
      </c>
      <c r="M16" s="371" t="s">
        <v>128</v>
      </c>
      <c r="N16" s="989">
        <v>61225.25</v>
      </c>
      <c r="O16" s="371" t="s">
        <v>128</v>
      </c>
      <c r="P16" s="727" t="s">
        <v>38</v>
      </c>
      <c r="Q16" s="1647">
        <v>46184</v>
      </c>
      <c r="R16" s="700" t="s">
        <v>256</v>
      </c>
      <c r="S16" s="362" t="s">
        <v>844</v>
      </c>
      <c r="T16" s="372" t="s">
        <v>824</v>
      </c>
      <c r="U16" s="372" t="s">
        <v>824</v>
      </c>
      <c r="V16" s="1648">
        <v>4654</v>
      </c>
      <c r="W16" s="1658">
        <v>4748</v>
      </c>
      <c r="X16" s="1649">
        <f>SUM(V16-W16)</f>
        <v>-94</v>
      </c>
      <c r="Y16" s="1238">
        <f>IFERROR($W16/$V16, 0)</f>
        <v>1.0201976794155565</v>
      </c>
      <c r="Z16" s="1647">
        <v>46191</v>
      </c>
      <c r="AA16" s="1647">
        <v>46202</v>
      </c>
      <c r="AB16" s="1332">
        <v>1</v>
      </c>
      <c r="AC16" s="1332">
        <v>1</v>
      </c>
      <c r="AD16" s="1053">
        <v>0</v>
      </c>
      <c r="AE16" s="1239" t="s">
        <v>661</v>
      </c>
    </row>
    <row r="17" spans="1:31" ht="39.75" customHeight="1">
      <c r="A17" s="1426" t="s">
        <v>855</v>
      </c>
      <c r="B17" s="376" t="s">
        <v>34</v>
      </c>
      <c r="C17" s="1379">
        <v>46181</v>
      </c>
      <c r="D17" s="1377" t="s">
        <v>52</v>
      </c>
      <c r="E17" s="1378">
        <v>46143</v>
      </c>
      <c r="F17" s="687" t="s">
        <v>55</v>
      </c>
      <c r="G17" s="1251"/>
      <c r="H17" s="699">
        <v>0</v>
      </c>
      <c r="I17" s="371" t="s">
        <v>660</v>
      </c>
      <c r="J17" s="699" t="s">
        <v>30</v>
      </c>
      <c r="K17" s="689"/>
      <c r="L17" s="359" t="s">
        <v>636</v>
      </c>
      <c r="M17" s="699" t="s">
        <v>128</v>
      </c>
      <c r="N17" s="703">
        <v>6580.6</v>
      </c>
      <c r="O17" s="699" t="s">
        <v>128</v>
      </c>
      <c r="P17" s="727" t="s">
        <v>38</v>
      </c>
      <c r="Q17" s="1647">
        <v>46147</v>
      </c>
      <c r="R17" s="700" t="s">
        <v>128</v>
      </c>
      <c r="S17" s="362">
        <v>46161</v>
      </c>
      <c r="T17" s="372" t="s">
        <v>824</v>
      </c>
      <c r="U17" s="372" t="s">
        <v>824</v>
      </c>
      <c r="V17" s="1648">
        <v>466</v>
      </c>
      <c r="W17" s="1658">
        <v>625</v>
      </c>
      <c r="X17" s="1649">
        <f>SUM(V17-W17)</f>
        <v>-159</v>
      </c>
      <c r="Y17" s="1238">
        <f>IFERROR($W17/$V17, 0)</f>
        <v>1.3412017167381973</v>
      </c>
      <c r="Z17" s="1647">
        <v>46157</v>
      </c>
      <c r="AA17" s="1487">
        <v>46161</v>
      </c>
      <c r="AB17" s="1485">
        <v>0</v>
      </c>
      <c r="AC17" s="695">
        <v>0</v>
      </c>
      <c r="AD17" s="1053">
        <v>0</v>
      </c>
      <c r="AE17" s="1239" t="s">
        <v>663</v>
      </c>
    </row>
    <row r="18" spans="1:31" ht="39.75" customHeight="1">
      <c r="A18" s="1344" t="s">
        <v>148</v>
      </c>
      <c r="B18" s="376" t="s">
        <v>34</v>
      </c>
      <c r="C18" s="687">
        <v>46040</v>
      </c>
      <c r="D18" s="1237" t="s">
        <v>856</v>
      </c>
      <c r="E18" s="697">
        <v>45867</v>
      </c>
      <c r="F18" s="698" t="s">
        <v>55</v>
      </c>
      <c r="G18" s="1237" t="s">
        <v>857</v>
      </c>
      <c r="H18" s="699">
        <v>0</v>
      </c>
      <c r="I18" s="371" t="s">
        <v>660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858</v>
      </c>
    </row>
    <row r="19" spans="1:31" ht="39.75" customHeight="1">
      <c r="A19" s="1558" t="s">
        <v>859</v>
      </c>
      <c r="B19" s="1406" t="s">
        <v>34</v>
      </c>
      <c r="C19" s="1250">
        <v>46203</v>
      </c>
      <c r="D19" s="1237" t="s">
        <v>56</v>
      </c>
      <c r="E19" s="1251">
        <v>46195</v>
      </c>
      <c r="F19" s="1237" t="s">
        <v>55</v>
      </c>
      <c r="G19" s="1251"/>
      <c r="H19" s="1177">
        <v>0</v>
      </c>
      <c r="I19" s="1258" t="s">
        <v>660</v>
      </c>
      <c r="J19" s="1177" t="s">
        <v>30</v>
      </c>
      <c r="K19" s="361"/>
      <c r="L19" s="359" t="s">
        <v>636</v>
      </c>
      <c r="M19" s="1177" t="s">
        <v>128</v>
      </c>
      <c r="N19" s="1408">
        <v>36161.25</v>
      </c>
      <c r="O19" s="1177" t="s">
        <v>128</v>
      </c>
      <c r="P19" s="1618" t="s">
        <v>38</v>
      </c>
      <c r="Q19" s="1220">
        <v>46162</v>
      </c>
      <c r="R19" s="700" t="s">
        <v>256</v>
      </c>
      <c r="S19" s="362" t="s">
        <v>844</v>
      </c>
      <c r="T19" s="372" t="s">
        <v>824</v>
      </c>
      <c r="U19" s="372" t="s">
        <v>824</v>
      </c>
      <c r="V19" s="1223">
        <v>2885</v>
      </c>
      <c r="W19" s="1476">
        <v>2952</v>
      </c>
      <c r="X19" s="1222">
        <f>SUM(V19-W19)</f>
        <v>-67</v>
      </c>
      <c r="Y19" s="1238">
        <f>IFERROR($W19/$V19, 0)</f>
        <v>1.0232235701906411</v>
      </c>
      <c r="Z19" s="1220">
        <v>46210</v>
      </c>
      <c r="AA19" s="1220">
        <v>46212</v>
      </c>
      <c r="AB19" s="1189">
        <v>0</v>
      </c>
      <c r="AC19" s="1189">
        <v>0</v>
      </c>
      <c r="AD19" s="1223">
        <v>0</v>
      </c>
      <c r="AE19" s="1239" t="s">
        <v>702</v>
      </c>
    </row>
    <row r="20" spans="1:31" ht="39.75" customHeight="1">
      <c r="A20" s="1344" t="s">
        <v>860</v>
      </c>
      <c r="B20" s="376" t="s">
        <v>34</v>
      </c>
      <c r="C20" s="687">
        <v>46103</v>
      </c>
      <c r="D20" s="365" t="s">
        <v>52</v>
      </c>
      <c r="E20" s="697">
        <v>46077</v>
      </c>
      <c r="F20" s="687" t="s">
        <v>55</v>
      </c>
      <c r="G20" s="698" t="s">
        <v>861</v>
      </c>
      <c r="H20" s="988">
        <v>0</v>
      </c>
      <c r="I20" s="371" t="s">
        <v>660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4">
        <v>1238</v>
      </c>
      <c r="X20" s="987">
        <f>SUM(V20-W20)</f>
        <v>-63</v>
      </c>
      <c r="Y20" s="364">
        <f>IFERROR($W20/$V20, 0)</f>
        <v>1.0536170212765958</v>
      </c>
      <c r="Z20" s="990">
        <v>46090</v>
      </c>
      <c r="AA20" s="1121">
        <v>46155</v>
      </c>
      <c r="AB20" s="813">
        <v>1</v>
      </c>
      <c r="AC20" s="1332">
        <v>1</v>
      </c>
      <c r="AD20" s="1615">
        <v>0</v>
      </c>
      <c r="AE20" s="1366"/>
    </row>
    <row r="21" spans="1:31" ht="39.75" customHeight="1">
      <c r="A21" s="726" t="s">
        <v>862</v>
      </c>
      <c r="B21" s="376" t="s">
        <v>34</v>
      </c>
      <c r="C21" s="1379">
        <v>46172</v>
      </c>
      <c r="D21" s="365" t="s">
        <v>56</v>
      </c>
      <c r="E21" s="366">
        <v>46056</v>
      </c>
      <c r="F21" s="365" t="s">
        <v>55</v>
      </c>
      <c r="G21" s="1237" t="s">
        <v>863</v>
      </c>
      <c r="H21" s="1177">
        <v>0</v>
      </c>
      <c r="I21" s="1258" t="s">
        <v>660</v>
      </c>
      <c r="J21" s="1177" t="s">
        <v>30</v>
      </c>
      <c r="K21" s="689"/>
      <c r="L21" s="359" t="s">
        <v>636</v>
      </c>
      <c r="M21" s="1177" t="s">
        <v>128</v>
      </c>
      <c r="N21" s="415">
        <v>118710.8</v>
      </c>
      <c r="O21" s="1177" t="s">
        <v>128</v>
      </c>
      <c r="P21" s="727" t="s">
        <v>38</v>
      </c>
      <c r="Q21" s="369">
        <v>46062</v>
      </c>
      <c r="R21" s="700" t="s">
        <v>128</v>
      </c>
      <c r="S21" s="362">
        <v>46171</v>
      </c>
      <c r="T21" s="372" t="s">
        <v>839</v>
      </c>
      <c r="U21" s="372" t="s">
        <v>824</v>
      </c>
      <c r="V21" s="9">
        <v>6978</v>
      </c>
      <c r="W21" s="484">
        <v>6978</v>
      </c>
      <c r="X21" s="363">
        <f>SUM(V21-W21)</f>
        <v>0</v>
      </c>
      <c r="Y21" s="364">
        <f>IFERROR($W21/$V21, 0)</f>
        <v>1</v>
      </c>
      <c r="Z21" s="369">
        <v>46064</v>
      </c>
      <c r="AA21" s="1487">
        <v>46083</v>
      </c>
      <c r="AB21" s="1508">
        <v>0</v>
      </c>
      <c r="AC21" s="926">
        <v>0</v>
      </c>
      <c r="AD21" s="1223">
        <v>0</v>
      </c>
      <c r="AE21" s="1239" t="s">
        <v>864</v>
      </c>
    </row>
    <row r="22" spans="1:31" ht="39.75" customHeight="1">
      <c r="A22" s="613" t="s">
        <v>865</v>
      </c>
      <c r="B22" s="376" t="s">
        <v>34</v>
      </c>
      <c r="C22" s="359">
        <v>46174</v>
      </c>
      <c r="D22" s="365" t="s">
        <v>60</v>
      </c>
      <c r="E22" s="366">
        <v>46070</v>
      </c>
      <c r="F22" s="365" t="s">
        <v>55</v>
      </c>
      <c r="G22" s="698"/>
      <c r="H22" s="988">
        <v>115</v>
      </c>
      <c r="I22" s="371" t="s">
        <v>660</v>
      </c>
      <c r="J22" s="740" t="s">
        <v>36</v>
      </c>
      <c r="K22" s="689"/>
      <c r="L22" s="359" t="s">
        <v>636</v>
      </c>
      <c r="M22" s="699" t="s">
        <v>128</v>
      </c>
      <c r="N22" s="815">
        <v>125188</v>
      </c>
      <c r="O22" s="699" t="s">
        <v>128</v>
      </c>
      <c r="P22" s="727" t="s">
        <v>38</v>
      </c>
      <c r="Q22" s="990">
        <v>46083</v>
      </c>
      <c r="R22" s="990" t="s">
        <v>128</v>
      </c>
      <c r="S22" s="362">
        <v>46154</v>
      </c>
      <c r="T22" s="372" t="s">
        <v>824</v>
      </c>
      <c r="U22" s="372" t="s">
        <v>824</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866</v>
      </c>
      <c r="B23" s="1249" t="s">
        <v>569</v>
      </c>
      <c r="C23" s="1379">
        <v>46325</v>
      </c>
      <c r="D23" s="357" t="s">
        <v>52</v>
      </c>
      <c r="E23" s="1378">
        <v>46143</v>
      </c>
      <c r="F23" s="1377" t="s">
        <v>59</v>
      </c>
      <c r="G23" s="1237" t="s">
        <v>867</v>
      </c>
      <c r="H23" s="1645">
        <v>21</v>
      </c>
      <c r="I23" s="371" t="s">
        <v>660</v>
      </c>
      <c r="J23" s="1055" t="s">
        <v>30</v>
      </c>
      <c r="K23" s="689"/>
      <c r="L23" s="1378">
        <v>46147</v>
      </c>
      <c r="M23" s="371" t="s">
        <v>128</v>
      </c>
      <c r="N23" s="989">
        <v>81882</v>
      </c>
      <c r="O23" s="371" t="s">
        <v>128</v>
      </c>
      <c r="P23" s="727" t="s">
        <v>38</v>
      </c>
      <c r="Q23" s="1647">
        <v>46146</v>
      </c>
      <c r="R23" s="990" t="s">
        <v>128</v>
      </c>
      <c r="S23" s="362">
        <v>46182</v>
      </c>
      <c r="T23" s="372" t="s">
        <v>824</v>
      </c>
      <c r="U23" s="372" t="s">
        <v>824</v>
      </c>
      <c r="V23" s="1648">
        <v>6481</v>
      </c>
      <c r="W23" s="1476">
        <v>6586</v>
      </c>
      <c r="X23" s="1649">
        <f>SUM(V23-W23)</f>
        <v>-105</v>
      </c>
      <c r="Y23" s="1238">
        <f>IFERROR($W23/$V23, 0)</f>
        <v>1.0162012035179757</v>
      </c>
      <c r="Z23" s="1647">
        <v>46154</v>
      </c>
      <c r="AA23" s="1507">
        <v>46177</v>
      </c>
      <c r="AB23" s="1485">
        <v>0</v>
      </c>
      <c r="AC23" s="695">
        <v>0</v>
      </c>
      <c r="AD23" s="1053">
        <v>0</v>
      </c>
      <c r="AE23" s="1040" t="s">
        <v>868</v>
      </c>
    </row>
    <row r="24" spans="1:31" ht="39.75" customHeight="1">
      <c r="A24" s="1426" t="s">
        <v>869</v>
      </c>
      <c r="B24" s="1249" t="s">
        <v>569</v>
      </c>
      <c r="C24" s="1379">
        <v>46325</v>
      </c>
      <c r="D24" s="357" t="s">
        <v>52</v>
      </c>
      <c r="E24" s="1378">
        <v>46143</v>
      </c>
      <c r="F24" s="1377" t="s">
        <v>65</v>
      </c>
      <c r="G24" s="1237" t="s">
        <v>870</v>
      </c>
      <c r="H24" s="1645">
        <v>46</v>
      </c>
      <c r="I24" s="371" t="s">
        <v>660</v>
      </c>
      <c r="J24" s="1055" t="s">
        <v>30</v>
      </c>
      <c r="K24" s="689"/>
      <c r="L24" s="1378">
        <v>46147</v>
      </c>
      <c r="M24" s="371" t="s">
        <v>128</v>
      </c>
      <c r="N24" s="989">
        <v>71754.5</v>
      </c>
      <c r="O24" s="371" t="s">
        <v>128</v>
      </c>
      <c r="P24" s="727" t="s">
        <v>38</v>
      </c>
      <c r="Q24" s="1220">
        <v>46147</v>
      </c>
      <c r="R24" s="700" t="s">
        <v>256</v>
      </c>
      <c r="S24" s="362" t="s">
        <v>844</v>
      </c>
      <c r="T24" s="372" t="s">
        <v>824</v>
      </c>
      <c r="U24" s="372" t="s">
        <v>824</v>
      </c>
      <c r="V24" s="1223">
        <v>5649</v>
      </c>
      <c r="W24" s="1476">
        <v>5771</v>
      </c>
      <c r="X24" s="1222">
        <f>SUM(V24-W24)</f>
        <v>-122</v>
      </c>
      <c r="Y24" s="1238">
        <f>IFERROR($W24/$V24, 0)</f>
        <v>1.0215967427863339</v>
      </c>
      <c r="Z24" s="1220">
        <v>46169</v>
      </c>
      <c r="AA24" s="1220">
        <v>46211</v>
      </c>
      <c r="AB24" s="1189">
        <v>0</v>
      </c>
      <c r="AC24" s="1189">
        <v>0</v>
      </c>
      <c r="AD24" s="1255">
        <v>0</v>
      </c>
      <c r="AE24" s="1040" t="s">
        <v>871</v>
      </c>
    </row>
    <row r="25" spans="1:31" ht="39.75" customHeight="1">
      <c r="A25" s="1538" t="s">
        <v>872</v>
      </c>
      <c r="B25" s="1249" t="s">
        <v>569</v>
      </c>
      <c r="C25" s="1379">
        <v>46325</v>
      </c>
      <c r="D25" s="1379" t="s">
        <v>58</v>
      </c>
      <c r="E25" s="1378">
        <v>46170</v>
      </c>
      <c r="F25" s="1377" t="s">
        <v>61</v>
      </c>
      <c r="G25" s="1271"/>
      <c r="H25" s="1645">
        <v>65</v>
      </c>
      <c r="I25" s="371" t="s">
        <v>660</v>
      </c>
      <c r="J25" s="1055" t="s">
        <v>30</v>
      </c>
      <c r="K25" s="689"/>
      <c r="L25" s="1378">
        <v>46175</v>
      </c>
      <c r="M25" s="371" t="s">
        <v>128</v>
      </c>
      <c r="N25" s="989">
        <v>97544</v>
      </c>
      <c r="O25" s="371" t="s">
        <v>128</v>
      </c>
      <c r="P25" s="1536" t="s">
        <v>38</v>
      </c>
      <c r="Q25" s="1647">
        <v>46171</v>
      </c>
      <c r="R25" s="700" t="s">
        <v>128</v>
      </c>
      <c r="S25" s="362">
        <v>46190</v>
      </c>
      <c r="T25" s="372" t="s">
        <v>824</v>
      </c>
      <c r="U25" s="372" t="s">
        <v>824</v>
      </c>
      <c r="V25" s="1648">
        <v>7771</v>
      </c>
      <c r="W25" s="1535">
        <v>7623</v>
      </c>
      <c r="X25" s="1649">
        <f>SUM(V25-W25)</f>
        <v>148</v>
      </c>
      <c r="Y25" s="1238">
        <f>IFERROR($W25/$V25, 0)</f>
        <v>0.98095483206794487</v>
      </c>
      <c r="Z25" s="1647">
        <v>46178</v>
      </c>
      <c r="AA25" s="1661">
        <v>46184</v>
      </c>
      <c r="AB25" s="813">
        <v>0</v>
      </c>
      <c r="AC25" s="1485">
        <v>0</v>
      </c>
      <c r="AD25" s="1053">
        <v>0</v>
      </c>
      <c r="AE25" s="1040" t="s">
        <v>873</v>
      </c>
    </row>
    <row r="26" spans="1:31" ht="39.75" customHeight="1">
      <c r="A26" s="1426" t="s">
        <v>874</v>
      </c>
      <c r="B26" s="1249" t="s">
        <v>569</v>
      </c>
      <c r="C26" s="1379">
        <v>46325</v>
      </c>
      <c r="D26" s="1379" t="s">
        <v>78</v>
      </c>
      <c r="E26" s="1378">
        <v>46159</v>
      </c>
      <c r="F26" s="1377" t="s">
        <v>59</v>
      </c>
      <c r="G26" s="1237"/>
      <c r="H26" s="1645">
        <v>31</v>
      </c>
      <c r="I26" s="371" t="s">
        <v>660</v>
      </c>
      <c r="J26" s="1055" t="s">
        <v>30</v>
      </c>
      <c r="K26" s="689"/>
      <c r="L26" s="1378">
        <v>45795</v>
      </c>
      <c r="M26" s="371" t="s">
        <v>128</v>
      </c>
      <c r="N26" s="989">
        <v>73945</v>
      </c>
      <c r="O26" s="371" t="s">
        <v>128</v>
      </c>
      <c r="P26" s="727" t="s">
        <v>38</v>
      </c>
      <c r="Q26" s="1647">
        <v>46160</v>
      </c>
      <c r="R26" s="700" t="s">
        <v>256</v>
      </c>
      <c r="S26" s="362" t="s">
        <v>844</v>
      </c>
      <c r="T26" s="372" t="s">
        <v>824</v>
      </c>
      <c r="U26" s="372" t="s">
        <v>824</v>
      </c>
      <c r="V26" s="1648">
        <v>5923</v>
      </c>
      <c r="W26" s="1476">
        <v>6113</v>
      </c>
      <c r="X26" s="1649">
        <f>SUM(V26-W26)</f>
        <v>-190</v>
      </c>
      <c r="Y26" s="1238">
        <f>IFERROR($W26/$V26, 0)</f>
        <v>1.0320783386797232</v>
      </c>
      <c r="Z26" s="1647">
        <v>46188</v>
      </c>
      <c r="AA26" s="1647">
        <v>46197</v>
      </c>
      <c r="AB26" s="695">
        <v>0</v>
      </c>
      <c r="AC26" s="695">
        <v>0</v>
      </c>
      <c r="AD26" s="1053">
        <v>0</v>
      </c>
      <c r="AE26" s="1040" t="s">
        <v>574</v>
      </c>
    </row>
    <row r="27" spans="1:31" ht="39.75" customHeight="1">
      <c r="A27" s="1426" t="s">
        <v>875</v>
      </c>
      <c r="B27" s="1249" t="s">
        <v>569</v>
      </c>
      <c r="C27" s="1379">
        <v>46325</v>
      </c>
      <c r="D27" s="1379" t="s">
        <v>58</v>
      </c>
      <c r="E27" s="1378">
        <v>46170</v>
      </c>
      <c r="F27" s="1377" t="s">
        <v>61</v>
      </c>
      <c r="G27" s="1237"/>
      <c r="H27" s="1645">
        <v>93</v>
      </c>
      <c r="I27" s="371" t="s">
        <v>660</v>
      </c>
      <c r="J27" s="1055" t="s">
        <v>30</v>
      </c>
      <c r="K27" s="689"/>
      <c r="L27" s="1378">
        <v>46175</v>
      </c>
      <c r="M27" s="371" t="s">
        <v>128</v>
      </c>
      <c r="N27" s="989">
        <v>111096</v>
      </c>
      <c r="O27" s="371" t="s">
        <v>128</v>
      </c>
      <c r="P27" s="727" t="s">
        <v>38</v>
      </c>
      <c r="Q27" s="1647">
        <v>46171</v>
      </c>
      <c r="R27" s="700" t="s">
        <v>128</v>
      </c>
      <c r="S27" s="362">
        <v>46203</v>
      </c>
      <c r="T27" s="372" t="s">
        <v>824</v>
      </c>
      <c r="U27" s="372" t="s">
        <v>824</v>
      </c>
      <c r="V27" s="1648">
        <v>9483</v>
      </c>
      <c r="W27" s="1476">
        <v>9171</v>
      </c>
      <c r="X27" s="1649">
        <f>SUM(V27-W27)</f>
        <v>312</v>
      </c>
      <c r="Y27" s="1238">
        <f>IFERROR($W27/$V27, 0)</f>
        <v>0.9670990192976906</v>
      </c>
      <c r="Z27" s="1647">
        <v>46188</v>
      </c>
      <c r="AA27" s="1647">
        <v>46197</v>
      </c>
      <c r="AB27" s="695">
        <v>0</v>
      </c>
      <c r="AC27" s="695">
        <v>0</v>
      </c>
      <c r="AD27" s="1053">
        <v>0</v>
      </c>
      <c r="AE27" s="1040" t="s">
        <v>876</v>
      </c>
    </row>
    <row r="28" spans="1:31" ht="39.75" customHeight="1">
      <c r="A28" s="1426" t="s">
        <v>877</v>
      </c>
      <c r="B28" s="1249" t="s">
        <v>569</v>
      </c>
      <c r="C28" s="1379">
        <v>46325</v>
      </c>
      <c r="D28" s="1379" t="s">
        <v>68</v>
      </c>
      <c r="E28" s="1378">
        <v>46148</v>
      </c>
      <c r="F28" s="1377" t="s">
        <v>59</v>
      </c>
      <c r="G28" s="1237" t="s">
        <v>878</v>
      </c>
      <c r="H28" s="1645">
        <v>73</v>
      </c>
      <c r="I28" s="1230" t="s">
        <v>660</v>
      </c>
      <c r="J28" s="1055" t="s">
        <v>30</v>
      </c>
      <c r="K28" s="689"/>
      <c r="L28" s="1378">
        <v>46154</v>
      </c>
      <c r="M28" s="371" t="s">
        <v>128</v>
      </c>
      <c r="N28" s="989">
        <v>132347.5</v>
      </c>
      <c r="O28" s="371" t="s">
        <v>128</v>
      </c>
      <c r="P28" s="727" t="s">
        <v>38</v>
      </c>
      <c r="Q28" s="1220">
        <v>46154</v>
      </c>
      <c r="R28" s="700" t="s">
        <v>256</v>
      </c>
      <c r="S28" s="362" t="s">
        <v>844</v>
      </c>
      <c r="T28" s="372" t="s">
        <v>824</v>
      </c>
      <c r="U28" s="372" t="s">
        <v>824</v>
      </c>
      <c r="V28" s="1223">
        <v>11206</v>
      </c>
      <c r="W28" s="1476">
        <v>11264</v>
      </c>
      <c r="X28" s="1222">
        <f>SUM(V28-W28)</f>
        <v>-58</v>
      </c>
      <c r="Y28" s="1238">
        <f>IFERROR($W28/$V28, 0)</f>
        <v>1.0051757986792789</v>
      </c>
      <c r="Z28" s="1220">
        <v>46169</v>
      </c>
      <c r="AA28" s="1220">
        <v>46185</v>
      </c>
      <c r="AB28" s="1522">
        <v>0</v>
      </c>
      <c r="AC28" s="1485">
        <v>0</v>
      </c>
      <c r="AD28" s="1255">
        <v>0</v>
      </c>
      <c r="AE28" s="1040" t="s">
        <v>879</v>
      </c>
    </row>
    <row r="29" spans="1:31" ht="39.75" customHeight="1">
      <c r="A29" s="1426" t="s">
        <v>880</v>
      </c>
      <c r="B29" s="1249" t="s">
        <v>569</v>
      </c>
      <c r="C29" s="1379">
        <v>46325</v>
      </c>
      <c r="D29" s="1379" t="s">
        <v>64</v>
      </c>
      <c r="E29" s="1378">
        <v>46157</v>
      </c>
      <c r="F29" s="1377" t="s">
        <v>59</v>
      </c>
      <c r="G29" s="1237"/>
      <c r="H29" s="1645">
        <v>79</v>
      </c>
      <c r="I29" s="1258" t="s">
        <v>660</v>
      </c>
      <c r="J29" s="1055" t="s">
        <v>30</v>
      </c>
      <c r="K29" s="689"/>
      <c r="L29" s="1378">
        <v>46152</v>
      </c>
      <c r="M29" s="371" t="s">
        <v>128</v>
      </c>
      <c r="N29" s="989">
        <v>100208</v>
      </c>
      <c r="O29" s="371" t="s">
        <v>128</v>
      </c>
      <c r="P29" s="727" t="s">
        <v>38</v>
      </c>
      <c r="Q29" s="1220">
        <v>46149</v>
      </c>
      <c r="R29" s="700" t="s">
        <v>256</v>
      </c>
      <c r="S29" s="362" t="s">
        <v>844</v>
      </c>
      <c r="T29" s="372" t="s">
        <v>824</v>
      </c>
      <c r="U29" s="372" t="s">
        <v>824</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881</v>
      </c>
      <c r="B30" s="1249" t="s">
        <v>569</v>
      </c>
      <c r="C30" s="1379">
        <v>46325</v>
      </c>
      <c r="D30" s="1379" t="s">
        <v>58</v>
      </c>
      <c r="E30" s="1378">
        <v>46170</v>
      </c>
      <c r="F30" s="1377" t="s">
        <v>61</v>
      </c>
      <c r="G30" s="1237"/>
      <c r="H30" s="1645">
        <v>91</v>
      </c>
      <c r="I30" s="371" t="s">
        <v>660</v>
      </c>
      <c r="J30" s="1055" t="s">
        <v>30</v>
      </c>
      <c r="K30" s="689"/>
      <c r="L30" s="1378">
        <v>46175</v>
      </c>
      <c r="M30" s="371" t="s">
        <v>128</v>
      </c>
      <c r="N30" s="989">
        <v>111633.5</v>
      </c>
      <c r="O30" s="371" t="s">
        <v>128</v>
      </c>
      <c r="P30" s="727" t="s">
        <v>38</v>
      </c>
      <c r="Q30" s="1647">
        <v>46178</v>
      </c>
      <c r="R30" s="700" t="s">
        <v>128</v>
      </c>
      <c r="S30" s="362">
        <v>46209</v>
      </c>
      <c r="T30" s="372" t="s">
        <v>824</v>
      </c>
      <c r="U30" s="372" t="s">
        <v>824</v>
      </c>
      <c r="V30" s="1648">
        <v>9431</v>
      </c>
      <c r="W30" s="1476">
        <v>9339</v>
      </c>
      <c r="X30" s="1649">
        <f>SUM(V30-W30)</f>
        <v>92</v>
      </c>
      <c r="Y30" s="1238">
        <f>IFERROR($W30/$V30, 0)</f>
        <v>0.99024493691018978</v>
      </c>
      <c r="Z30" s="1647">
        <v>46197</v>
      </c>
      <c r="AA30" s="1647">
        <v>46205</v>
      </c>
      <c r="AB30" s="695">
        <v>0</v>
      </c>
      <c r="AC30" s="695">
        <v>0</v>
      </c>
      <c r="AD30" s="1053">
        <v>0</v>
      </c>
      <c r="AE30" s="1040" t="s">
        <v>882</v>
      </c>
    </row>
    <row r="31" spans="1:31" ht="39.75" customHeight="1">
      <c r="A31" s="1426" t="s">
        <v>883</v>
      </c>
      <c r="B31" s="1249" t="s">
        <v>569</v>
      </c>
      <c r="C31" s="1379">
        <v>46325</v>
      </c>
      <c r="D31" s="1379" t="s">
        <v>58</v>
      </c>
      <c r="E31" s="1378">
        <v>46170</v>
      </c>
      <c r="F31" s="1377" t="s">
        <v>61</v>
      </c>
      <c r="G31" s="1237"/>
      <c r="H31" s="1645">
        <v>76</v>
      </c>
      <c r="I31" s="371" t="s">
        <v>660</v>
      </c>
      <c r="J31" s="1055" t="s">
        <v>30</v>
      </c>
      <c r="K31" s="689"/>
      <c r="L31" s="1378">
        <v>46175</v>
      </c>
      <c r="M31" s="371" t="s">
        <v>128</v>
      </c>
      <c r="N31" s="989">
        <v>67567.5</v>
      </c>
      <c r="O31" s="371" t="s">
        <v>128</v>
      </c>
      <c r="P31" s="727" t="s">
        <v>38</v>
      </c>
      <c r="Q31" s="1647">
        <v>46171</v>
      </c>
      <c r="R31" s="700" t="s">
        <v>256</v>
      </c>
      <c r="S31" s="362" t="s">
        <v>844</v>
      </c>
      <c r="T31" s="372" t="s">
        <v>824</v>
      </c>
      <c r="U31" s="372" t="s">
        <v>824</v>
      </c>
      <c r="V31" s="1648">
        <v>5460</v>
      </c>
      <c r="W31" s="1476">
        <v>5402</v>
      </c>
      <c r="X31" s="1649">
        <f>SUM(V31-W31)</f>
        <v>58</v>
      </c>
      <c r="Y31" s="1238">
        <f>IFERROR($W31/$V31, 0)</f>
        <v>0.98937728937728942</v>
      </c>
      <c r="Z31" s="1647">
        <v>46209</v>
      </c>
      <c r="AA31" s="1647">
        <v>46212</v>
      </c>
      <c r="AB31" s="695">
        <v>0</v>
      </c>
      <c r="AC31" s="695">
        <v>0</v>
      </c>
      <c r="AD31" s="1053">
        <v>0</v>
      </c>
      <c r="AE31" s="1040" t="s">
        <v>884</v>
      </c>
    </row>
    <row r="32" spans="1:31" ht="39.75" customHeight="1">
      <c r="A32" s="1426" t="s">
        <v>885</v>
      </c>
      <c r="B32" s="1249" t="s">
        <v>569</v>
      </c>
      <c r="C32" s="1379">
        <v>46325</v>
      </c>
      <c r="D32" s="1379" t="s">
        <v>58</v>
      </c>
      <c r="E32" s="1378">
        <v>46170</v>
      </c>
      <c r="F32" s="1377" t="s">
        <v>65</v>
      </c>
      <c r="G32" s="1237"/>
      <c r="H32" s="1645">
        <v>51</v>
      </c>
      <c r="I32" s="371" t="s">
        <v>660</v>
      </c>
      <c r="J32" s="1055" t="s">
        <v>30</v>
      </c>
      <c r="K32" s="689"/>
      <c r="L32" s="1378">
        <v>46174</v>
      </c>
      <c r="M32" s="371" t="s">
        <v>128</v>
      </c>
      <c r="N32" s="989">
        <v>97514.75</v>
      </c>
      <c r="O32" s="371" t="s">
        <v>128</v>
      </c>
      <c r="P32" s="727" t="s">
        <v>38</v>
      </c>
      <c r="Q32" s="1647">
        <v>46174</v>
      </c>
      <c r="R32" s="700" t="s">
        <v>256</v>
      </c>
      <c r="S32" s="362" t="s">
        <v>844</v>
      </c>
      <c r="T32" s="372" t="s">
        <v>824</v>
      </c>
      <c r="U32" s="372" t="s">
        <v>824</v>
      </c>
      <c r="V32" s="1648">
        <v>7958</v>
      </c>
      <c r="W32" s="1476">
        <v>8116</v>
      </c>
      <c r="X32" s="1649">
        <f>SUM(V32-W32)</f>
        <v>-158</v>
      </c>
      <c r="Y32" s="1238">
        <f>IFERROR($W32/$V32, 0)</f>
        <v>1.0198542347323447</v>
      </c>
      <c r="Z32" s="1647">
        <v>46181</v>
      </c>
      <c r="AA32" s="1510">
        <v>46191</v>
      </c>
      <c r="AB32" s="1522">
        <v>0</v>
      </c>
      <c r="AC32" s="1485">
        <v>0</v>
      </c>
      <c r="AD32" s="1255">
        <v>0</v>
      </c>
      <c r="AE32" s="1040" t="s">
        <v>574</v>
      </c>
    </row>
    <row r="33" spans="1:31" ht="39.75" customHeight="1">
      <c r="A33" s="1426" t="s">
        <v>886</v>
      </c>
      <c r="B33" s="1249" t="s">
        <v>569</v>
      </c>
      <c r="C33" s="1379">
        <v>46325</v>
      </c>
      <c r="D33" s="1379" t="s">
        <v>58</v>
      </c>
      <c r="E33" s="1378">
        <v>46170</v>
      </c>
      <c r="F33" s="1377" t="s">
        <v>65</v>
      </c>
      <c r="G33" s="1237"/>
      <c r="H33" s="1645">
        <v>63</v>
      </c>
      <c r="I33" s="371" t="s">
        <v>660</v>
      </c>
      <c r="J33" s="1055" t="s">
        <v>30</v>
      </c>
      <c r="K33" s="689"/>
      <c r="L33" s="1378">
        <v>46174</v>
      </c>
      <c r="M33" s="371" t="s">
        <v>128</v>
      </c>
      <c r="N33" s="989">
        <v>54827.5</v>
      </c>
      <c r="O33" s="371" t="s">
        <v>128</v>
      </c>
      <c r="P33" s="727" t="s">
        <v>38</v>
      </c>
      <c r="Q33" s="1647">
        <v>46183</v>
      </c>
      <c r="R33" s="700" t="s">
        <v>128</v>
      </c>
      <c r="S33" s="362">
        <v>46211</v>
      </c>
      <c r="T33" s="372" t="s">
        <v>824</v>
      </c>
      <c r="U33" s="372" t="s">
        <v>824</v>
      </c>
      <c r="V33" s="1648">
        <v>4414</v>
      </c>
      <c r="W33" s="1476">
        <v>4493</v>
      </c>
      <c r="X33" s="1649">
        <f>SUM(V33-W33)</f>
        <v>-79</v>
      </c>
      <c r="Y33" s="1238">
        <f>IFERROR($W33/$V33, 0)</f>
        <v>1.017897598550068</v>
      </c>
      <c r="Z33" s="1647">
        <v>46185</v>
      </c>
      <c r="AA33" s="1661">
        <v>46188</v>
      </c>
      <c r="AB33" s="813">
        <v>0</v>
      </c>
      <c r="AC33" s="1485">
        <v>0</v>
      </c>
      <c r="AD33" s="1053">
        <v>0</v>
      </c>
      <c r="AE33" s="1040" t="s">
        <v>574</v>
      </c>
    </row>
    <row r="34" spans="1:31" ht="39.75" customHeight="1">
      <c r="A34" s="1426" t="s">
        <v>887</v>
      </c>
      <c r="B34" s="1249" t="s">
        <v>569</v>
      </c>
      <c r="C34" s="1379">
        <v>46325</v>
      </c>
      <c r="D34" s="1379" t="s">
        <v>58</v>
      </c>
      <c r="E34" s="1378">
        <v>46170</v>
      </c>
      <c r="F34" s="1377" t="s">
        <v>61</v>
      </c>
      <c r="G34" s="1237"/>
      <c r="H34" s="1645">
        <v>42</v>
      </c>
      <c r="I34" s="371" t="s">
        <v>660</v>
      </c>
      <c r="J34" s="1055" t="s">
        <v>30</v>
      </c>
      <c r="K34" s="689"/>
      <c r="L34" s="1378">
        <v>46178</v>
      </c>
      <c r="M34" s="371" t="s">
        <v>128</v>
      </c>
      <c r="N34" s="989">
        <v>101724.5</v>
      </c>
      <c r="O34" s="371" t="s">
        <v>128</v>
      </c>
      <c r="P34" s="727" t="s">
        <v>38</v>
      </c>
      <c r="Q34" s="1647">
        <v>46171</v>
      </c>
      <c r="R34" s="700" t="s">
        <v>128</v>
      </c>
      <c r="S34" s="362">
        <v>46203</v>
      </c>
      <c r="T34" s="372" t="s">
        <v>824</v>
      </c>
      <c r="U34" s="372" t="s">
        <v>824</v>
      </c>
      <c r="V34" s="1648">
        <v>7993</v>
      </c>
      <c r="W34" s="1476">
        <v>7560</v>
      </c>
      <c r="X34" s="1649">
        <f>SUM(V34-W34)</f>
        <v>433</v>
      </c>
      <c r="Y34" s="1238">
        <f>IFERROR($W34/$V34, 0)</f>
        <v>0.94582759914925563</v>
      </c>
      <c r="Z34" s="1647">
        <v>46190</v>
      </c>
      <c r="AA34" s="1647">
        <v>46198</v>
      </c>
      <c r="AB34" s="695">
        <v>0</v>
      </c>
      <c r="AC34" s="695">
        <v>0</v>
      </c>
      <c r="AD34" s="1053">
        <v>0</v>
      </c>
      <c r="AE34" s="1040" t="s">
        <v>876</v>
      </c>
    </row>
    <row r="35" spans="1:31" ht="39.75" customHeight="1">
      <c r="A35" s="1426" t="s">
        <v>888</v>
      </c>
      <c r="B35" s="1249" t="s">
        <v>569</v>
      </c>
      <c r="C35" s="1379">
        <v>46325</v>
      </c>
      <c r="D35" s="1379" t="s">
        <v>58</v>
      </c>
      <c r="E35" s="1378">
        <v>46170</v>
      </c>
      <c r="F35" s="1377" t="s">
        <v>65</v>
      </c>
      <c r="G35" s="1237"/>
      <c r="H35" s="1645">
        <v>67</v>
      </c>
      <c r="I35" s="371" t="s">
        <v>660</v>
      </c>
      <c r="J35" s="1055" t="s">
        <v>30</v>
      </c>
      <c r="K35" s="689"/>
      <c r="L35" s="1378" t="s">
        <v>636</v>
      </c>
      <c r="M35" s="371" t="s">
        <v>128</v>
      </c>
      <c r="N35" s="989">
        <v>95128</v>
      </c>
      <c r="O35" s="371" t="s">
        <v>128</v>
      </c>
      <c r="P35" s="727" t="s">
        <v>38</v>
      </c>
      <c r="Q35" s="1647">
        <v>46171</v>
      </c>
      <c r="R35" s="700" t="s">
        <v>128</v>
      </c>
      <c r="S35" s="362">
        <v>46211</v>
      </c>
      <c r="T35" s="372" t="s">
        <v>824</v>
      </c>
      <c r="U35" s="372" t="s">
        <v>824</v>
      </c>
      <c r="V35" s="1648">
        <v>7857</v>
      </c>
      <c r="W35" s="1476">
        <v>7383</v>
      </c>
      <c r="X35" s="1649">
        <f>SUM(V35-W35)</f>
        <v>474</v>
      </c>
      <c r="Y35" s="1238">
        <f>IFERROR($W35/$V35, 0)</f>
        <v>0.93967163039327983</v>
      </c>
      <c r="Z35" s="1647">
        <v>46198</v>
      </c>
      <c r="AA35" s="1647">
        <v>46204</v>
      </c>
      <c r="AB35" s="695">
        <v>0</v>
      </c>
      <c r="AC35" s="695">
        <v>0</v>
      </c>
      <c r="AD35" s="1053">
        <v>0</v>
      </c>
      <c r="AE35" s="1040" t="s">
        <v>574</v>
      </c>
    </row>
    <row r="36" spans="1:31" ht="39.75" customHeight="1">
      <c r="A36" s="1426" t="s">
        <v>889</v>
      </c>
      <c r="B36" s="1249" t="s">
        <v>569</v>
      </c>
      <c r="C36" s="1379">
        <v>46325</v>
      </c>
      <c r="D36" s="1379" t="s">
        <v>58</v>
      </c>
      <c r="E36" s="1378">
        <v>46170</v>
      </c>
      <c r="F36" s="1377" t="s">
        <v>65</v>
      </c>
      <c r="G36" s="1237"/>
      <c r="H36" s="1645">
        <v>91</v>
      </c>
      <c r="I36" s="371" t="s">
        <v>660</v>
      </c>
      <c r="J36" s="1055" t="s">
        <v>30</v>
      </c>
      <c r="K36" s="689"/>
      <c r="L36" s="1378">
        <v>46175</v>
      </c>
      <c r="M36" s="371" t="s">
        <v>128</v>
      </c>
      <c r="N36" s="989">
        <v>72668.5</v>
      </c>
      <c r="O36" s="371" t="s">
        <v>128</v>
      </c>
      <c r="P36" s="727" t="s">
        <v>38</v>
      </c>
      <c r="Q36" s="1647">
        <v>46176</v>
      </c>
      <c r="R36" s="700" t="s">
        <v>256</v>
      </c>
      <c r="S36" s="362" t="s">
        <v>844</v>
      </c>
      <c r="T36" s="372" t="s">
        <v>824</v>
      </c>
      <c r="U36" s="372" t="s">
        <v>824</v>
      </c>
      <c r="V36" s="1648">
        <v>5934</v>
      </c>
      <c r="W36" s="1476">
        <v>6020</v>
      </c>
      <c r="X36" s="1649">
        <f>SUM(V36-W36)</f>
        <v>-86</v>
      </c>
      <c r="Y36" s="1238">
        <f>IFERROR($W36/$V36, 0)</f>
        <v>1.0144927536231885</v>
      </c>
      <c r="Z36" s="1647">
        <v>46191</v>
      </c>
      <c r="AA36" s="1647">
        <v>46204</v>
      </c>
      <c r="AB36" s="695">
        <v>0</v>
      </c>
      <c r="AC36" s="695">
        <v>0</v>
      </c>
      <c r="AD36" s="1053">
        <v>0</v>
      </c>
      <c r="AE36" s="1040" t="s">
        <v>574</v>
      </c>
    </row>
    <row r="37" spans="1:31" ht="39.75" customHeight="1">
      <c r="A37" s="1426" t="s">
        <v>890</v>
      </c>
      <c r="B37" s="1249" t="s">
        <v>569</v>
      </c>
      <c r="C37" s="1379">
        <v>46325</v>
      </c>
      <c r="D37" s="1379" t="s">
        <v>68</v>
      </c>
      <c r="E37" s="1378">
        <v>46177</v>
      </c>
      <c r="F37" s="1377" t="s">
        <v>59</v>
      </c>
      <c r="G37" s="1237"/>
      <c r="H37" s="1645">
        <v>28</v>
      </c>
      <c r="I37" s="371" t="s">
        <v>660</v>
      </c>
      <c r="J37" s="1055" t="s">
        <v>30</v>
      </c>
      <c r="K37" s="689"/>
      <c r="L37" s="1378" t="s">
        <v>636</v>
      </c>
      <c r="M37" s="371" t="s">
        <v>128</v>
      </c>
      <c r="N37" s="989">
        <v>73691.5</v>
      </c>
      <c r="O37" s="371" t="s">
        <v>128</v>
      </c>
      <c r="P37" s="727" t="s">
        <v>38</v>
      </c>
      <c r="Q37" s="1647">
        <v>46177</v>
      </c>
      <c r="R37" s="700" t="s">
        <v>256</v>
      </c>
      <c r="S37" s="362" t="s">
        <v>844</v>
      </c>
      <c r="T37" s="372" t="s">
        <v>824</v>
      </c>
      <c r="U37" s="372" t="s">
        <v>824</v>
      </c>
      <c r="V37" s="1648">
        <v>6042</v>
      </c>
      <c r="W37" s="1476">
        <v>5821</v>
      </c>
      <c r="X37" s="1649">
        <f>SUM(V37-W37)</f>
        <v>221</v>
      </c>
      <c r="Y37" s="1238">
        <f>IFERROR($W37/$V37, 0)</f>
        <v>0.96342270771267791</v>
      </c>
      <c r="Z37" s="1647">
        <v>46185</v>
      </c>
      <c r="AA37" s="1647">
        <v>46209</v>
      </c>
      <c r="AB37" s="695">
        <v>0</v>
      </c>
      <c r="AC37" s="695">
        <v>0</v>
      </c>
      <c r="AD37" s="1053">
        <v>0</v>
      </c>
      <c r="AE37" s="1040" t="s">
        <v>574</v>
      </c>
    </row>
    <row r="38" spans="1:31" ht="39.75" customHeight="1">
      <c r="A38" s="1426" t="s">
        <v>891</v>
      </c>
      <c r="B38" s="1249" t="s">
        <v>569</v>
      </c>
      <c r="C38" s="1379">
        <v>46325</v>
      </c>
      <c r="D38" s="1379" t="s">
        <v>58</v>
      </c>
      <c r="E38" s="1378">
        <v>46155</v>
      </c>
      <c r="F38" s="1377" t="s">
        <v>65</v>
      </c>
      <c r="G38" s="1237" t="s">
        <v>892</v>
      </c>
      <c r="H38" s="1645">
        <v>0</v>
      </c>
      <c r="I38" s="1052" t="s">
        <v>660</v>
      </c>
      <c r="J38" s="1055" t="s">
        <v>30</v>
      </c>
      <c r="K38" s="689"/>
      <c r="L38" s="1378">
        <v>46176</v>
      </c>
      <c r="M38" s="371" t="s">
        <v>128</v>
      </c>
      <c r="N38" s="989">
        <v>10128.049999999999</v>
      </c>
      <c r="O38" s="371" t="s">
        <v>128</v>
      </c>
      <c r="P38" s="727" t="s">
        <v>38</v>
      </c>
      <c r="Q38" s="1647">
        <v>46176</v>
      </c>
      <c r="R38" s="700" t="s">
        <v>128</v>
      </c>
      <c r="S38" s="362">
        <v>46211</v>
      </c>
      <c r="T38" s="372" t="s">
        <v>824</v>
      </c>
      <c r="U38" s="372" t="s">
        <v>824</v>
      </c>
      <c r="V38" s="1648">
        <v>813</v>
      </c>
      <c r="W38" s="1476">
        <v>800</v>
      </c>
      <c r="X38" s="1649">
        <f>SUM(V38-W38)</f>
        <v>13</v>
      </c>
      <c r="Y38" s="1238">
        <f>IFERROR($W38/$V38, 0)</f>
        <v>0.98400984009840098</v>
      </c>
      <c r="Z38" s="1647">
        <v>46184</v>
      </c>
      <c r="AA38" s="1661">
        <v>46184</v>
      </c>
      <c r="AB38" s="813">
        <v>0</v>
      </c>
      <c r="AC38" s="1485">
        <v>0</v>
      </c>
      <c r="AD38" s="1053">
        <v>0</v>
      </c>
      <c r="AE38" s="1040" t="s">
        <v>893</v>
      </c>
    </row>
    <row r="39" spans="1:31" ht="39.75" customHeight="1">
      <c r="A39" s="613" t="s">
        <v>894</v>
      </c>
      <c r="B39" s="376" t="s">
        <v>37</v>
      </c>
      <c r="C39" s="1379">
        <v>46172</v>
      </c>
      <c r="D39" s="698" t="s">
        <v>56</v>
      </c>
      <c r="E39" s="366">
        <v>46128</v>
      </c>
      <c r="F39" s="365" t="s">
        <v>53</v>
      </c>
      <c r="G39" s="698" t="s">
        <v>895</v>
      </c>
      <c r="H39" s="988">
        <v>0</v>
      </c>
      <c r="I39" s="371" t="s">
        <v>660</v>
      </c>
      <c r="J39" s="699" t="s">
        <v>30</v>
      </c>
      <c r="K39" s="984"/>
      <c r="L39" s="359" t="s">
        <v>636</v>
      </c>
      <c r="M39" s="699" t="s">
        <v>128</v>
      </c>
      <c r="N39" s="989">
        <v>146065.95000000001</v>
      </c>
      <c r="O39" s="1324" t="s">
        <v>128</v>
      </c>
      <c r="P39" s="727" t="s">
        <v>38</v>
      </c>
      <c r="Q39" s="990">
        <v>46087</v>
      </c>
      <c r="R39" s="700" t="s">
        <v>128</v>
      </c>
      <c r="S39" s="362">
        <v>46190</v>
      </c>
      <c r="T39" s="372" t="s">
        <v>896</v>
      </c>
      <c r="U39" s="372" t="s">
        <v>896</v>
      </c>
      <c r="V39" s="991">
        <v>3461</v>
      </c>
      <c r="W39" s="1365">
        <v>3428</v>
      </c>
      <c r="X39" s="987">
        <f>SUM(V39-W39)</f>
        <v>33</v>
      </c>
      <c r="Y39" s="364">
        <f>IFERROR($W39/$V39, 0)</f>
        <v>0.99046518347298473</v>
      </c>
      <c r="Z39" s="1220">
        <v>46106</v>
      </c>
      <c r="AA39" s="1511">
        <v>46136</v>
      </c>
      <c r="AB39" s="1508">
        <v>1</v>
      </c>
      <c r="AC39" s="695">
        <v>0</v>
      </c>
      <c r="AD39" s="701">
        <v>0</v>
      </c>
      <c r="AE39" s="696" t="s">
        <v>897</v>
      </c>
    </row>
    <row r="40" spans="1:31" ht="39.75" customHeight="1">
      <c r="A40" s="726" t="s">
        <v>898</v>
      </c>
      <c r="B40" s="376" t="s">
        <v>37</v>
      </c>
      <c r="C40" s="687">
        <v>46040</v>
      </c>
      <c r="D40" s="698" t="s">
        <v>54</v>
      </c>
      <c r="E40" s="697">
        <v>46031</v>
      </c>
      <c r="F40" s="698" t="s">
        <v>53</v>
      </c>
      <c r="G40" s="698" t="s">
        <v>899</v>
      </c>
      <c r="H40" s="699">
        <v>73</v>
      </c>
      <c r="I40" s="371" t="s">
        <v>660</v>
      </c>
      <c r="J40" s="1055" t="s">
        <v>30</v>
      </c>
      <c r="K40" s="689"/>
      <c r="L40" s="359" t="s">
        <v>636</v>
      </c>
      <c r="M40" s="699" t="s">
        <v>128</v>
      </c>
      <c r="N40" s="703">
        <v>77814</v>
      </c>
      <c r="O40" s="699" t="s">
        <v>128</v>
      </c>
      <c r="P40" s="727" t="s">
        <v>38</v>
      </c>
      <c r="Q40" s="700">
        <v>46015</v>
      </c>
      <c r="R40" s="700" t="s">
        <v>128</v>
      </c>
      <c r="S40" s="362">
        <v>46190</v>
      </c>
      <c r="T40" s="372" t="s">
        <v>824</v>
      </c>
      <c r="U40" s="372" t="s">
        <v>824</v>
      </c>
      <c r="V40" s="701">
        <v>6263</v>
      </c>
      <c r="W40" s="728">
        <v>6221</v>
      </c>
      <c r="X40" s="693">
        <f>SUM(V40-W40)</f>
        <v>42</v>
      </c>
      <c r="Y40" s="364">
        <f>IFERROR($W40/$V40, 0)</f>
        <v>0.9932939485869392</v>
      </c>
      <c r="Z40" s="700">
        <v>46024</v>
      </c>
      <c r="AA40" s="1487">
        <v>46038</v>
      </c>
      <c r="AB40" s="1485">
        <v>0</v>
      </c>
      <c r="AC40" s="695">
        <v>0</v>
      </c>
      <c r="AD40" s="701">
        <v>0</v>
      </c>
      <c r="AE40" s="1336" t="s">
        <v>900</v>
      </c>
    </row>
    <row r="41" spans="1:31" ht="39.75" customHeight="1">
      <c r="A41" s="726" t="s">
        <v>901</v>
      </c>
      <c r="B41" s="376" t="s">
        <v>37</v>
      </c>
      <c r="C41" s="687">
        <v>46081</v>
      </c>
      <c r="D41" s="698" t="s">
        <v>52</v>
      </c>
      <c r="E41" s="697">
        <v>46001</v>
      </c>
      <c r="F41" s="698" t="s">
        <v>53</v>
      </c>
      <c r="G41" s="698" t="s">
        <v>902</v>
      </c>
      <c r="H41" s="699">
        <v>80</v>
      </c>
      <c r="I41" s="371" t="s">
        <v>660</v>
      </c>
      <c r="J41" s="1055" t="s">
        <v>30</v>
      </c>
      <c r="K41" s="689"/>
      <c r="L41" s="697">
        <v>46021</v>
      </c>
      <c r="M41" s="699" t="s">
        <v>128</v>
      </c>
      <c r="N41" s="703">
        <v>65843.5</v>
      </c>
      <c r="O41" s="699" t="s">
        <v>128</v>
      </c>
      <c r="P41" s="727" t="s">
        <v>38</v>
      </c>
      <c r="Q41" s="700">
        <v>45995</v>
      </c>
      <c r="R41" s="700" t="s">
        <v>128</v>
      </c>
      <c r="S41" s="362">
        <v>46190</v>
      </c>
      <c r="T41" s="372" t="s">
        <v>824</v>
      </c>
      <c r="U41" s="372" t="s">
        <v>824</v>
      </c>
      <c r="V41" s="701">
        <v>5052</v>
      </c>
      <c r="W41" s="728">
        <v>4889</v>
      </c>
      <c r="X41" s="693">
        <f>SUM(V41-W41)</f>
        <v>163</v>
      </c>
      <c r="Y41" s="364">
        <f>IFERROR($W41/$V41, 0)</f>
        <v>0.967735550277118</v>
      </c>
      <c r="Z41" s="700">
        <v>46001</v>
      </c>
      <c r="AA41" s="1487">
        <v>46022</v>
      </c>
      <c r="AB41" s="1485">
        <v>0</v>
      </c>
      <c r="AC41" s="695">
        <v>0</v>
      </c>
      <c r="AD41" s="701">
        <v>0</v>
      </c>
      <c r="AE41" s="696" t="s">
        <v>903</v>
      </c>
    </row>
    <row r="42" spans="1:31" ht="39.75" customHeight="1">
      <c r="A42" s="613" t="s">
        <v>904</v>
      </c>
      <c r="B42" s="376" t="s">
        <v>37</v>
      </c>
      <c r="C42" s="359">
        <v>46053</v>
      </c>
      <c r="D42" s="365" t="s">
        <v>54</v>
      </c>
      <c r="E42" s="366">
        <v>45964</v>
      </c>
      <c r="F42" s="365" t="s">
        <v>53</v>
      </c>
      <c r="G42" s="367"/>
      <c r="H42" s="368">
        <v>82</v>
      </c>
      <c r="I42" s="371" t="s">
        <v>660</v>
      </c>
      <c r="J42" s="368" t="s">
        <v>30</v>
      </c>
      <c r="K42" s="361"/>
      <c r="L42" s="359" t="s">
        <v>636</v>
      </c>
      <c r="M42" s="368" t="s">
        <v>128</v>
      </c>
      <c r="N42" s="632">
        <v>101871</v>
      </c>
      <c r="O42" s="368" t="s">
        <v>128</v>
      </c>
      <c r="P42" s="483" t="s">
        <v>38</v>
      </c>
      <c r="Q42" s="369">
        <v>45965</v>
      </c>
      <c r="R42" s="700" t="s">
        <v>128</v>
      </c>
      <c r="S42" s="362">
        <v>46190</v>
      </c>
      <c r="T42" s="372" t="s">
        <v>824</v>
      </c>
      <c r="U42" s="372" t="s">
        <v>824</v>
      </c>
      <c r="V42" s="9">
        <v>8100</v>
      </c>
      <c r="W42" s="484">
        <v>7972</v>
      </c>
      <c r="X42" s="363">
        <f>SUM(V42-W42)</f>
        <v>128</v>
      </c>
      <c r="Y42" s="364">
        <f>IFERROR($W42/$V42, 0)</f>
        <v>0.98419753086419748</v>
      </c>
      <c r="Z42" s="369">
        <v>45973</v>
      </c>
      <c r="AA42" s="1487">
        <v>45981</v>
      </c>
      <c r="AB42" s="782">
        <v>0</v>
      </c>
      <c r="AC42" s="279">
        <v>0</v>
      </c>
      <c r="AD42" s="9">
        <v>0</v>
      </c>
      <c r="AE42" s="796" t="s">
        <v>905</v>
      </c>
    </row>
    <row r="43" spans="1:31" ht="39.75" customHeight="1">
      <c r="A43" s="613" t="s">
        <v>906</v>
      </c>
      <c r="B43" s="376" t="s">
        <v>37</v>
      </c>
      <c r="C43" s="359">
        <v>46053</v>
      </c>
      <c r="D43" s="365" t="s">
        <v>54</v>
      </c>
      <c r="E43" s="366">
        <v>45974</v>
      </c>
      <c r="F43" s="365" t="s">
        <v>53</v>
      </c>
      <c r="G43" s="367" t="s">
        <v>907</v>
      </c>
      <c r="H43" s="368">
        <v>77</v>
      </c>
      <c r="I43" s="371" t="s">
        <v>660</v>
      </c>
      <c r="J43" s="368" t="s">
        <v>30</v>
      </c>
      <c r="K43" s="361"/>
      <c r="L43" s="366">
        <v>45965</v>
      </c>
      <c r="M43" s="368" t="s">
        <v>128</v>
      </c>
      <c r="N43" s="632">
        <v>90786</v>
      </c>
      <c r="O43" s="368" t="s">
        <v>128</v>
      </c>
      <c r="P43" s="483" t="s">
        <v>38</v>
      </c>
      <c r="Q43" s="369">
        <v>45965</v>
      </c>
      <c r="R43" s="700" t="s">
        <v>128</v>
      </c>
      <c r="S43" s="362">
        <v>46190</v>
      </c>
      <c r="T43" s="372" t="s">
        <v>824</v>
      </c>
      <c r="U43" s="372" t="s">
        <v>824</v>
      </c>
      <c r="V43" s="9">
        <v>8013</v>
      </c>
      <c r="W43" s="484">
        <v>7885</v>
      </c>
      <c r="X43" s="363">
        <f>SUM(V43-W43)</f>
        <v>128</v>
      </c>
      <c r="Y43" s="364">
        <f>IFERROR($W43/$V43, 0)</f>
        <v>0.98402595781854485</v>
      </c>
      <c r="Z43" s="369">
        <v>45979</v>
      </c>
      <c r="AA43" s="1487">
        <v>45982</v>
      </c>
      <c r="AB43" s="782">
        <v>0</v>
      </c>
      <c r="AC43" s="279">
        <v>0</v>
      </c>
      <c r="AD43" s="9">
        <v>0</v>
      </c>
      <c r="AE43" s="796" t="s">
        <v>905</v>
      </c>
    </row>
    <row r="44" spans="1:31" ht="39.75" customHeight="1">
      <c r="A44" s="778" t="s">
        <v>908</v>
      </c>
      <c r="B44" s="310" t="s">
        <v>37</v>
      </c>
      <c r="C44" s="687">
        <v>46040</v>
      </c>
      <c r="D44" s="698" t="s">
        <v>54</v>
      </c>
      <c r="E44" s="697">
        <v>45996</v>
      </c>
      <c r="F44" s="698" t="s">
        <v>53</v>
      </c>
      <c r="G44" s="698" t="s">
        <v>909</v>
      </c>
      <c r="H44" s="699">
        <v>78</v>
      </c>
      <c r="I44" s="371" t="s">
        <v>660</v>
      </c>
      <c r="J44" s="699" t="s">
        <v>30</v>
      </c>
      <c r="K44" s="689"/>
      <c r="L44" s="359" t="s">
        <v>636</v>
      </c>
      <c r="M44" s="699" t="s">
        <v>128</v>
      </c>
      <c r="N44" s="703">
        <v>84477</v>
      </c>
      <c r="O44" s="699" t="s">
        <v>128</v>
      </c>
      <c r="P44" s="727" t="s">
        <v>38</v>
      </c>
      <c r="Q44" s="700">
        <v>46000</v>
      </c>
      <c r="R44" s="700" t="s">
        <v>128</v>
      </c>
      <c r="S44" s="362">
        <v>46190</v>
      </c>
      <c r="T44" s="372" t="s">
        <v>824</v>
      </c>
      <c r="U44" s="372" t="s">
        <v>824</v>
      </c>
      <c r="V44" s="701">
        <v>6758</v>
      </c>
      <c r="W44" s="753">
        <v>6565</v>
      </c>
      <c r="X44" s="721">
        <f>SUM(V44-W44)</f>
        <v>193</v>
      </c>
      <c r="Y44" s="3">
        <f>IFERROR($W44/$V44, 0)</f>
        <v>0.97144125480911514</v>
      </c>
      <c r="Z44" s="777">
        <v>46006</v>
      </c>
      <c r="AA44" s="1487">
        <v>46010</v>
      </c>
      <c r="AB44" s="1485">
        <v>0</v>
      </c>
      <c r="AC44" s="792">
        <v>0</v>
      </c>
      <c r="AD44" s="793">
        <v>0</v>
      </c>
      <c r="AE44" s="797" t="s">
        <v>910</v>
      </c>
    </row>
    <row r="45" spans="1:31" ht="39.75" customHeight="1">
      <c r="A45" s="613" t="s">
        <v>911</v>
      </c>
      <c r="B45" s="1179" t="s">
        <v>37</v>
      </c>
      <c r="C45" s="1333">
        <v>46171</v>
      </c>
      <c r="D45" s="365" t="s">
        <v>66</v>
      </c>
      <c r="E45" s="366">
        <v>46129</v>
      </c>
      <c r="F45" s="365" t="s">
        <v>53</v>
      </c>
      <c r="G45" s="1237"/>
      <c r="H45" s="368">
        <v>80</v>
      </c>
      <c r="I45" s="1258" t="s">
        <v>660</v>
      </c>
      <c r="J45" s="1259" t="s">
        <v>30</v>
      </c>
      <c r="K45" s="689"/>
      <c r="L45" s="359" t="s">
        <v>636</v>
      </c>
      <c r="M45" s="699" t="s">
        <v>128</v>
      </c>
      <c r="N45" s="415">
        <v>77548</v>
      </c>
      <c r="O45" s="1178" t="s">
        <v>128</v>
      </c>
      <c r="P45" s="1405" t="s">
        <v>38</v>
      </c>
      <c r="Q45" s="1220">
        <v>46132</v>
      </c>
      <c r="R45" s="700" t="s">
        <v>256</v>
      </c>
      <c r="S45" s="362" t="s">
        <v>844</v>
      </c>
      <c r="T45" s="362">
        <v>46174</v>
      </c>
      <c r="U45" s="372" t="s">
        <v>824</v>
      </c>
      <c r="V45" s="9">
        <v>6605</v>
      </c>
      <c r="W45" s="484">
        <v>6518</v>
      </c>
      <c r="X45" s="363">
        <f>SUM(V45-W45)</f>
        <v>87</v>
      </c>
      <c r="Y45" s="1238">
        <f>IFERROR($W45/$V45, 0)</f>
        <v>0.98682816048448141</v>
      </c>
      <c r="Z45" s="1220">
        <v>46135</v>
      </c>
      <c r="AA45" s="1507">
        <v>46149</v>
      </c>
      <c r="AB45" s="1485">
        <v>0</v>
      </c>
      <c r="AC45" s="1188">
        <v>0</v>
      </c>
      <c r="AD45" s="1413">
        <v>0</v>
      </c>
      <c r="AE45" s="1239" t="s">
        <v>912</v>
      </c>
    </row>
    <row r="46" spans="1:31" ht="39.75" customHeight="1">
      <c r="A46" s="1442" t="s">
        <v>913</v>
      </c>
      <c r="B46" s="1382" t="s">
        <v>37</v>
      </c>
      <c r="C46" s="1333">
        <v>46171</v>
      </c>
      <c r="D46" s="1235" t="s">
        <v>66</v>
      </c>
      <c r="E46" s="1236">
        <v>46141</v>
      </c>
      <c r="F46" s="1235" t="s">
        <v>53</v>
      </c>
      <c r="G46" s="1237"/>
      <c r="H46" s="1364">
        <v>89</v>
      </c>
      <c r="I46" s="1258" t="s">
        <v>660</v>
      </c>
      <c r="J46" s="1259" t="s">
        <v>30</v>
      </c>
      <c r="K46" s="689"/>
      <c r="L46" s="359" t="s">
        <v>636</v>
      </c>
      <c r="M46" s="1177" t="s">
        <v>128</v>
      </c>
      <c r="N46" s="1359">
        <v>70666</v>
      </c>
      <c r="O46" s="1178" t="s">
        <v>128</v>
      </c>
      <c r="P46" s="1405" t="s">
        <v>38</v>
      </c>
      <c r="Q46" s="1361">
        <v>46150</v>
      </c>
      <c r="R46" s="700" t="s">
        <v>128</v>
      </c>
      <c r="S46" s="362">
        <v>46190</v>
      </c>
      <c r="T46" s="372" t="s">
        <v>896</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706</v>
      </c>
    </row>
    <row r="47" spans="1:31" ht="39.75" customHeight="1">
      <c r="A47" s="1509" t="s">
        <v>914</v>
      </c>
      <c r="B47" s="1382" t="s">
        <v>37</v>
      </c>
      <c r="C47" s="1251">
        <v>46187</v>
      </c>
      <c r="D47" s="1237" t="s">
        <v>66</v>
      </c>
      <c r="E47" s="1251">
        <v>46171</v>
      </c>
      <c r="F47" s="1237" t="s">
        <v>53</v>
      </c>
      <c r="G47" s="1237"/>
      <c r="H47" s="1177">
        <v>76</v>
      </c>
      <c r="I47" s="1258" t="s">
        <v>660</v>
      </c>
      <c r="J47" s="1259" t="s">
        <v>30</v>
      </c>
      <c r="K47" s="689"/>
      <c r="L47" s="359" t="s">
        <v>636</v>
      </c>
      <c r="M47" s="1177" t="s">
        <v>128</v>
      </c>
      <c r="N47" s="1359">
        <v>72914</v>
      </c>
      <c r="O47" s="1178" t="s">
        <v>128</v>
      </c>
      <c r="P47" s="1405" t="s">
        <v>38</v>
      </c>
      <c r="Q47" s="1220">
        <v>46174</v>
      </c>
      <c r="R47" s="700" t="s">
        <v>128</v>
      </c>
      <c r="S47" s="362">
        <v>46190</v>
      </c>
      <c r="T47" s="372" t="s">
        <v>824</v>
      </c>
      <c r="U47" s="372" t="s">
        <v>824</v>
      </c>
      <c r="V47" s="1223">
        <v>5649</v>
      </c>
      <c r="W47" s="1476">
        <v>5777</v>
      </c>
      <c r="X47" s="1222">
        <f>SUM(V47-W47)</f>
        <v>-128</v>
      </c>
      <c r="Y47" s="1238">
        <f>IFERROR($W47/$V47, 0)</f>
        <v>1.022658877677465</v>
      </c>
      <c r="Z47" s="1220">
        <v>46177</v>
      </c>
      <c r="AA47" s="1510">
        <v>46185</v>
      </c>
      <c r="AB47" s="813">
        <v>0</v>
      </c>
      <c r="AC47" s="816">
        <v>0</v>
      </c>
      <c r="AD47" s="1413">
        <v>0</v>
      </c>
      <c r="AE47" s="1239" t="s">
        <v>694</v>
      </c>
    </row>
    <row r="48" spans="1:31" ht="39.75" customHeight="1">
      <c r="A48" s="1642" t="s">
        <v>915</v>
      </c>
      <c r="B48" s="1559" t="s">
        <v>37</v>
      </c>
      <c r="C48" s="697">
        <v>46203</v>
      </c>
      <c r="D48" s="357" t="s">
        <v>66</v>
      </c>
      <c r="E48" s="359">
        <v>46171</v>
      </c>
      <c r="F48" s="357" t="s">
        <v>53</v>
      </c>
      <c r="G48" s="1271"/>
      <c r="H48" s="361">
        <v>71</v>
      </c>
      <c r="I48" s="1230" t="s">
        <v>660</v>
      </c>
      <c r="J48" s="1560" t="s">
        <v>30</v>
      </c>
      <c r="K48" s="689"/>
      <c r="L48" s="359" t="s">
        <v>636</v>
      </c>
      <c r="M48" s="1219" t="s">
        <v>128</v>
      </c>
      <c r="N48" s="414">
        <v>68762</v>
      </c>
      <c r="O48" s="1288" t="s">
        <v>128</v>
      </c>
      <c r="P48" s="1405" t="s">
        <v>38</v>
      </c>
      <c r="Q48" s="1274">
        <v>46174</v>
      </c>
      <c r="R48" s="700" t="s">
        <v>256</v>
      </c>
      <c r="S48" s="362" t="s">
        <v>844</v>
      </c>
      <c r="T48" s="372" t="s">
        <v>824</v>
      </c>
      <c r="U48" s="372" t="s">
        <v>824</v>
      </c>
      <c r="V48" s="9">
        <v>5624</v>
      </c>
      <c r="W48" s="484">
        <v>5577</v>
      </c>
      <c r="X48" s="363">
        <f>SUM(V48-W48)</f>
        <v>47</v>
      </c>
      <c r="Y48" s="1238">
        <f>IFERROR($W48/$V48, 0)</f>
        <v>0.99164295874822195</v>
      </c>
      <c r="Z48" s="369">
        <v>46190</v>
      </c>
      <c r="AA48" s="1361">
        <v>46213</v>
      </c>
      <c r="AB48" s="813">
        <v>0</v>
      </c>
      <c r="AC48" s="816">
        <v>0</v>
      </c>
      <c r="AD48" s="1413">
        <v>0</v>
      </c>
      <c r="AE48" s="1239" t="s">
        <v>706</v>
      </c>
    </row>
    <row r="49" spans="1:31" ht="39.75" customHeight="1">
      <c r="A49" s="613" t="s">
        <v>916</v>
      </c>
      <c r="B49" s="1179" t="s">
        <v>37</v>
      </c>
      <c r="C49" s="1250">
        <v>46195</v>
      </c>
      <c r="D49" s="1237" t="s">
        <v>66</v>
      </c>
      <c r="E49" s="1251">
        <v>46171</v>
      </c>
      <c r="F49" s="1237" t="s">
        <v>53</v>
      </c>
      <c r="G49" s="1237"/>
      <c r="H49" s="1177">
        <v>56</v>
      </c>
      <c r="I49" s="1258" t="s">
        <v>660</v>
      </c>
      <c r="J49" s="1259" t="s">
        <v>30</v>
      </c>
      <c r="K49" s="689"/>
      <c r="L49" s="359" t="s">
        <v>636</v>
      </c>
      <c r="M49" s="1177" t="s">
        <v>128</v>
      </c>
      <c r="N49" s="415">
        <v>55504</v>
      </c>
      <c r="O49" s="1178" t="s">
        <v>128</v>
      </c>
      <c r="P49" s="1405" t="s">
        <v>38</v>
      </c>
      <c r="Q49" s="1220">
        <v>46174</v>
      </c>
      <c r="R49" s="700" t="s">
        <v>256</v>
      </c>
      <c r="S49" s="362" t="s">
        <v>844</v>
      </c>
      <c r="T49" s="372" t="s">
        <v>824</v>
      </c>
      <c r="U49" s="372" t="s">
        <v>824</v>
      </c>
      <c r="V49" s="1223">
        <v>4652</v>
      </c>
      <c r="W49" s="1476">
        <v>4625</v>
      </c>
      <c r="X49" s="1222">
        <f>SUM(V49-W49)</f>
        <v>27</v>
      </c>
      <c r="Y49" s="1238">
        <f>IFERROR($W49/$V49, 0)</f>
        <v>0.99419604471195189</v>
      </c>
      <c r="Z49" s="1220">
        <v>46189</v>
      </c>
      <c r="AA49" s="1220">
        <v>46196</v>
      </c>
      <c r="AB49" s="1189">
        <v>0</v>
      </c>
      <c r="AC49" s="1188">
        <v>0</v>
      </c>
      <c r="AD49" s="1413">
        <v>0</v>
      </c>
      <c r="AE49" s="1239" t="s">
        <v>702</v>
      </c>
    </row>
    <row r="50" spans="1:31" ht="39.75" customHeight="1">
      <c r="A50" s="1347" t="s">
        <v>917</v>
      </c>
      <c r="B50" s="1382" t="s">
        <v>37</v>
      </c>
      <c r="C50" s="1251">
        <v>46187</v>
      </c>
      <c r="D50" s="1237" t="s">
        <v>66</v>
      </c>
      <c r="E50" s="1251">
        <v>46171</v>
      </c>
      <c r="F50" s="1237" t="s">
        <v>53</v>
      </c>
      <c r="G50" s="1237"/>
      <c r="H50" s="1177">
        <v>85</v>
      </c>
      <c r="I50" s="1230" t="s">
        <v>660</v>
      </c>
      <c r="J50" s="1259" t="s">
        <v>30</v>
      </c>
      <c r="K50" s="689"/>
      <c r="L50" s="359" t="s">
        <v>636</v>
      </c>
      <c r="M50" s="1177" t="s">
        <v>128</v>
      </c>
      <c r="N50" s="1359">
        <v>64590</v>
      </c>
      <c r="O50" s="1178" t="s">
        <v>128</v>
      </c>
      <c r="P50" s="1405" t="s">
        <v>38</v>
      </c>
      <c r="Q50" s="1220">
        <v>46174</v>
      </c>
      <c r="R50" s="700" t="s">
        <v>128</v>
      </c>
      <c r="S50" s="362">
        <v>46190</v>
      </c>
      <c r="T50" s="372" t="s">
        <v>824</v>
      </c>
      <c r="U50" s="372" t="s">
        <v>824</v>
      </c>
      <c r="V50" s="1223">
        <v>5218</v>
      </c>
      <c r="W50" s="1476">
        <v>5194</v>
      </c>
      <c r="X50" s="1222">
        <f>SUM(V50-W50)</f>
        <v>24</v>
      </c>
      <c r="Y50" s="1238">
        <f>IFERROR($W50/$V50, 0)</f>
        <v>0.99540053660406291</v>
      </c>
      <c r="Z50" s="1220">
        <v>46177</v>
      </c>
      <c r="AA50" s="1510">
        <v>46185</v>
      </c>
      <c r="AB50" s="813">
        <v>0</v>
      </c>
      <c r="AC50" s="816">
        <v>0</v>
      </c>
      <c r="AD50" s="1413">
        <v>0</v>
      </c>
      <c r="AE50" s="1239" t="s">
        <v>694</v>
      </c>
    </row>
    <row r="51" spans="1:31" ht="39.75" customHeight="1">
      <c r="A51" s="1558" t="s">
        <v>918</v>
      </c>
      <c r="B51" s="1179" t="s">
        <v>37</v>
      </c>
      <c r="C51" s="1250">
        <v>46195</v>
      </c>
      <c r="D51" s="1237" t="s">
        <v>52</v>
      </c>
      <c r="E51" s="1251">
        <v>46161</v>
      </c>
      <c r="F51" s="1237" t="s">
        <v>53</v>
      </c>
      <c r="G51" s="1237"/>
      <c r="H51" s="1177">
        <v>28</v>
      </c>
      <c r="I51" s="1258" t="s">
        <v>660</v>
      </c>
      <c r="J51" s="1259" t="s">
        <v>30</v>
      </c>
      <c r="K51" s="689"/>
      <c r="L51" s="359" t="s">
        <v>636</v>
      </c>
      <c r="M51" s="1177" t="s">
        <v>128</v>
      </c>
      <c r="N51" s="415">
        <v>27694</v>
      </c>
      <c r="O51" s="1178" t="s">
        <v>128</v>
      </c>
      <c r="P51" s="1405" t="s">
        <v>38</v>
      </c>
      <c r="Q51" s="1220">
        <v>46162</v>
      </c>
      <c r="R51" s="700" t="s">
        <v>256</v>
      </c>
      <c r="S51" s="362" t="s">
        <v>844</v>
      </c>
      <c r="T51" s="372" t="s">
        <v>824</v>
      </c>
      <c r="U51" s="372" t="s">
        <v>824</v>
      </c>
      <c r="V51" s="1223">
        <v>2238</v>
      </c>
      <c r="W51" s="1476">
        <v>2269</v>
      </c>
      <c r="X51" s="1222">
        <f>SUM(V51-W51)</f>
        <v>-31</v>
      </c>
      <c r="Y51" s="1238">
        <f>IFERROR($W51/$V51, 0)</f>
        <v>1.0138516532618409</v>
      </c>
      <c r="Z51" s="1220">
        <v>46181</v>
      </c>
      <c r="AA51" s="1220">
        <v>46195</v>
      </c>
      <c r="AB51" s="1189">
        <v>0</v>
      </c>
      <c r="AC51" s="1189">
        <v>0</v>
      </c>
      <c r="AD51" s="1223">
        <v>0</v>
      </c>
      <c r="AE51" s="1239" t="s">
        <v>702</v>
      </c>
    </row>
    <row r="52" spans="1:31" ht="39.75" customHeight="1">
      <c r="A52" s="1558" t="s">
        <v>919</v>
      </c>
      <c r="B52" s="1179" t="s">
        <v>37</v>
      </c>
      <c r="C52" s="1250">
        <v>46221</v>
      </c>
      <c r="D52" s="1237" t="s">
        <v>70</v>
      </c>
      <c r="E52" s="1251">
        <v>46184</v>
      </c>
      <c r="F52" s="1237" t="s">
        <v>53</v>
      </c>
      <c r="G52" s="1237"/>
      <c r="H52" s="1177">
        <v>0</v>
      </c>
      <c r="I52" s="1258" t="s">
        <v>660</v>
      </c>
      <c r="J52" s="1259" t="s">
        <v>30</v>
      </c>
      <c r="K52" s="689"/>
      <c r="L52" s="359" t="s">
        <v>636</v>
      </c>
      <c r="M52" s="1177" t="s">
        <v>128</v>
      </c>
      <c r="N52" s="415">
        <v>27837.25</v>
      </c>
      <c r="O52" s="1178" t="s">
        <v>128</v>
      </c>
      <c r="P52" s="1405" t="s">
        <v>38</v>
      </c>
      <c r="Q52" s="1220">
        <v>46189</v>
      </c>
      <c r="R52" s="700" t="s">
        <v>256</v>
      </c>
      <c r="S52" s="362" t="s">
        <v>844</v>
      </c>
      <c r="T52" s="372" t="s">
        <v>824</v>
      </c>
      <c r="U52" s="372" t="s">
        <v>824</v>
      </c>
      <c r="V52" s="1223">
        <v>2145</v>
      </c>
      <c r="W52" s="1476">
        <v>2221</v>
      </c>
      <c r="X52" s="1222">
        <f>SUM(V52-W52)</f>
        <v>-76</v>
      </c>
      <c r="Y52" s="1238">
        <f>IFERROR($W52/$V52, 0)</f>
        <v>1.0354312354312354</v>
      </c>
      <c r="Z52" s="1220">
        <v>46198</v>
      </c>
      <c r="AA52" s="1220">
        <v>46211</v>
      </c>
      <c r="AB52" s="1189">
        <v>0</v>
      </c>
      <c r="AC52" s="1188">
        <v>0</v>
      </c>
      <c r="AD52" s="1413">
        <v>0</v>
      </c>
      <c r="AE52" s="1239" t="s">
        <v>920</v>
      </c>
    </row>
    <row r="53" spans="1:31" ht="39.75" customHeight="1">
      <c r="A53" s="1604" t="s">
        <v>921</v>
      </c>
      <c r="B53" s="739" t="s">
        <v>31</v>
      </c>
      <c r="C53" s="1515">
        <v>46233</v>
      </c>
      <c r="D53" s="1515" t="s">
        <v>492</v>
      </c>
      <c r="E53" s="1515">
        <v>46202</v>
      </c>
      <c r="F53" s="1407" t="s">
        <v>61</v>
      </c>
      <c r="G53" s="1597" t="s">
        <v>922</v>
      </c>
      <c r="H53" s="740">
        <v>0</v>
      </c>
      <c r="I53" s="740" t="s">
        <v>660</v>
      </c>
      <c r="J53" s="740" t="s">
        <v>30</v>
      </c>
      <c r="K53" s="689"/>
      <c r="L53" s="1515">
        <v>46189</v>
      </c>
      <c r="M53" s="1517" t="s">
        <v>128</v>
      </c>
      <c r="N53" s="770">
        <v>21342.95</v>
      </c>
      <c r="O53" s="740" t="s">
        <v>128</v>
      </c>
      <c r="P53" s="1242" t="s">
        <v>38</v>
      </c>
      <c r="Q53" s="1652">
        <v>46189</v>
      </c>
      <c r="R53" s="700" t="s">
        <v>256</v>
      </c>
      <c r="S53" s="362" t="s">
        <v>844</v>
      </c>
      <c r="T53" s="372" t="s">
        <v>824</v>
      </c>
      <c r="U53" s="372" t="s">
        <v>824</v>
      </c>
      <c r="V53" s="1323">
        <v>1667</v>
      </c>
      <c r="W53" s="1603">
        <v>1625</v>
      </c>
      <c r="X53" s="1649">
        <f>SUM(V53-W53)</f>
        <v>42</v>
      </c>
      <c r="Y53" s="364">
        <f t="shared" ref="Y53" si="4">IFERROR($W53/$V53, 0)</f>
        <v>0.97480503899220161</v>
      </c>
      <c r="Z53" s="1220">
        <v>46203</v>
      </c>
      <c r="AA53" s="700">
        <v>46205</v>
      </c>
      <c r="AB53" s="1189">
        <v>1</v>
      </c>
      <c r="AC53" s="1189">
        <v>0</v>
      </c>
      <c r="AD53" s="1223">
        <v>0</v>
      </c>
      <c r="AE53" s="1239" t="s">
        <v>923</v>
      </c>
    </row>
    <row r="54" spans="1:31" ht="39.75" customHeight="1">
      <c r="A54" s="613" t="s">
        <v>924</v>
      </c>
      <c r="B54" s="357" t="s">
        <v>31</v>
      </c>
      <c r="C54" s="359">
        <v>46021</v>
      </c>
      <c r="D54" s="357" t="s">
        <v>81</v>
      </c>
      <c r="E54" s="359" t="s">
        <v>278</v>
      </c>
      <c r="F54" s="357" t="s">
        <v>61</v>
      </c>
      <c r="G54" s="360" t="s">
        <v>925</v>
      </c>
      <c r="H54" s="361">
        <v>0</v>
      </c>
      <c r="I54" s="361" t="s">
        <v>660</v>
      </c>
      <c r="J54" s="361" t="s">
        <v>30</v>
      </c>
      <c r="K54" s="361"/>
      <c r="L54" s="359" t="s">
        <v>636</v>
      </c>
      <c r="M54" s="361" t="s">
        <v>128</v>
      </c>
      <c r="N54" s="606">
        <v>1931.75</v>
      </c>
      <c r="O54" s="577" t="s">
        <v>128</v>
      </c>
      <c r="P54" s="1268" t="s">
        <v>38</v>
      </c>
      <c r="Q54" s="58"/>
      <c r="R54" s="700" t="s">
        <v>256</v>
      </c>
      <c r="S54" s="362" t="s">
        <v>844</v>
      </c>
      <c r="T54" s="372" t="s">
        <v>824</v>
      </c>
      <c r="U54" s="372" t="s">
        <v>824</v>
      </c>
      <c r="V54" s="332">
        <v>0</v>
      </c>
      <c r="W54" s="449">
        <v>0</v>
      </c>
      <c r="X54" s="363">
        <f>SUM(V54-W54)</f>
        <v>0</v>
      </c>
      <c r="Y54" s="364">
        <f>IFERROR($W54/$V54, 0)</f>
        <v>0</v>
      </c>
      <c r="Z54" s="369">
        <v>45996</v>
      </c>
      <c r="AA54" s="1488" t="s">
        <v>926</v>
      </c>
      <c r="AB54" s="782">
        <v>0</v>
      </c>
      <c r="AC54" s="279">
        <v>1</v>
      </c>
      <c r="AD54" s="363">
        <v>0</v>
      </c>
      <c r="AE54" s="794" t="s">
        <v>927</v>
      </c>
    </row>
    <row r="55" spans="1:31" ht="39.75" customHeight="1">
      <c r="A55" s="1419" t="s">
        <v>928</v>
      </c>
      <c r="B55" s="1192" t="s">
        <v>31</v>
      </c>
      <c r="C55" s="1193">
        <v>46203</v>
      </c>
      <c r="D55" s="1192" t="s">
        <v>58</v>
      </c>
      <c r="E55" s="1193">
        <v>46100</v>
      </c>
      <c r="F55" s="374" t="s">
        <v>57</v>
      </c>
      <c r="G55" s="1192"/>
      <c r="H55" s="1194">
        <v>36</v>
      </c>
      <c r="I55" s="300" t="s">
        <v>660</v>
      </c>
      <c r="J55" s="740" t="s">
        <v>30</v>
      </c>
      <c r="K55" s="361"/>
      <c r="L55" s="1193">
        <v>46098</v>
      </c>
      <c r="M55" s="740" t="s">
        <v>128</v>
      </c>
      <c r="N55" s="770">
        <v>61453.599999999999</v>
      </c>
      <c r="O55" s="740" t="s">
        <v>128</v>
      </c>
      <c r="P55" s="1405" t="s">
        <v>38</v>
      </c>
      <c r="Q55" s="1208">
        <v>46097</v>
      </c>
      <c r="R55" s="700" t="s">
        <v>256</v>
      </c>
      <c r="S55" s="362" t="s">
        <v>844</v>
      </c>
      <c r="T55" s="372" t="s">
        <v>824</v>
      </c>
      <c r="U55" s="372" t="s">
        <v>824</v>
      </c>
      <c r="V55" s="1412">
        <v>3439</v>
      </c>
      <c r="W55" s="1418">
        <v>3439</v>
      </c>
      <c r="X55" s="1397">
        <f>SUM(V55-W55)</f>
        <v>0</v>
      </c>
      <c r="Y55" s="1388">
        <f>IFERROR($W55/$V55, 0)</f>
        <v>1</v>
      </c>
      <c r="Z55" s="1483">
        <v>46140</v>
      </c>
      <c r="AA55" s="1487">
        <v>46153</v>
      </c>
      <c r="AB55" s="1486">
        <v>0</v>
      </c>
      <c r="AC55" s="695">
        <v>0</v>
      </c>
      <c r="AD55" s="1053">
        <v>0</v>
      </c>
      <c r="AE55" s="1340" t="s">
        <v>929</v>
      </c>
    </row>
    <row r="56" spans="1:31" ht="39.75" customHeight="1">
      <c r="A56" s="778" t="s">
        <v>930</v>
      </c>
      <c r="B56" s="354" t="s">
        <v>43</v>
      </c>
      <c r="C56" s="738">
        <v>46171</v>
      </c>
      <c r="D56" s="454" t="s">
        <v>62</v>
      </c>
      <c r="E56" s="738">
        <v>46029</v>
      </c>
      <c r="F56" s="739" t="s">
        <v>75</v>
      </c>
      <c r="G56" s="739"/>
      <c r="H56" s="750">
        <v>53</v>
      </c>
      <c r="I56" s="300" t="s">
        <v>660</v>
      </c>
      <c r="J56" s="740" t="s">
        <v>30</v>
      </c>
      <c r="K56" s="361"/>
      <c r="L56" s="359">
        <v>46029</v>
      </c>
      <c r="M56" s="744" t="s">
        <v>128</v>
      </c>
      <c r="N56" s="772">
        <v>51528.05</v>
      </c>
      <c r="O56" s="744" t="s">
        <v>128</v>
      </c>
      <c r="P56" s="1395" t="s">
        <v>38</v>
      </c>
      <c r="Q56" s="716">
        <v>46024</v>
      </c>
      <c r="R56" s="700" t="s">
        <v>128</v>
      </c>
      <c r="S56" s="362">
        <v>46192</v>
      </c>
      <c r="T56" s="372" t="s">
        <v>824</v>
      </c>
      <c r="U56" s="372" t="s">
        <v>824</v>
      </c>
      <c r="V56" s="751">
        <v>4005</v>
      </c>
      <c r="W56" s="753">
        <v>4047</v>
      </c>
      <c r="X56" s="1363">
        <f>SUM(V56-W56)</f>
        <v>-42</v>
      </c>
      <c r="Y56" s="1061">
        <f>IFERROR($W56/$V56, 0)</f>
        <v>1.0104868913857679</v>
      </c>
      <c r="Z56" s="1338">
        <v>46112</v>
      </c>
      <c r="AA56" s="1487">
        <v>46175</v>
      </c>
      <c r="AB56" s="1332">
        <v>1</v>
      </c>
      <c r="AC56" s="1332">
        <v>1</v>
      </c>
      <c r="AD56" s="732">
        <v>0</v>
      </c>
      <c r="AE56" s="718" t="s">
        <v>808</v>
      </c>
    </row>
    <row r="57" spans="1:31" ht="39.75" customHeight="1">
      <c r="A57" s="778" t="s">
        <v>931</v>
      </c>
      <c r="B57" s="354" t="s">
        <v>43</v>
      </c>
      <c r="C57" s="738">
        <v>46173</v>
      </c>
      <c r="D57" s="454" t="s">
        <v>62</v>
      </c>
      <c r="E57" s="738">
        <v>46029</v>
      </c>
      <c r="F57" s="739" t="s">
        <v>807</v>
      </c>
      <c r="G57" s="739"/>
      <c r="H57" s="750">
        <v>55</v>
      </c>
      <c r="I57" s="300" t="s">
        <v>660</v>
      </c>
      <c r="J57" s="740" t="s">
        <v>30</v>
      </c>
      <c r="K57" s="361"/>
      <c r="L57" s="359">
        <v>46063</v>
      </c>
      <c r="M57" s="744" t="s">
        <v>128</v>
      </c>
      <c r="N57" s="772">
        <v>55435.9</v>
      </c>
      <c r="O57" s="744" t="s">
        <v>128</v>
      </c>
      <c r="P57" s="1395" t="s">
        <v>38</v>
      </c>
      <c r="Q57" s="716">
        <v>46024</v>
      </c>
      <c r="R57" s="700" t="s">
        <v>128</v>
      </c>
      <c r="S57" s="362">
        <v>46192</v>
      </c>
      <c r="T57" s="372" t="s">
        <v>824</v>
      </c>
      <c r="U57" s="372" t="s">
        <v>824</v>
      </c>
      <c r="V57" s="721">
        <v>4230</v>
      </c>
      <c r="W57" s="753">
        <v>4230</v>
      </c>
      <c r="X57" s="1363">
        <f t="shared" ref="X57:X61" si="5">SUM(V57-W57)</f>
        <v>0</v>
      </c>
      <c r="Y57" s="29">
        <f t="shared" ref="Y57:Y60" si="6">IFERROR($W57/$V57, 0)</f>
        <v>1</v>
      </c>
      <c r="Z57" s="1338">
        <v>46128</v>
      </c>
      <c r="AA57" s="1487">
        <v>46175</v>
      </c>
      <c r="AB57" s="1332">
        <v>1</v>
      </c>
      <c r="AC57" s="1332">
        <v>1</v>
      </c>
      <c r="AD57" s="732">
        <v>0</v>
      </c>
      <c r="AE57" s="718" t="s">
        <v>813</v>
      </c>
    </row>
    <row r="58" spans="1:31" ht="39.75" customHeight="1">
      <c r="A58" s="778" t="s">
        <v>932</v>
      </c>
      <c r="B58" s="354" t="s">
        <v>43</v>
      </c>
      <c r="C58" s="738">
        <v>46173</v>
      </c>
      <c r="D58" s="454" t="s">
        <v>62</v>
      </c>
      <c r="E58" s="738">
        <v>46029</v>
      </c>
      <c r="F58" s="739" t="s">
        <v>807</v>
      </c>
      <c r="G58" s="739"/>
      <c r="H58" s="740">
        <v>71</v>
      </c>
      <c r="I58" s="300" t="s">
        <v>660</v>
      </c>
      <c r="J58" s="740" t="s">
        <v>30</v>
      </c>
      <c r="K58" s="361"/>
      <c r="L58" s="738">
        <v>46063</v>
      </c>
      <c r="M58" s="744" t="s">
        <v>128</v>
      </c>
      <c r="N58" s="770">
        <v>74320.899999999994</v>
      </c>
      <c r="O58" s="744" t="s">
        <v>128</v>
      </c>
      <c r="P58" s="1395" t="s">
        <v>38</v>
      </c>
      <c r="Q58" s="716">
        <v>46024</v>
      </c>
      <c r="R58" s="700" t="s">
        <v>256</v>
      </c>
      <c r="S58" s="362" t="s">
        <v>844</v>
      </c>
      <c r="T58" s="372" t="s">
        <v>824</v>
      </c>
      <c r="U58" s="372" t="s">
        <v>824</v>
      </c>
      <c r="V58" s="721">
        <v>5990</v>
      </c>
      <c r="W58" s="753">
        <v>5909</v>
      </c>
      <c r="X58" s="1363">
        <f t="shared" si="5"/>
        <v>81</v>
      </c>
      <c r="Y58" s="29">
        <f t="shared" si="6"/>
        <v>0.98647746243739565</v>
      </c>
      <c r="Z58" s="716">
        <v>46140</v>
      </c>
      <c r="AA58" s="692">
        <v>46184</v>
      </c>
      <c r="AB58" s="1332">
        <v>1</v>
      </c>
      <c r="AC58" s="1332">
        <v>1</v>
      </c>
      <c r="AD58" s="732">
        <v>0</v>
      </c>
      <c r="AE58" s="718" t="s">
        <v>813</v>
      </c>
    </row>
    <row r="59" spans="1:31" ht="39.75" customHeight="1">
      <c r="A59" s="778" t="s">
        <v>933</v>
      </c>
      <c r="B59" s="354" t="s">
        <v>43</v>
      </c>
      <c r="C59" s="738">
        <v>46203</v>
      </c>
      <c r="D59" s="454" t="s">
        <v>62</v>
      </c>
      <c r="E59" s="738">
        <v>46029</v>
      </c>
      <c r="F59" s="739" t="s">
        <v>807</v>
      </c>
      <c r="G59" s="739"/>
      <c r="H59" s="740">
        <v>88</v>
      </c>
      <c r="I59" s="300" t="s">
        <v>660</v>
      </c>
      <c r="J59" s="740" t="s">
        <v>30</v>
      </c>
      <c r="K59" s="361"/>
      <c r="L59" s="738">
        <v>46128</v>
      </c>
      <c r="M59" s="744" t="s">
        <v>128</v>
      </c>
      <c r="N59" s="770">
        <v>88069</v>
      </c>
      <c r="O59" s="744" t="s">
        <v>128</v>
      </c>
      <c r="P59" s="1395" t="s">
        <v>38</v>
      </c>
      <c r="Q59" s="716">
        <v>46175</v>
      </c>
      <c r="R59" s="700" t="s">
        <v>256</v>
      </c>
      <c r="S59" s="362" t="s">
        <v>844</v>
      </c>
      <c r="T59" s="372" t="s">
        <v>824</v>
      </c>
      <c r="U59" s="372" t="s">
        <v>824</v>
      </c>
      <c r="V59" s="721">
        <v>7242</v>
      </c>
      <c r="W59" s="753">
        <v>7028</v>
      </c>
      <c r="X59" s="1363">
        <f t="shared" si="5"/>
        <v>214</v>
      </c>
      <c r="Y59" s="29">
        <f t="shared" si="6"/>
        <v>0.97045015189174266</v>
      </c>
      <c r="Z59" s="716">
        <v>46168</v>
      </c>
      <c r="AA59" s="692">
        <v>46192</v>
      </c>
      <c r="AB59" s="1332">
        <v>1</v>
      </c>
      <c r="AC59" s="1332">
        <v>1</v>
      </c>
      <c r="AD59" s="732">
        <v>0</v>
      </c>
      <c r="AE59" s="718" t="s">
        <v>813</v>
      </c>
    </row>
    <row r="60" spans="1:31" ht="39.75" customHeight="1">
      <c r="A60" s="1558" t="s">
        <v>934</v>
      </c>
      <c r="B60" s="1249" t="s">
        <v>44</v>
      </c>
      <c r="C60" s="1250">
        <v>46262</v>
      </c>
      <c r="D60" s="365" t="s">
        <v>489</v>
      </c>
      <c r="E60" s="1251">
        <v>46171</v>
      </c>
      <c r="F60" s="365" t="s">
        <v>600</v>
      </c>
      <c r="G60" s="1237"/>
      <c r="H60" s="1177">
        <v>69</v>
      </c>
      <c r="I60" s="1230" t="s">
        <v>660</v>
      </c>
      <c r="J60" s="1219" t="s">
        <v>30</v>
      </c>
      <c r="K60" s="361"/>
      <c r="L60" s="1251">
        <v>46171</v>
      </c>
      <c r="M60" s="1219" t="s">
        <v>128</v>
      </c>
      <c r="N60" s="1392">
        <v>66000.5</v>
      </c>
      <c r="O60" s="1219" t="s">
        <v>128</v>
      </c>
      <c r="P60" s="727" t="s">
        <v>38</v>
      </c>
      <c r="Q60" s="1220">
        <v>46171</v>
      </c>
      <c r="R60" s="700" t="s">
        <v>256</v>
      </c>
      <c r="S60" s="362" t="s">
        <v>844</v>
      </c>
      <c r="T60" s="372" t="s">
        <v>824</v>
      </c>
      <c r="U60" s="372" t="s">
        <v>824</v>
      </c>
      <c r="V60" s="1223">
        <v>5057</v>
      </c>
      <c r="W60" s="1476">
        <v>5060</v>
      </c>
      <c r="X60" s="1223">
        <f>SUM(V60-W60)</f>
        <v>-3</v>
      </c>
      <c r="Y60" s="1238">
        <f t="shared" si="6"/>
        <v>1.0005932370970931</v>
      </c>
      <c r="Z60" s="1647">
        <v>46181</v>
      </c>
      <c r="AA60" s="1647">
        <v>46205</v>
      </c>
      <c r="AB60" s="695">
        <v>0</v>
      </c>
      <c r="AC60" s="695">
        <v>0</v>
      </c>
      <c r="AD60" s="1053">
        <v>0</v>
      </c>
      <c r="AE60" s="1453" t="s">
        <v>601</v>
      </c>
    </row>
    <row r="61" spans="1:31" ht="39.75" customHeight="1">
      <c r="A61" s="1426" t="s">
        <v>935</v>
      </c>
      <c r="B61" s="1249" t="s">
        <v>44</v>
      </c>
      <c r="C61" s="1250">
        <v>46262</v>
      </c>
      <c r="D61" s="1379" t="s">
        <v>78</v>
      </c>
      <c r="E61" s="1379">
        <v>46176</v>
      </c>
      <c r="F61" s="365" t="s">
        <v>71</v>
      </c>
      <c r="G61" s="1271"/>
      <c r="H61" s="1646">
        <v>49</v>
      </c>
      <c r="I61" s="1230" t="s">
        <v>660</v>
      </c>
      <c r="J61" s="1219" t="s">
        <v>30</v>
      </c>
      <c r="K61" s="361"/>
      <c r="L61" s="1379">
        <v>46178</v>
      </c>
      <c r="M61" s="1219" t="s">
        <v>128</v>
      </c>
      <c r="N61" s="1651">
        <v>103484.5</v>
      </c>
      <c r="O61" s="1219" t="s">
        <v>128</v>
      </c>
      <c r="P61" s="727" t="s">
        <v>38</v>
      </c>
      <c r="Q61" s="1652">
        <v>46178</v>
      </c>
      <c r="R61" s="700" t="s">
        <v>256</v>
      </c>
      <c r="S61" s="362" t="s">
        <v>844</v>
      </c>
      <c r="T61" s="372" t="s">
        <v>824</v>
      </c>
      <c r="U61" s="372" t="s">
        <v>824</v>
      </c>
      <c r="V61" s="1649">
        <v>8094</v>
      </c>
      <c r="W61" s="1565">
        <v>7667</v>
      </c>
      <c r="X61" s="1223">
        <f t="shared" si="5"/>
        <v>427</v>
      </c>
      <c r="Y61" s="1273">
        <f>IFERROR($W61/$V61, 0)</f>
        <v>0.94724487274524338</v>
      </c>
      <c r="Z61" s="1652">
        <v>46189</v>
      </c>
      <c r="AA61" s="1652">
        <v>46198</v>
      </c>
      <c r="AB61" s="695">
        <v>0</v>
      </c>
      <c r="AC61" s="695">
        <v>0</v>
      </c>
      <c r="AD61" s="1053">
        <v>0</v>
      </c>
      <c r="AE61" s="1191" t="s">
        <v>936</v>
      </c>
    </row>
    <row r="62" spans="1:31" ht="39.75" customHeight="1">
      <c r="A62" s="1477" t="s">
        <v>937</v>
      </c>
      <c r="B62" s="1059" t="s">
        <v>40</v>
      </c>
      <c r="C62" s="1379">
        <v>46172</v>
      </c>
      <c r="D62" s="1377" t="s">
        <v>54</v>
      </c>
      <c r="E62" s="1378">
        <v>46142</v>
      </c>
      <c r="F62" s="1377" t="s">
        <v>53</v>
      </c>
      <c r="G62" s="1237"/>
      <c r="H62" s="1645">
        <v>79</v>
      </c>
      <c r="I62" s="303" t="s">
        <v>660</v>
      </c>
      <c r="J62" s="744" t="s">
        <v>30</v>
      </c>
      <c r="K62" s="689"/>
      <c r="L62" s="359" t="s">
        <v>636</v>
      </c>
      <c r="M62" s="1177" t="s">
        <v>128</v>
      </c>
      <c r="N62" s="1359">
        <v>73533</v>
      </c>
      <c r="O62" s="1178" t="s">
        <v>128</v>
      </c>
      <c r="P62" s="1405" t="s">
        <v>38</v>
      </c>
      <c r="Q62" s="1647">
        <v>46147</v>
      </c>
      <c r="R62" s="700" t="s">
        <v>128</v>
      </c>
      <c r="S62" s="362">
        <v>46190</v>
      </c>
      <c r="T62" s="372" t="s">
        <v>938</v>
      </c>
      <c r="U62" s="372" t="s">
        <v>938</v>
      </c>
      <c r="V62" s="1648">
        <v>5974</v>
      </c>
      <c r="W62" s="1658">
        <v>5911</v>
      </c>
      <c r="X62" s="1649">
        <f>SUM(V62-W62)</f>
        <v>63</v>
      </c>
      <c r="Y62" s="1238">
        <f>IFERROR($W62/$V62, 0)</f>
        <v>0.98945430197522599</v>
      </c>
      <c r="Z62" s="369">
        <v>46174</v>
      </c>
      <c r="AA62" s="1487">
        <v>46176</v>
      </c>
      <c r="AB62" s="695">
        <v>0</v>
      </c>
      <c r="AC62" s="695">
        <v>0</v>
      </c>
      <c r="AD62" s="1053">
        <v>0</v>
      </c>
      <c r="AE62" s="1239" t="s">
        <v>661</v>
      </c>
    </row>
    <row r="63" spans="1:31" ht="39.75" customHeight="1">
      <c r="A63" s="664" t="s">
        <v>451</v>
      </c>
      <c r="B63" s="567" t="s">
        <v>28</v>
      </c>
      <c r="C63" s="595">
        <v>45991</v>
      </c>
      <c r="D63" s="674" t="s">
        <v>52</v>
      </c>
      <c r="E63" s="24">
        <v>45779</v>
      </c>
      <c r="F63" s="568" t="s">
        <v>59</v>
      </c>
      <c r="G63" s="570" t="s">
        <v>452</v>
      </c>
      <c r="H63" s="571">
        <v>0</v>
      </c>
      <c r="I63" s="368" t="s">
        <v>660</v>
      </c>
      <c r="J63" s="361" t="s">
        <v>30</v>
      </c>
      <c r="K63" s="602"/>
      <c r="L63" s="19">
        <v>45742</v>
      </c>
      <c r="M63" s="604" t="s">
        <v>128</v>
      </c>
      <c r="N63" s="667">
        <v>23800.25</v>
      </c>
      <c r="O63" s="299" t="s">
        <v>128</v>
      </c>
      <c r="P63" s="1267" t="s">
        <v>38</v>
      </c>
      <c r="Q63" s="21">
        <v>45743</v>
      </c>
      <c r="R63" s="700" t="s">
        <v>128</v>
      </c>
      <c r="S63" s="362">
        <v>46134</v>
      </c>
      <c r="T63" s="372" t="s">
        <v>824</v>
      </c>
      <c r="U63" s="372" t="s">
        <v>824</v>
      </c>
      <c r="V63" s="5">
        <v>1697</v>
      </c>
      <c r="W63" s="642">
        <v>1815</v>
      </c>
      <c r="X63" s="363">
        <f>SUM(V63-W63)</f>
        <v>-118</v>
      </c>
      <c r="Y63" s="255">
        <f>IFERROR($W63/$V63, 0)</f>
        <v>1.0695344725987035</v>
      </c>
      <c r="Z63" s="280">
        <v>45791</v>
      </c>
      <c r="AA63" s="1487">
        <v>45968</v>
      </c>
      <c r="AB63" s="894">
        <v>1</v>
      </c>
      <c r="AC63" s="463">
        <v>0</v>
      </c>
      <c r="AD63" s="1089">
        <v>0</v>
      </c>
      <c r="AE63" s="1040" t="s">
        <v>939</v>
      </c>
    </row>
    <row r="64" spans="1:31" ht="39.75" customHeight="1">
      <c r="A64" s="726" t="s">
        <v>455</v>
      </c>
      <c r="B64" s="358" t="s">
        <v>28</v>
      </c>
      <c r="C64" s="687">
        <v>46080</v>
      </c>
      <c r="D64" s="365" t="s">
        <v>483</v>
      </c>
      <c r="E64" s="697">
        <v>45748</v>
      </c>
      <c r="F64" s="365" t="s">
        <v>59</v>
      </c>
      <c r="G64" s="710" t="s">
        <v>456</v>
      </c>
      <c r="H64" s="699">
        <v>0</v>
      </c>
      <c r="I64" s="699" t="s">
        <v>660</v>
      </c>
      <c r="J64" s="699" t="s">
        <v>30</v>
      </c>
      <c r="K64" s="711"/>
      <c r="L64" s="697">
        <v>45741</v>
      </c>
      <c r="M64" s="699" t="s">
        <v>128</v>
      </c>
      <c r="N64" s="703">
        <v>31186.25</v>
      </c>
      <c r="O64" s="699" t="s">
        <v>128</v>
      </c>
      <c r="P64" s="1266" t="s">
        <v>38</v>
      </c>
      <c r="Q64" s="700">
        <v>45743</v>
      </c>
      <c r="R64" s="700" t="s">
        <v>636</v>
      </c>
      <c r="S64" s="700" t="s">
        <v>36</v>
      </c>
      <c r="T64" s="700" t="s">
        <v>36</v>
      </c>
      <c r="U64" s="700" t="s">
        <v>36</v>
      </c>
      <c r="V64" s="701">
        <v>2003</v>
      </c>
      <c r="W64" s="728">
        <v>225</v>
      </c>
      <c r="X64" s="693">
        <f>SUM(V64-W64)</f>
        <v>1778</v>
      </c>
      <c r="Y64" s="364">
        <f>IFERROR($W64/$V64, 0)</f>
        <v>0.11233150274588118</v>
      </c>
      <c r="Z64" s="700">
        <v>45785</v>
      </c>
      <c r="AA64" s="1488" t="s">
        <v>940</v>
      </c>
      <c r="AB64" s="1485">
        <v>0</v>
      </c>
      <c r="AC64" s="695">
        <v>0</v>
      </c>
      <c r="AD64" s="701">
        <v>0</v>
      </c>
      <c r="AE64" s="804" t="s">
        <v>941</v>
      </c>
    </row>
    <row r="65" spans="1:31" ht="39.75" customHeight="1">
      <c r="A65" s="726" t="s">
        <v>942</v>
      </c>
      <c r="B65" s="358" t="s">
        <v>28</v>
      </c>
      <c r="C65" s="687">
        <v>46218</v>
      </c>
      <c r="D65" s="687" t="s">
        <v>943</v>
      </c>
      <c r="E65" s="19" t="s">
        <v>278</v>
      </c>
      <c r="F65" s="698" t="s">
        <v>59</v>
      </c>
      <c r="G65" s="698" t="s">
        <v>944</v>
      </c>
      <c r="H65" s="699">
        <v>380</v>
      </c>
      <c r="I65" s="1052" t="s">
        <v>660</v>
      </c>
      <c r="J65" s="689" t="s">
        <v>36</v>
      </c>
      <c r="K65" s="711"/>
      <c r="L65" s="697">
        <v>45964</v>
      </c>
      <c r="M65" s="699" t="s">
        <v>128</v>
      </c>
      <c r="N65" s="703">
        <v>117414</v>
      </c>
      <c r="O65" s="699" t="s">
        <v>128</v>
      </c>
      <c r="P65" s="1265" t="s">
        <v>38</v>
      </c>
      <c r="Q65" s="700">
        <v>45964</v>
      </c>
      <c r="R65" s="700" t="s">
        <v>128</v>
      </c>
      <c r="S65" s="700">
        <v>46143</v>
      </c>
      <c r="T65" s="372" t="s">
        <v>824</v>
      </c>
      <c r="U65" s="372" t="s">
        <v>824</v>
      </c>
      <c r="V65" s="701">
        <v>9181</v>
      </c>
      <c r="W65" s="728">
        <v>9179</v>
      </c>
      <c r="X65" s="693">
        <f>SUM(V65-W65)</f>
        <v>2</v>
      </c>
      <c r="Y65" s="382">
        <f>IFERROR($W65/$V65, 0)</f>
        <v>0.99978215880623023</v>
      </c>
      <c r="Z65" s="692">
        <v>45992</v>
      </c>
      <c r="AA65" s="1488" t="s">
        <v>945</v>
      </c>
      <c r="AB65" s="1485">
        <v>1</v>
      </c>
      <c r="AC65" s="695">
        <v>0</v>
      </c>
      <c r="AD65" s="1053">
        <v>0</v>
      </c>
      <c r="AE65" s="794" t="s">
        <v>946</v>
      </c>
    </row>
    <row r="66" spans="1:31" ht="39.75" customHeight="1"/>
    <row r="67" spans="1:31" ht="39.75" customHeight="1"/>
    <row r="68" spans="1:31" ht="39.75" customHeight="1"/>
    <row r="69" spans="1:31" ht="39.75" customHeight="1"/>
    <row r="70" spans="1:31" ht="39.75" customHeight="1"/>
  </sheetData>
  <dataValidations count="8">
    <dataValidation type="list" allowBlank="1" showInputMessage="1" showErrorMessage="1" sqref="K1 K3:K17 K20:K65" xr:uid="{1F77D159-87F8-4334-B8DB-1D98E9EF8F0C}">
      <formula1>"Pending Locates,Permits, SOW Pending, NTP Pending, Materials, Reassigned, Door Tags"</formula1>
    </dataValidation>
    <dataValidation type="list" allowBlank="1" showInputMessage="1" showErrorMessage="1" sqref="I55 I40:I41 I60:I61 I22:I38 I5 I18 I7:I16 I45:I52" xr:uid="{FF75A226-FC7F-404C-911A-49986724D48A}">
      <formula1>"On Track, In Jeopardy, Completed on Track, Completed, Completed -Missed TSD, On Hold Per Tillman"</formula1>
    </dataValidation>
    <dataValidation type="list" allowBlank="1" showInputMessage="1" showErrorMessage="1" sqref="I39 I6 I53:I54 I42:I44 I56:I59 I2:I4 I62:I65 I17:I21" xr:uid="{FAE40925-7EC8-4626-B635-D815FEB73FF5}">
      <formula1>"On Track, In Jeopardy, Completed on Track, Completed, Completed -Missed TSD"</formula1>
    </dataValidation>
    <dataValidation type="list" allowBlank="1" showInputMessage="1" showErrorMessage="1" sqref="J6 J42:J44 J39 J53:J65 J2:J4 J11 J15 J17:J22" xr:uid="{ECCD296E-320E-42DF-8A21-19E7E0361B1B}">
      <formula1>"Received, Pending, Not Required"</formula1>
    </dataValidation>
    <dataValidation allowBlank="1" showInputMessage="1" showErrorMessage="1" sqref="D63 E65 Q64:V64 Q65:U65 S1 Q1 V58:V62 V4:V6 V19:V39 V9:V17 Q60:Q63 D56:D59 R1:R63 L60:L65 L56:L57 L1:L54 Q4:Q54 S2:U63 V45:V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660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660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660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660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660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660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824</v>
      </c>
      <c r="AC7" s="257"/>
    </row>
    <row r="8" spans="1:29" ht="39.75" customHeight="1">
      <c r="A8" s="799" t="s">
        <v>968</v>
      </c>
      <c r="B8" s="376" t="s">
        <v>34</v>
      </c>
      <c r="C8" s="1379">
        <v>46172</v>
      </c>
      <c r="D8" s="687" t="s">
        <v>54</v>
      </c>
      <c r="E8" s="687">
        <v>46114</v>
      </c>
      <c r="F8" s="687" t="s">
        <v>55</v>
      </c>
      <c r="G8" s="688" t="s">
        <v>969</v>
      </c>
      <c r="H8" s="689">
        <v>0</v>
      </c>
      <c r="I8" s="1052" t="s">
        <v>660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660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660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660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660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660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660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660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660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660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660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660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660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660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660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660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660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660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660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660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660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660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660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660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1023</v>
      </c>
    </row>
    <row r="32" spans="1:29" ht="39.75" customHeight="1">
      <c r="A32" s="799" t="s">
        <v>1024</v>
      </c>
      <c r="B32" s="376" t="s">
        <v>34</v>
      </c>
      <c r="C32" s="697">
        <v>46171</v>
      </c>
      <c r="D32" s="697" t="s">
        <v>56</v>
      </c>
      <c r="E32" s="697">
        <v>46148</v>
      </c>
      <c r="F32" s="698" t="s">
        <v>55</v>
      </c>
      <c r="G32" s="697" t="s">
        <v>1025</v>
      </c>
      <c r="H32" s="1055">
        <v>48</v>
      </c>
      <c r="I32" s="371" t="s">
        <v>660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1026</v>
      </c>
    </row>
    <row r="33" spans="1:29" ht="39.75" customHeight="1">
      <c r="A33" s="1561" t="s">
        <v>1027</v>
      </c>
      <c r="B33" s="1500" t="s">
        <v>34</v>
      </c>
      <c r="C33" s="1379">
        <v>46191</v>
      </c>
      <c r="D33" s="1378" t="s">
        <v>56</v>
      </c>
      <c r="E33" s="1378">
        <v>46163</v>
      </c>
      <c r="F33" s="1377" t="s">
        <v>55</v>
      </c>
      <c r="G33" s="1251" t="s">
        <v>1028</v>
      </c>
      <c r="H33" s="1645">
        <v>83</v>
      </c>
      <c r="I33" s="371" t="s">
        <v>660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1029</v>
      </c>
      <c r="B34" s="376" t="s">
        <v>34</v>
      </c>
      <c r="C34" s="687">
        <v>46096</v>
      </c>
      <c r="D34" s="1237" t="s">
        <v>54</v>
      </c>
      <c r="E34" s="697">
        <v>46077</v>
      </c>
      <c r="F34" s="698" t="s">
        <v>55</v>
      </c>
      <c r="G34" s="1237" t="s">
        <v>1030</v>
      </c>
      <c r="H34" s="699">
        <v>0</v>
      </c>
      <c r="I34" s="371" t="s">
        <v>660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660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660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660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660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660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660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660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1043</v>
      </c>
    </row>
    <row r="42" spans="1:29" ht="39.75" customHeight="1">
      <c r="A42" s="799" t="s">
        <v>1044</v>
      </c>
      <c r="B42" s="376" t="s">
        <v>34</v>
      </c>
      <c r="C42" s="687">
        <v>46040</v>
      </c>
      <c r="D42" s="698" t="s">
        <v>56</v>
      </c>
      <c r="E42" s="697">
        <v>46042</v>
      </c>
      <c r="F42" s="698" t="s">
        <v>55</v>
      </c>
      <c r="G42" s="698"/>
      <c r="H42" s="699">
        <v>0</v>
      </c>
      <c r="I42" s="371" t="s">
        <v>660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660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660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660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1054</v>
      </c>
    </row>
    <row r="46" spans="1:29" ht="39.75" customHeight="1">
      <c r="A46" s="1314" t="s">
        <v>1055</v>
      </c>
      <c r="B46" s="1125" t="s">
        <v>34</v>
      </c>
      <c r="C46" s="603">
        <v>46053</v>
      </c>
      <c r="D46" s="605" t="s">
        <v>1056</v>
      </c>
      <c r="E46" s="631">
        <v>46030</v>
      </c>
      <c r="F46" s="605" t="s">
        <v>55</v>
      </c>
      <c r="G46" s="921"/>
      <c r="H46" s="729">
        <v>0</v>
      </c>
      <c r="I46" s="1127" t="s">
        <v>660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660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660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660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660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660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660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660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660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660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660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660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660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660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660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660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660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660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660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660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660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660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660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660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660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660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660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660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660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660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660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660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660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660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660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660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660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660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660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660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660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660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660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660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660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660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660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660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1142</v>
      </c>
    </row>
    <row r="103" spans="1:29" ht="39.75" customHeight="1">
      <c r="A103" s="296" t="s">
        <v>234</v>
      </c>
      <c r="B103" s="18" t="s">
        <v>31</v>
      </c>
      <c r="C103" s="19">
        <v>45862</v>
      </c>
      <c r="D103" s="304" t="s">
        <v>58</v>
      </c>
      <c r="E103" s="19">
        <v>45758</v>
      </c>
      <c r="F103" s="304" t="s">
        <v>57</v>
      </c>
      <c r="G103" s="441" t="s">
        <v>235</v>
      </c>
      <c r="H103" s="20">
        <v>62</v>
      </c>
      <c r="I103" s="20" t="s">
        <v>660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660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660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660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660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660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660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660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660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660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660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660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1161</v>
      </c>
    </row>
    <row r="115" spans="1:29" ht="39.75" customHeight="1">
      <c r="A115" s="558" t="s">
        <v>1162</v>
      </c>
      <c r="B115" s="357" t="s">
        <v>31</v>
      </c>
      <c r="C115" s="366">
        <v>45960</v>
      </c>
      <c r="D115" s="359" t="s">
        <v>1075</v>
      </c>
      <c r="E115" s="359">
        <v>45932</v>
      </c>
      <c r="F115" s="357" t="s">
        <v>57</v>
      </c>
      <c r="G115" s="360"/>
      <c r="H115" s="361">
        <v>79</v>
      </c>
      <c r="I115" s="1052" t="s">
        <v>660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660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1165</v>
      </c>
    </row>
    <row r="117" spans="1:29" ht="39.75" customHeight="1">
      <c r="A117" s="558" t="s">
        <v>1166</v>
      </c>
      <c r="B117" s="357" t="s">
        <v>31</v>
      </c>
      <c r="C117" s="366">
        <v>45976</v>
      </c>
      <c r="D117" s="359" t="s">
        <v>58</v>
      </c>
      <c r="E117" s="359">
        <v>45959</v>
      </c>
      <c r="F117" s="357" t="s">
        <v>61</v>
      </c>
      <c r="G117" s="360"/>
      <c r="H117" s="361">
        <v>61</v>
      </c>
      <c r="I117" s="1052" t="s">
        <v>660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1167</v>
      </c>
    </row>
    <row r="118" spans="1:29" ht="39.75" customHeight="1">
      <c r="A118" s="558" t="s">
        <v>1168</v>
      </c>
      <c r="B118" s="357" t="s">
        <v>31</v>
      </c>
      <c r="C118" s="366">
        <v>45976</v>
      </c>
      <c r="D118" s="359" t="s">
        <v>58</v>
      </c>
      <c r="E118" s="359">
        <v>45959</v>
      </c>
      <c r="F118" s="357" t="s">
        <v>73</v>
      </c>
      <c r="G118" s="360"/>
      <c r="H118" s="361">
        <v>69</v>
      </c>
      <c r="I118" s="1052" t="s">
        <v>660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660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660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660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660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660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660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660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660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660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660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660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660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660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660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660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660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660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660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660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660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660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660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1221</v>
      </c>
    </row>
    <row r="143" spans="1:29" ht="39.75" customHeight="1">
      <c r="A143" s="296" t="s">
        <v>1222</v>
      </c>
      <c r="B143" s="354" t="s">
        <v>31</v>
      </c>
      <c r="C143" s="19">
        <v>45899</v>
      </c>
      <c r="D143" s="18" t="s">
        <v>1223</v>
      </c>
      <c r="E143" s="298">
        <v>45876</v>
      </c>
      <c r="F143" s="304" t="s">
        <v>65</v>
      </c>
      <c r="G143" s="491" t="s">
        <v>1224</v>
      </c>
      <c r="H143" s="299">
        <v>0</v>
      </c>
      <c r="I143" s="300" t="s">
        <v>660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660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660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660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660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660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1235</v>
      </c>
    </row>
    <row r="149" spans="1:29" ht="39.75" customHeight="1">
      <c r="A149" s="296" t="s">
        <v>259</v>
      </c>
      <c r="B149" s="297" t="s">
        <v>31</v>
      </c>
      <c r="C149" s="454">
        <v>45805</v>
      </c>
      <c r="D149" s="454" t="s">
        <v>58</v>
      </c>
      <c r="E149" s="454">
        <v>45695</v>
      </c>
      <c r="F149" s="454" t="s">
        <v>65</v>
      </c>
      <c r="G149" s="1110" t="s">
        <v>260</v>
      </c>
      <c r="H149" s="299">
        <v>0</v>
      </c>
      <c r="I149" s="300" t="s">
        <v>660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660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660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660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660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660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660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660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660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660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1253</v>
      </c>
    </row>
    <row r="159" spans="1:29" ht="39.75" customHeight="1">
      <c r="A159" s="558" t="s">
        <v>1254</v>
      </c>
      <c r="B159" s="357" t="s">
        <v>31</v>
      </c>
      <c r="C159" s="366">
        <v>45991</v>
      </c>
      <c r="D159" s="359" t="s">
        <v>1075</v>
      </c>
      <c r="E159" s="359">
        <v>45953</v>
      </c>
      <c r="F159" s="357" t="s">
        <v>61</v>
      </c>
      <c r="G159" s="360" t="s">
        <v>1255</v>
      </c>
      <c r="H159" s="361">
        <v>0</v>
      </c>
      <c r="I159" s="361" t="s">
        <v>660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660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660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660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660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660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660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660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660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660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660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660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660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660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660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660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660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660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660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660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660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660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730</v>
      </c>
    </row>
    <row r="183" spans="1:29" ht="39.75" customHeight="1">
      <c r="A183" s="1555" t="s">
        <v>1300</v>
      </c>
      <c r="B183" s="1059" t="s">
        <v>40</v>
      </c>
      <c r="C183" s="1379">
        <v>46172</v>
      </c>
      <c r="D183" s="1235" t="s">
        <v>52</v>
      </c>
      <c r="E183" s="1236">
        <v>46143</v>
      </c>
      <c r="F183" s="1235" t="s">
        <v>53</v>
      </c>
      <c r="G183" s="1237"/>
      <c r="H183" s="993">
        <v>0</v>
      </c>
      <c r="I183" s="303" t="s">
        <v>660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660</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660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730</v>
      </c>
    </row>
    <row r="186" spans="1:29" ht="39.75" customHeight="1">
      <c r="A186" s="1598" t="s">
        <v>1304</v>
      </c>
      <c r="B186" s="1059" t="s">
        <v>40</v>
      </c>
      <c r="C186" s="1298">
        <v>46130</v>
      </c>
      <c r="D186" s="1235" t="s">
        <v>52</v>
      </c>
      <c r="E186" s="1236">
        <v>46121</v>
      </c>
      <c r="F186" s="1235" t="s">
        <v>53</v>
      </c>
      <c r="G186" s="1237"/>
      <c r="H186" s="993">
        <v>0</v>
      </c>
      <c r="I186" s="303" t="s">
        <v>660</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1305</v>
      </c>
    </row>
    <row r="187" spans="1:29" ht="39.75" customHeight="1">
      <c r="A187" s="296" t="s">
        <v>1306</v>
      </c>
      <c r="B187" s="1059" t="s">
        <v>40</v>
      </c>
      <c r="C187" s="359">
        <v>46111</v>
      </c>
      <c r="D187" s="1237" t="s">
        <v>54</v>
      </c>
      <c r="E187" s="366">
        <v>46106</v>
      </c>
      <c r="F187" s="698" t="s">
        <v>53</v>
      </c>
      <c r="G187" s="698" t="s">
        <v>1307</v>
      </c>
      <c r="H187" s="993">
        <v>0</v>
      </c>
      <c r="I187" s="303" t="s">
        <v>660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660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660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660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660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660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660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660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660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660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660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824</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660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824</v>
      </c>
      <c r="AC202" s="27" t="s">
        <v>1334</v>
      </c>
    </row>
    <row r="203" spans="1:29" ht="39.75" customHeight="1">
      <c r="A203" s="499" t="s">
        <v>305</v>
      </c>
      <c r="B203" s="301" t="s">
        <v>28</v>
      </c>
      <c r="C203" s="19">
        <v>45772</v>
      </c>
      <c r="D203" s="19" t="s">
        <v>58</v>
      </c>
      <c r="E203" s="304">
        <v>45685</v>
      </c>
      <c r="F203" s="304" t="s">
        <v>59</v>
      </c>
      <c r="G203" s="440" t="s">
        <v>306</v>
      </c>
      <c r="H203" s="303">
        <v>76</v>
      </c>
      <c r="I203" s="300" t="s">
        <v>660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660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824</v>
      </c>
      <c r="AC204" s="11" t="s">
        <v>1336</v>
      </c>
    </row>
    <row r="205" spans="1:29" ht="39.75" customHeight="1">
      <c r="A205" s="499" t="s">
        <v>309</v>
      </c>
      <c r="B205" s="301" t="s">
        <v>28</v>
      </c>
      <c r="C205" s="19">
        <v>45772</v>
      </c>
      <c r="D205" s="19" t="s">
        <v>1331</v>
      </c>
      <c r="E205" s="304">
        <v>45695</v>
      </c>
      <c r="F205" s="18" t="s">
        <v>1333</v>
      </c>
      <c r="G205" s="440" t="s">
        <v>308</v>
      </c>
      <c r="H205" s="303">
        <v>86</v>
      </c>
      <c r="I205" s="303" t="s">
        <v>660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660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824</v>
      </c>
      <c r="AC206" s="27" t="s">
        <v>1337</v>
      </c>
    </row>
    <row r="207" spans="1:29" ht="39.75" customHeight="1">
      <c r="A207" s="499" t="s">
        <v>312</v>
      </c>
      <c r="B207" s="301" t="s">
        <v>28</v>
      </c>
      <c r="C207" s="19">
        <v>45772</v>
      </c>
      <c r="D207" s="304" t="s">
        <v>1098</v>
      </c>
      <c r="E207" s="304">
        <v>45686</v>
      </c>
      <c r="F207" s="304" t="s">
        <v>1326</v>
      </c>
      <c r="G207" s="440" t="s">
        <v>313</v>
      </c>
      <c r="H207" s="303">
        <v>81</v>
      </c>
      <c r="I207" s="300" t="s">
        <v>660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660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660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824</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824</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824</v>
      </c>
      <c r="AC214" s="1118" t="s">
        <v>1348</v>
      </c>
    </row>
    <row r="215" spans="1:29" ht="39.75" customHeight="1">
      <c r="A215" s="296" t="s">
        <v>328</v>
      </c>
      <c r="B215" s="301" t="s">
        <v>28</v>
      </c>
      <c r="C215" s="19">
        <v>45772</v>
      </c>
      <c r="D215" s="18" t="s">
        <v>991</v>
      </c>
      <c r="E215" s="19">
        <v>45743</v>
      </c>
      <c r="F215" s="18" t="s">
        <v>1349</v>
      </c>
      <c r="G215" s="302" t="s">
        <v>329</v>
      </c>
      <c r="H215" s="20">
        <v>85</v>
      </c>
      <c r="I215" s="303" t="s">
        <v>660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824</v>
      </c>
      <c r="AC215" s="75" t="s">
        <v>1350</v>
      </c>
    </row>
    <row r="216" spans="1:29" ht="39.75" customHeight="1">
      <c r="A216" s="296" t="s">
        <v>330</v>
      </c>
      <c r="B216" s="301" t="s">
        <v>28</v>
      </c>
      <c r="C216" s="19">
        <v>45772</v>
      </c>
      <c r="D216" s="18" t="s">
        <v>1351</v>
      </c>
      <c r="E216" s="19">
        <v>45743</v>
      </c>
      <c r="F216" s="18" t="s">
        <v>962</v>
      </c>
      <c r="G216" s="302" t="s">
        <v>331</v>
      </c>
      <c r="H216" s="20">
        <v>88</v>
      </c>
      <c r="I216" s="303" t="s">
        <v>660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1340</v>
      </c>
      <c r="E217" s="19">
        <v>45743</v>
      </c>
      <c r="F217" s="18" t="s">
        <v>59</v>
      </c>
      <c r="G217" s="302" t="s">
        <v>333</v>
      </c>
      <c r="H217" s="20">
        <v>57</v>
      </c>
      <c r="I217" s="303" t="s">
        <v>660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824</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660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660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660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660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660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660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660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660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660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660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660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660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660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660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660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824</v>
      </c>
      <c r="AC240" s="11"/>
    </row>
    <row r="241" spans="1:32" ht="39.75" customHeight="1">
      <c r="A241" s="296" t="s">
        <v>390</v>
      </c>
      <c r="B241" s="301" t="s">
        <v>28</v>
      </c>
      <c r="C241" s="304">
        <v>45711</v>
      </c>
      <c r="D241" s="19" t="s">
        <v>1351</v>
      </c>
      <c r="E241" s="298">
        <v>45706</v>
      </c>
      <c r="F241" s="19" t="s">
        <v>962</v>
      </c>
      <c r="G241" s="305" t="s">
        <v>391</v>
      </c>
      <c r="H241" s="20">
        <v>85</v>
      </c>
      <c r="I241" s="303" t="s">
        <v>660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660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660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660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660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660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660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660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660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660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660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660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660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660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660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660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660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660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660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660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660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660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660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660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660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660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660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660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660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660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660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660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660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660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660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660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660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660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660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660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660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660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660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660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660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660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660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660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660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660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660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660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660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660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660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660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660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660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660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660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1508</v>
      </c>
    </row>
    <row r="316" spans="1:29" ht="39.75" customHeight="1">
      <c r="A316" s="1494" t="s">
        <v>841</v>
      </c>
      <c r="B316" s="376" t="s">
        <v>34</v>
      </c>
      <c r="C316" s="1379">
        <v>46191</v>
      </c>
      <c r="D316" s="1378" t="s">
        <v>68</v>
      </c>
      <c r="E316" s="1378">
        <v>46142</v>
      </c>
      <c r="F316" s="1377" t="s">
        <v>55</v>
      </c>
      <c r="G316" s="1251"/>
      <c r="H316" s="1645">
        <v>58</v>
      </c>
      <c r="I316" s="371" t="s">
        <v>660</v>
      </c>
      <c r="J316" s="1055" t="s">
        <v>30</v>
      </c>
      <c r="K316" s="359" t="s">
        <v>636</v>
      </c>
      <c r="L316" s="371" t="s">
        <v>128</v>
      </c>
      <c r="M316" s="1240">
        <v>56668.15</v>
      </c>
      <c r="N316" s="918"/>
      <c r="O316" s="1349"/>
      <c r="P316" s="1240">
        <v>56668.15</v>
      </c>
      <c r="Q316" s="371" t="s">
        <v>128</v>
      </c>
      <c r="R316" s="1493" t="s">
        <v>38</v>
      </c>
      <c r="S316" s="1647">
        <v>46144</v>
      </c>
      <c r="T316" s="1649">
        <v>4061</v>
      </c>
      <c r="U316" s="1665">
        <v>4061</v>
      </c>
      <c r="V316" s="3">
        <f>IFERROR(Table5[[#This Row],[Actual Redline Completed Footage UG]]/Table5[[#This Row],[Footage UG]], 0)</f>
        <v>1</v>
      </c>
      <c r="W316" s="1662">
        <v>46153</v>
      </c>
      <c r="X316" s="1529">
        <v>0</v>
      </c>
      <c r="Y316" s="813">
        <v>0</v>
      </c>
      <c r="Z316" s="1485">
        <v>0</v>
      </c>
      <c r="AA316" s="372" t="s">
        <v>824</v>
      </c>
      <c r="AB316" s="372" t="s">
        <v>824</v>
      </c>
      <c r="AC316" s="1239" t="s">
        <v>661</v>
      </c>
    </row>
    <row r="317" spans="1:29" ht="39.75" customHeight="1">
      <c r="A317" s="1492" t="s">
        <v>1509</v>
      </c>
      <c r="B317" s="376" t="s">
        <v>34</v>
      </c>
      <c r="C317" s="1379">
        <v>46172</v>
      </c>
      <c r="D317" s="366" t="s">
        <v>56</v>
      </c>
      <c r="E317" s="366">
        <v>46142</v>
      </c>
      <c r="F317" s="365" t="s">
        <v>55</v>
      </c>
      <c r="G317" s="697" t="s">
        <v>1510</v>
      </c>
      <c r="H317" s="988">
        <v>0</v>
      </c>
      <c r="I317" s="371" t="s">
        <v>660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1511</v>
      </c>
      <c r="B318" s="376" t="s">
        <v>34</v>
      </c>
      <c r="C318" s="687">
        <v>46112</v>
      </c>
      <c r="D318" s="698" t="s">
        <v>56</v>
      </c>
      <c r="E318" s="697">
        <v>46125</v>
      </c>
      <c r="F318" s="698" t="s">
        <v>55</v>
      </c>
      <c r="G318" s="697" t="s">
        <v>1512</v>
      </c>
      <c r="H318" s="699">
        <v>20</v>
      </c>
      <c r="I318" s="371" t="s">
        <v>660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660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660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660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660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660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660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660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660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660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660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660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660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660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660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660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660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660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730</v>
      </c>
    </row>
    <row r="336" spans="1:29" ht="39.75" customHeight="1">
      <c r="A336" s="1550" t="s">
        <v>1550</v>
      </c>
      <c r="B336" s="1059" t="s">
        <v>40</v>
      </c>
      <c r="C336" s="1298">
        <v>46130</v>
      </c>
      <c r="D336" s="1235" t="s">
        <v>52</v>
      </c>
      <c r="E336" s="1236">
        <v>46121</v>
      </c>
      <c r="F336" s="1235" t="s">
        <v>53</v>
      </c>
      <c r="G336" s="1237"/>
      <c r="H336" s="993">
        <v>0</v>
      </c>
      <c r="I336" s="303" t="s">
        <v>660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660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660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660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660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660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660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660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660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660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660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660</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660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660</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660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660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660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660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660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660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660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660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31"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676</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682</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676</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679</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676</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679</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826</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826</v>
      </c>
      <c r="B1489" s="1640">
        <v>940</v>
      </c>
      <c r="C1489" s="1640">
        <v>1575</v>
      </c>
      <c r="D1489" s="1640">
        <v>507</v>
      </c>
      <c r="E1489" s="1640"/>
      <c r="F1489" s="1640">
        <v>354</v>
      </c>
      <c r="G1489" s="1640">
        <v>3376</v>
      </c>
    </row>
    <row r="1490" spans="1:7">
      <c r="A1490" t="s">
        <v>834</v>
      </c>
      <c r="B1490" s="1640"/>
      <c r="C1490" s="1640"/>
      <c r="D1490" s="1640"/>
      <c r="E1490" s="1640">
        <v>2434</v>
      </c>
      <c r="F1490" s="1640"/>
      <c r="G1490" s="1640">
        <v>2434</v>
      </c>
    </row>
    <row r="1491" spans="1:7">
      <c r="A1491" t="s">
        <v>818</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826</v>
      </c>
      <c r="B1508" s="1640">
        <v>864</v>
      </c>
      <c r="C1508" s="1640">
        <v>674</v>
      </c>
      <c r="D1508" s="1640">
        <v>724</v>
      </c>
      <c r="E1508" s="1640">
        <v>165</v>
      </c>
      <c r="F1508" s="1640"/>
      <c r="G1508" s="1640">
        <v>2427</v>
      </c>
    </row>
    <row r="1509" spans="1:7">
      <c r="A1509" t="s">
        <v>834</v>
      </c>
      <c r="B1509" s="1640"/>
      <c r="C1509" s="1640"/>
      <c r="D1509" s="1640">
        <v>1012</v>
      </c>
      <c r="E1509" s="1640"/>
      <c r="F1509" s="1640"/>
      <c r="G1509" s="1640">
        <v>1012</v>
      </c>
    </row>
    <row r="1510" spans="1:7">
      <c r="A1510" t="s">
        <v>818</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822</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834</v>
      </c>
      <c r="B1528" s="1640">
        <v>757</v>
      </c>
      <c r="C1528" s="1640"/>
      <c r="D1528" s="1640"/>
      <c r="E1528" s="1640"/>
      <c r="F1528" s="1640"/>
      <c r="G1528" s="1640">
        <v>757</v>
      </c>
    </row>
    <row r="1529" spans="1:7">
      <c r="A1529" t="s">
        <v>818</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822</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735</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837</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834</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735</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841</v>
      </c>
      <c r="B1559" s="1640">
        <v>525</v>
      </c>
      <c r="C1559" s="1640"/>
      <c r="D1559" s="1640">
        <v>787</v>
      </c>
      <c r="E1559" s="1640"/>
      <c r="F1559" s="1640">
        <v>540</v>
      </c>
      <c r="G1559" s="1640">
        <v>1852</v>
      </c>
    </row>
    <row r="1560" spans="1:7">
      <c r="A1560" t="s">
        <v>695</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816</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841</v>
      </c>
      <c r="B1579" s="1640">
        <v>585</v>
      </c>
      <c r="C1579" s="1640">
        <v>464</v>
      </c>
      <c r="D1579" s="1640">
        <v>579</v>
      </c>
      <c r="E1579" s="1640">
        <v>300</v>
      </c>
      <c r="F1579" s="1640">
        <v>216</v>
      </c>
      <c r="G1579" s="1640">
        <v>2144</v>
      </c>
    </row>
    <row r="1580" spans="1:7">
      <c r="A1580" t="s">
        <v>695</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816</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842</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841</v>
      </c>
      <c r="B1597" s="1640"/>
      <c r="C1597" s="1640">
        <v>65</v>
      </c>
      <c r="D1597" s="1640"/>
      <c r="E1597" s="1640"/>
      <c r="F1597" s="1640"/>
      <c r="G1597" s="1640">
        <v>65</v>
      </c>
    </row>
    <row r="1598" spans="1:7">
      <c r="A1598" t="s">
        <v>695</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842</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830</v>
      </c>
      <c r="B1606" s="1640"/>
      <c r="C1606" s="1640"/>
      <c r="D1606" s="1640">
        <v>420</v>
      </c>
      <c r="E1606" s="1640">
        <v>690</v>
      </c>
      <c r="F1606" s="1640"/>
      <c r="G1606" s="1640">
        <v>1110</v>
      </c>
    </row>
    <row r="1607" spans="1:7">
      <c r="A1607" t="s">
        <v>701</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695</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816</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842</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830</v>
      </c>
      <c r="B1627" s="1640">
        <v>612</v>
      </c>
      <c r="C1627" s="1640"/>
      <c r="D1627" s="1640"/>
      <c r="E1627" s="1640"/>
      <c r="F1627" s="1640"/>
      <c r="G1627" s="1640">
        <v>612</v>
      </c>
    </row>
    <row r="1628" spans="1:7">
      <c r="A1628" t="s">
        <v>701</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708</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695</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842</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701</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851</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847</v>
      </c>
      <c r="B1668" s="1640"/>
      <c r="C1668" s="1640"/>
      <c r="D1668" s="1640"/>
      <c r="E1668" s="1640"/>
      <c r="F1668" s="1640">
        <v>1633</v>
      </c>
      <c r="G1668" s="1640">
        <v>1633</v>
      </c>
    </row>
    <row r="1669" spans="1:7">
      <c r="A1669" t="s">
        <v>849</v>
      </c>
      <c r="B1669" s="1640"/>
      <c r="C1669" s="1640"/>
      <c r="D1669" s="1640"/>
      <c r="E1669" s="1640">
        <v>981</v>
      </c>
      <c r="F1669" s="1640">
        <v>1038</v>
      </c>
      <c r="G1669" s="1640">
        <v>2019</v>
      </c>
    </row>
    <row r="1670" spans="1:7">
      <c r="A1670" t="s">
        <v>693</v>
      </c>
      <c r="B1670" s="1640"/>
      <c r="C1670" s="1640"/>
      <c r="D1670" s="1640"/>
      <c r="E1670" s="1640">
        <v>1809</v>
      </c>
      <c r="F1670" s="1640">
        <v>1876</v>
      </c>
      <c r="G1670" s="1640">
        <v>3685</v>
      </c>
    </row>
    <row r="1671" spans="1:7">
      <c r="A1671" t="s">
        <v>806</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708</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847</v>
      </c>
      <c r="B1689" s="1640"/>
      <c r="C1689" s="1640"/>
      <c r="D1689" s="1640">
        <v>1210</v>
      </c>
      <c r="E1689" s="1640">
        <v>1249</v>
      </c>
      <c r="F1689" s="1640"/>
      <c r="G1689" s="1640">
        <v>2459</v>
      </c>
    </row>
    <row r="1690" spans="1:7">
      <c r="A1690" t="s">
        <v>849</v>
      </c>
      <c r="B1690" s="1640">
        <v>806</v>
      </c>
      <c r="C1690" s="1640">
        <v>977</v>
      </c>
      <c r="D1690" s="1640">
        <v>621</v>
      </c>
      <c r="E1690" s="1640"/>
      <c r="F1690" s="1640"/>
      <c r="G1690" s="1640">
        <v>2404</v>
      </c>
    </row>
    <row r="1691" spans="1:7">
      <c r="A1691" t="s">
        <v>693</v>
      </c>
      <c r="B1691" s="1640">
        <v>636</v>
      </c>
      <c r="C1691" s="1640"/>
      <c r="D1691" s="1640"/>
      <c r="E1691" s="1640"/>
      <c r="F1691" s="1640"/>
      <c r="G1691" s="1640">
        <v>636</v>
      </c>
    </row>
    <row r="1692" spans="1:7">
      <c r="A1692" t="s">
        <v>806</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704</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709</v>
      </c>
      <c r="B1713" s="1640"/>
      <c r="C1713" s="1640"/>
      <c r="D1713" s="1640"/>
      <c r="E1713" s="1640">
        <v>382</v>
      </c>
      <c r="F1713" s="1640"/>
      <c r="G1713" s="1640">
        <v>382</v>
      </c>
    </row>
    <row r="1714" spans="1:7">
      <c r="A1714" t="s">
        <v>843</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816</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708</v>
      </c>
      <c r="B1727" s="1640">
        <v>511</v>
      </c>
      <c r="C1727" s="1640"/>
      <c r="D1727" s="1640">
        <v>84</v>
      </c>
      <c r="E1727" s="1640">
        <v>75</v>
      </c>
      <c r="F1727" s="1640"/>
      <c r="G1727" s="1640">
        <v>670</v>
      </c>
    </row>
    <row r="1728" spans="1:7">
      <c r="A1728" t="s">
        <v>703</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806</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704</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709</v>
      </c>
      <c r="B1749" s="1640"/>
      <c r="C1749" s="1640">
        <v>949</v>
      </c>
      <c r="D1749" s="1640">
        <v>514</v>
      </c>
      <c r="E1749" s="1640">
        <v>790</v>
      </c>
      <c r="F1749" s="1640"/>
      <c r="G1749" s="1640">
        <v>2253</v>
      </c>
    </row>
    <row r="1750" spans="1:7">
      <c r="A1750" t="s">
        <v>843</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845</v>
      </c>
      <c r="B1759" s="1640"/>
      <c r="C1759" s="1640"/>
      <c r="D1759" s="1640"/>
      <c r="E1759" s="1640">
        <v>1436</v>
      </c>
      <c r="F1759" s="1640">
        <v>877</v>
      </c>
      <c r="G1759" s="1640">
        <v>2313</v>
      </c>
    </row>
    <row r="1760" spans="1:7">
      <c r="A1760" t="s">
        <v>713</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842</v>
      </c>
      <c r="B1769" s="1640"/>
      <c r="C1769" s="1640"/>
      <c r="D1769" s="1640"/>
      <c r="E1769" s="1640"/>
      <c r="F1769" s="1640"/>
      <c r="G1769" s="1640"/>
    </row>
    <row r="1770" spans="1:7">
      <c r="A1770" t="s">
        <v>880</v>
      </c>
      <c r="B1770" s="1640"/>
      <c r="C1770" s="1640">
        <v>395</v>
      </c>
      <c r="D1770" s="1640"/>
      <c r="E1770" s="1640"/>
      <c r="F1770" s="1640"/>
      <c r="G1770" s="1640">
        <v>395</v>
      </c>
    </row>
    <row r="1771" spans="1:7">
      <c r="A1771" t="s">
        <v>708</v>
      </c>
      <c r="B1771" s="1640">
        <v>123</v>
      </c>
      <c r="C1771" s="1640"/>
      <c r="D1771" s="1640"/>
      <c r="E1771" s="1640"/>
      <c r="F1771" s="1640"/>
      <c r="G1771" s="1640">
        <v>123</v>
      </c>
    </row>
    <row r="1772" spans="1:7">
      <c r="A1772" t="s">
        <v>703</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693</v>
      </c>
      <c r="B1775" s="1640"/>
      <c r="C1775" s="1640"/>
      <c r="D1775" s="1640">
        <v>339</v>
      </c>
      <c r="E1775" s="1640"/>
      <c r="F1775" s="1640"/>
      <c r="G1775" s="1640">
        <v>339</v>
      </c>
    </row>
    <row r="1776" spans="1:7">
      <c r="A1776" t="s">
        <v>806</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704</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709</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845</v>
      </c>
      <c r="B1797" s="1640">
        <v>1027</v>
      </c>
      <c r="C1797" s="1640"/>
      <c r="D1797" s="1640"/>
      <c r="E1797" s="1640"/>
      <c r="F1797" s="1640"/>
      <c r="G1797" s="1640">
        <v>1027</v>
      </c>
    </row>
    <row r="1798" spans="1:7">
      <c r="A1798" t="s">
        <v>713</v>
      </c>
      <c r="B1798" s="1640"/>
      <c r="C1798" s="1640">
        <v>557</v>
      </c>
      <c r="D1798" s="1640"/>
      <c r="E1798" s="1640"/>
      <c r="F1798" s="1640"/>
      <c r="G1798" s="1640">
        <v>557</v>
      </c>
    </row>
    <row r="1799" spans="1:7">
      <c r="A1799" t="s">
        <v>659</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809</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841</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703</v>
      </c>
      <c r="B1813" s="1640">
        <v>487</v>
      </c>
      <c r="C1813" s="1640"/>
      <c r="D1813" s="1640"/>
      <c r="E1813" s="1640"/>
      <c r="F1813" s="1640"/>
      <c r="G1813" s="1640">
        <v>487</v>
      </c>
    </row>
    <row r="1814" spans="1:7">
      <c r="A1814" t="s">
        <v>934</v>
      </c>
      <c r="B1814" s="1640"/>
      <c r="C1814" s="1640"/>
      <c r="D1814" s="1640"/>
      <c r="E1814" s="1640"/>
      <c r="F1814" s="1640"/>
      <c r="G1814" s="1640"/>
    </row>
    <row r="1815" spans="1:7">
      <c r="A1815" t="s">
        <v>806</v>
      </c>
      <c r="B1815" s="1640">
        <v>53</v>
      </c>
      <c r="C1815" s="1640"/>
      <c r="D1815" s="1640"/>
      <c r="E1815" s="1640"/>
      <c r="F1815" s="1640"/>
      <c r="G1815" s="1640">
        <v>53</v>
      </c>
    </row>
    <row r="1816" spans="1:7">
      <c r="A1816" t="s">
        <v>590</v>
      </c>
      <c r="B1816" s="1640"/>
      <c r="C1816" s="1640">
        <v>340</v>
      </c>
      <c r="D1816" s="1640">
        <v>385</v>
      </c>
      <c r="E1816" s="1640">
        <v>255</v>
      </c>
      <c r="F1816" s="1640"/>
      <c r="G1816" s="1640">
        <v>980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704</v>
      </c>
      <c r="B1819" s="1640">
        <v>845</v>
      </c>
      <c r="C1819" s="1640">
        <v>206</v>
      </c>
      <c r="D1819" s="1640"/>
      <c r="E1819" s="1640"/>
      <c r="F1819" s="1640"/>
      <c r="G1819" s="1640">
        <v>1051</v>
      </c>
    </row>
    <row r="1820" spans="1:7">
      <c r="A1820" t="s">
        <v>604</v>
      </c>
      <c r="B1820" s="1640">
        <v>86</v>
      </c>
      <c r="C1820" s="1640">
        <v>322</v>
      </c>
      <c r="D1820" s="1640">
        <v>222</v>
      </c>
      <c r="E1820" s="1640">
        <v>323</v>
      </c>
      <c r="F1820" s="1640"/>
      <c r="G1820" s="1640">
        <v>953</v>
      </c>
    </row>
    <row r="1821" spans="1:7">
      <c r="A1821" t="s">
        <v>577</v>
      </c>
      <c r="B1821" s="1640">
        <v>235</v>
      </c>
      <c r="C1821" s="1640"/>
      <c r="D1821" s="1640"/>
      <c r="E1821" s="1640"/>
      <c r="F1821" s="1640"/>
      <c r="G1821" s="1640">
        <v>235</v>
      </c>
    </row>
    <row r="1822" spans="1:7">
      <c r="A1822" t="s">
        <v>582</v>
      </c>
      <c r="B1822" s="1640"/>
      <c r="C1822" s="1640"/>
      <c r="D1822" s="1640"/>
      <c r="E1822" s="1640">
        <v>525</v>
      </c>
      <c r="F1822" s="1640"/>
      <c r="G1822" s="1640">
        <v>525</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709</v>
      </c>
      <c r="B1825" s="1640">
        <v>509</v>
      </c>
      <c r="C1825" s="1640">
        <v>254</v>
      </c>
      <c r="D1825" s="1640">
        <v>187</v>
      </c>
      <c r="E1825" s="1640"/>
      <c r="F1825" s="1640"/>
      <c r="G1825" s="1640">
        <v>950</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659</v>
      </c>
      <c r="B1829" s="1640">
        <v>1027</v>
      </c>
      <c r="C1829" s="1640"/>
      <c r="D1829" s="1640"/>
      <c r="E1829" s="1640"/>
      <c r="F1829" s="1640"/>
      <c r="G1829" s="1640">
        <v>1027</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809</v>
      </c>
      <c r="B1832" s="1640"/>
      <c r="C1832" s="1640"/>
      <c r="D1832" s="1640">
        <v>1774</v>
      </c>
      <c r="E1832" s="1640">
        <v>557</v>
      </c>
      <c r="F1832" s="1640"/>
      <c r="G1832" s="1640">
        <v>2331</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c r="G1834" s="1640">
        <v>3533</v>
      </c>
    </row>
    <row r="1835" spans="1:7">
      <c r="A1835" t="s">
        <v>662</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675</v>
      </c>
      <c r="B1837" s="1640"/>
      <c r="C1837" s="1640"/>
      <c r="D1837" s="1640">
        <v>998</v>
      </c>
      <c r="E1837" s="1640"/>
      <c r="F1837" s="1640"/>
      <c r="G1837" s="1640">
        <v>998</v>
      </c>
    </row>
    <row r="1838" spans="1:7">
      <c r="A1838" t="s">
        <v>717</v>
      </c>
      <c r="B1838" s="1640"/>
      <c r="C1838" s="1640">
        <v>352</v>
      </c>
      <c r="D1838" s="1640"/>
      <c r="E1838" s="1640"/>
      <c r="F1838" s="1640"/>
      <c r="G1838" s="1640">
        <v>352</v>
      </c>
    </row>
    <row r="1839" spans="1:7">
      <c r="A1839" t="s">
        <v>1677</v>
      </c>
      <c r="B1839" s="1640"/>
      <c r="C1839" s="1640"/>
      <c r="D1839" s="1640"/>
      <c r="E1839" s="1640">
        <v>934</v>
      </c>
      <c r="F1839" s="1640"/>
      <c r="G1839" s="1640">
        <v>934</v>
      </c>
    </row>
    <row r="1840" spans="1:7">
      <c r="A1840" t="s">
        <v>578</v>
      </c>
      <c r="B1840" s="1640"/>
      <c r="C1840" s="1640"/>
      <c r="D1840" s="1640"/>
      <c r="E1840" s="1640">
        <v>1169</v>
      </c>
      <c r="F1840" s="1640"/>
      <c r="G1840" s="1640">
        <v>1169</v>
      </c>
    </row>
    <row r="1841" spans="1:7">
      <c r="A1841" t="s">
        <v>1678</v>
      </c>
      <c r="B1841" s="1640"/>
      <c r="C1841" s="1640"/>
      <c r="D1841" s="1640"/>
      <c r="E1841" s="1640">
        <v>929</v>
      </c>
      <c r="F1841" s="1640"/>
      <c r="G1841" s="1640">
        <v>929</v>
      </c>
    </row>
    <row r="1842" spans="1:7">
      <c r="A1842" t="s">
        <v>576</v>
      </c>
      <c r="B1842" s="1640"/>
      <c r="C1842" s="1640"/>
      <c r="D1842" s="1640"/>
      <c r="E1842" s="1640"/>
      <c r="F1842" s="1640"/>
      <c r="G1842" s="1640"/>
    </row>
    <row r="1843" spans="1:7">
      <c r="A1843" t="s">
        <v>487</v>
      </c>
      <c r="B1843" s="1640">
        <v>10194</v>
      </c>
      <c r="C1843" s="1640">
        <v>6691</v>
      </c>
      <c r="D1843" s="1640">
        <v>12222</v>
      </c>
      <c r="E1843" s="1640">
        <v>7928</v>
      </c>
      <c r="F1843" s="1640"/>
      <c r="G1843" s="1640">
        <v>37035</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A3648" sqref="A364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1601</v>
      </c>
      <c r="C820" s="238">
        <v>45750</v>
      </c>
      <c r="E820" s="11"/>
      <c r="F820" s="75" t="s">
        <v>670</v>
      </c>
      <c r="G820" t="str">
        <f t="shared" si="12"/>
        <v>April</v>
      </c>
    </row>
    <row r="821" spans="1:7">
      <c r="A821" s="233" t="s">
        <v>129</v>
      </c>
      <c r="B821" s="233" t="s">
        <v>1602</v>
      </c>
      <c r="C821" s="23">
        <v>45750</v>
      </c>
      <c r="E821" s="11"/>
      <c r="F821" s="75" t="s">
        <v>670</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1601</v>
      </c>
      <c r="C833" s="238">
        <v>45751</v>
      </c>
      <c r="E833" s="11"/>
      <c r="F833" s="75" t="s">
        <v>670</v>
      </c>
      <c r="G833" t="str">
        <f t="shared" si="12"/>
        <v>April</v>
      </c>
    </row>
    <row r="834" spans="1:7">
      <c r="A834" s="232" t="s">
        <v>129</v>
      </c>
      <c r="B834" s="232" t="s">
        <v>1602</v>
      </c>
      <c r="C834" s="23">
        <v>45751</v>
      </c>
      <c r="E834" s="11"/>
      <c r="F834" s="75" t="s">
        <v>670</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1601</v>
      </c>
      <c r="C856" s="238">
        <v>45755</v>
      </c>
      <c r="E856" s="11"/>
      <c r="F856" s="75" t="s">
        <v>670</v>
      </c>
      <c r="G856" t="str">
        <f t="shared" si="13"/>
        <v>April</v>
      </c>
    </row>
    <row r="857" spans="1:7">
      <c r="A857" s="232" t="s">
        <v>129</v>
      </c>
      <c r="B857" s="232" t="s">
        <v>1602</v>
      </c>
      <c r="C857" s="23">
        <v>45755</v>
      </c>
      <c r="E857" s="11"/>
      <c r="F857" s="75" t="s">
        <v>670</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1601</v>
      </c>
      <c r="C867" s="238">
        <v>45756</v>
      </c>
      <c r="E867" s="11"/>
      <c r="F867" s="75" t="s">
        <v>670</v>
      </c>
      <c r="G867" t="str">
        <f t="shared" si="13"/>
        <v>April</v>
      </c>
    </row>
    <row r="868" spans="1:7">
      <c r="A868" s="232" t="s">
        <v>129</v>
      </c>
      <c r="B868" s="232" t="s">
        <v>1602</v>
      </c>
      <c r="C868" s="23">
        <v>45756</v>
      </c>
      <c r="E868" s="11"/>
      <c r="F868" s="75" t="s">
        <v>670</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676</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676</v>
      </c>
      <c r="B2542" s="243" t="s">
        <v>54</v>
      </c>
      <c r="C2542" s="23">
        <v>46043</v>
      </c>
      <c r="D2542" s="88">
        <v>408</v>
      </c>
      <c r="F2542" s="1134"/>
      <c r="G2542" t="s">
        <v>2514</v>
      </c>
    </row>
    <row r="2543" spans="1:7">
      <c r="A2543" s="243" t="s">
        <v>682</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682</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676</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676</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676</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679</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679</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679</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679</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679</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676</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679</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826</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826</v>
      </c>
      <c r="B2906" s="1214" t="s">
        <v>54</v>
      </c>
      <c r="C2906" s="23">
        <v>46129</v>
      </c>
      <c r="F2906" s="11" t="s">
        <v>2675</v>
      </c>
      <c r="G2906" t="s">
        <v>1599</v>
      </c>
    </row>
    <row r="2907" spans="1:7">
      <c r="A2907" s="1213" t="s">
        <v>826</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826</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826</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826</v>
      </c>
      <c r="B2931" s="1213" t="s">
        <v>54</v>
      </c>
      <c r="C2931" s="23">
        <v>46135</v>
      </c>
      <c r="F2931" s="1218" t="s">
        <v>2096</v>
      </c>
      <c r="G2931" t="s">
        <v>1599</v>
      </c>
    </row>
    <row r="2932" spans="1:7">
      <c r="A2932" s="1214" t="s">
        <v>834</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826</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826</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826</v>
      </c>
      <c r="B2960" s="1387" t="s">
        <v>54</v>
      </c>
      <c r="C2960" s="23">
        <v>46140</v>
      </c>
      <c r="D2960" s="88">
        <v>674</v>
      </c>
      <c r="G2960" t="s">
        <v>1599</v>
      </c>
    </row>
    <row r="2961" spans="1:7">
      <c r="A2961" s="1385" t="s">
        <v>822</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834</v>
      </c>
      <c r="B2971" s="1214" t="s">
        <v>54</v>
      </c>
      <c r="C2971" s="23">
        <v>46141</v>
      </c>
      <c r="D2971" s="88">
        <v>1012</v>
      </c>
      <c r="G2971" t="s">
        <v>1599</v>
      </c>
    </row>
    <row r="2972" spans="1:7">
      <c r="A2972" s="1214" t="s">
        <v>822</v>
      </c>
      <c r="B2972" s="1215" t="s">
        <v>56</v>
      </c>
      <c r="C2972" s="23">
        <v>46141</v>
      </c>
      <c r="D2972" s="88">
        <v>1216</v>
      </c>
      <c r="G2972" t="s">
        <v>1599</v>
      </c>
    </row>
    <row r="2973" spans="1:7">
      <c r="A2973" s="1214" t="s">
        <v>826</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822</v>
      </c>
      <c r="B2983" s="1215" t="s">
        <v>56</v>
      </c>
      <c r="C2983" s="23">
        <v>46142</v>
      </c>
      <c r="D2983" s="88">
        <v>2932</v>
      </c>
      <c r="G2983" t="s">
        <v>1599</v>
      </c>
    </row>
    <row r="2984" spans="1:7">
      <c r="A2984" s="1214" t="s">
        <v>826</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822</v>
      </c>
      <c r="B2989" s="1215" t="s">
        <v>56</v>
      </c>
      <c r="C2989" s="23">
        <v>46146</v>
      </c>
      <c r="D2989" s="11">
        <v>350</v>
      </c>
      <c r="G2989" t="s">
        <v>2688</v>
      </c>
    </row>
    <row r="2990" spans="1:7">
      <c r="A2990" s="1214" t="s">
        <v>1018</v>
      </c>
      <c r="B2990" s="1215" t="s">
        <v>56</v>
      </c>
      <c r="C2990" s="23">
        <v>46146</v>
      </c>
      <c r="D2990" s="11">
        <v>897</v>
      </c>
      <c r="G2990" t="s">
        <v>2688</v>
      </c>
    </row>
    <row r="2991" spans="1:7">
      <c r="A2991" s="1214" t="s">
        <v>834</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837</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837</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822</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834</v>
      </c>
      <c r="B3028" s="1226" t="s">
        <v>54</v>
      </c>
      <c r="C3028" s="23">
        <v>46153</v>
      </c>
      <c r="D3028" s="88">
        <v>1627</v>
      </c>
      <c r="F3028" s="11" t="s">
        <v>2697</v>
      </c>
      <c r="G3028" t="s">
        <v>2688</v>
      </c>
    </row>
    <row r="3029" spans="1:7">
      <c r="A3029" s="1415" t="s">
        <v>841</v>
      </c>
      <c r="B3029" s="1417" t="s">
        <v>68</v>
      </c>
      <c r="C3029" s="23">
        <v>46153</v>
      </c>
      <c r="D3029" s="11">
        <v>525</v>
      </c>
      <c r="G3029" t="s">
        <v>2688</v>
      </c>
    </row>
    <row r="3030" spans="1:7">
      <c r="A3030" s="1416" t="s">
        <v>695</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841</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841</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841</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841</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695</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841</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695</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841</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695</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841</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841</v>
      </c>
      <c r="B3102" s="1226" t="s">
        <v>68</v>
      </c>
      <c r="C3102" s="23">
        <v>46163</v>
      </c>
      <c r="D3102" s="11">
        <v>300</v>
      </c>
      <c r="G3102" t="s">
        <v>2688</v>
      </c>
    </row>
    <row r="3103" spans="1:7">
      <c r="A3103" s="1226" t="s">
        <v>913</v>
      </c>
      <c r="B3103" s="1226" t="s">
        <v>2689</v>
      </c>
      <c r="C3103" s="23">
        <v>46163</v>
      </c>
      <c r="D3103" s="11">
        <v>71</v>
      </c>
      <c r="G3103" t="s">
        <v>2688</v>
      </c>
    </row>
    <row r="3104" spans="1:7">
      <c r="A3104" s="1226" t="s">
        <v>695</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841</v>
      </c>
      <c r="B3110" s="1214" t="s">
        <v>68</v>
      </c>
      <c r="C3110" s="23">
        <v>46164</v>
      </c>
      <c r="D3110" s="11">
        <v>216</v>
      </c>
      <c r="G3110" t="s">
        <v>2688</v>
      </c>
    </row>
    <row r="3111" spans="1:7">
      <c r="A3111" s="1443" t="s">
        <v>842</v>
      </c>
      <c r="B3111" s="1214" t="s">
        <v>68</v>
      </c>
      <c r="C3111" s="23">
        <v>46164</v>
      </c>
      <c r="D3111" s="11">
        <v>351</v>
      </c>
      <c r="G3111" t="s">
        <v>2688</v>
      </c>
    </row>
    <row r="3112" spans="1:7">
      <c r="A3112" s="1214" t="s">
        <v>695</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841</v>
      </c>
      <c r="B3119" s="1214" t="s">
        <v>68</v>
      </c>
      <c r="C3119" s="23">
        <v>46168</v>
      </c>
      <c r="D3119" s="11">
        <v>65</v>
      </c>
      <c r="G3119" t="s">
        <v>2688</v>
      </c>
    </row>
    <row r="3120" spans="1:7">
      <c r="A3120" s="1443" t="s">
        <v>842</v>
      </c>
      <c r="B3120" s="1214" t="s">
        <v>68</v>
      </c>
      <c r="C3120" s="23">
        <v>46168</v>
      </c>
      <c r="D3120" s="11">
        <v>649</v>
      </c>
      <c r="G3120" t="s">
        <v>2688</v>
      </c>
    </row>
    <row r="3121" spans="1:7">
      <c r="A3121" s="1214" t="s">
        <v>1506</v>
      </c>
      <c r="B3121" s="1215" t="s">
        <v>56</v>
      </c>
      <c r="C3121" s="23">
        <v>46168</v>
      </c>
      <c r="D3121" s="88">
        <v>2456</v>
      </c>
      <c r="G3121" t="s">
        <v>2688</v>
      </c>
    </row>
    <row r="3122" spans="1:7">
      <c r="A3122" s="1214" t="s">
        <v>695</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842</v>
      </c>
      <c r="B3125" s="1213" t="s">
        <v>68</v>
      </c>
      <c r="C3125" s="23">
        <v>46169</v>
      </c>
      <c r="D3125" s="11">
        <v>130</v>
      </c>
      <c r="G3125" t="s">
        <v>2688</v>
      </c>
    </row>
    <row r="3126" spans="1:7">
      <c r="A3126" s="1214" t="s">
        <v>1506</v>
      </c>
      <c r="B3126" s="1215" t="s">
        <v>56</v>
      </c>
      <c r="C3126" s="23">
        <v>46169</v>
      </c>
      <c r="D3126" s="88">
        <v>2095</v>
      </c>
      <c r="G3126" t="s">
        <v>2688</v>
      </c>
    </row>
    <row r="3127" spans="1:7">
      <c r="A3127" s="1214" t="s">
        <v>830</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701</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842</v>
      </c>
      <c r="B3135" s="1424" t="s">
        <v>68</v>
      </c>
      <c r="C3135" s="23">
        <v>46170</v>
      </c>
      <c r="D3135" s="11">
        <v>864</v>
      </c>
      <c r="E3135" s="134"/>
      <c r="F3135" s="49"/>
      <c r="G3135" t="s">
        <v>2688</v>
      </c>
    </row>
    <row r="3136" spans="1:7">
      <c r="A3136" s="1421" t="s">
        <v>830</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701</v>
      </c>
      <c r="B3138" s="1214" t="s">
        <v>2689</v>
      </c>
      <c r="C3138" s="23">
        <v>46170</v>
      </c>
      <c r="D3138" s="88">
        <v>1904</v>
      </c>
      <c r="E3138" s="181"/>
      <c r="F3138" s="102"/>
      <c r="G3138" t="s">
        <v>2688</v>
      </c>
    </row>
    <row r="3139" spans="1:7">
      <c r="A3139" s="1214" t="s">
        <v>695</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701</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842</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830</v>
      </c>
      <c r="B3153" s="1215" t="s">
        <v>56</v>
      </c>
      <c r="C3153" s="23">
        <v>46174</v>
      </c>
      <c r="D3153" s="11">
        <v>612</v>
      </c>
      <c r="G3153" t="s">
        <v>2048</v>
      </c>
    </row>
    <row r="3154" spans="1:7">
      <c r="A3154" s="1417" t="s">
        <v>708</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842</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701</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842</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701</v>
      </c>
      <c r="B3183" s="1215" t="s">
        <v>2689</v>
      </c>
      <c r="C3183" s="23">
        <v>46176</v>
      </c>
      <c r="D3183" s="11">
        <v>427</v>
      </c>
      <c r="G3183" t="s">
        <v>2048</v>
      </c>
    </row>
    <row r="3184" spans="1:7">
      <c r="A3184" s="1421" t="s">
        <v>708</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830</v>
      </c>
      <c r="B3192" s="1214" t="s">
        <v>1601</v>
      </c>
      <c r="C3192" s="23">
        <v>46177</v>
      </c>
      <c r="E3192" s="73">
        <v>544</v>
      </c>
      <c r="G3192" t="s">
        <v>2048</v>
      </c>
    </row>
    <row r="3193" spans="1:7">
      <c r="A3193" s="1424" t="s">
        <v>842</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701</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695</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842</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851</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847</v>
      </c>
      <c r="B3262" s="1215" t="s">
        <v>56</v>
      </c>
      <c r="C3262" s="23">
        <v>46184</v>
      </c>
      <c r="F3262" s="11" t="s">
        <v>1883</v>
      </c>
      <c r="G3262" t="s">
        <v>2048</v>
      </c>
    </row>
    <row r="3263" spans="1:7">
      <c r="A3263" s="1226" t="s">
        <v>849</v>
      </c>
      <c r="B3263" s="1215" t="s">
        <v>56</v>
      </c>
      <c r="C3263" s="23">
        <v>46184</v>
      </c>
      <c r="D3263" s="11">
        <v>981</v>
      </c>
      <c r="G3263" t="s">
        <v>2048</v>
      </c>
    </row>
    <row r="3264" spans="1:7">
      <c r="A3264" s="1417" t="s">
        <v>851</v>
      </c>
      <c r="B3264" s="1215" t="s">
        <v>56</v>
      </c>
      <c r="C3264" s="23">
        <v>46184</v>
      </c>
      <c r="D3264" s="88">
        <v>1806</v>
      </c>
      <c r="G3264" t="s">
        <v>2048</v>
      </c>
    </row>
    <row r="3265" spans="1:7">
      <c r="A3265" s="1226" t="s">
        <v>693</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695</v>
      </c>
      <c r="B3267" s="1416" t="s">
        <v>2689</v>
      </c>
      <c r="C3267" s="23">
        <v>46184</v>
      </c>
      <c r="D3267" s="11">
        <v>525</v>
      </c>
      <c r="G3267" t="s">
        <v>2048</v>
      </c>
    </row>
    <row r="3268" spans="1:7">
      <c r="A3268" s="1417" t="s">
        <v>701</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847</v>
      </c>
      <c r="B3279" s="1215" t="s">
        <v>56</v>
      </c>
      <c r="C3279" s="23">
        <v>46185</v>
      </c>
      <c r="D3279" s="88">
        <v>1633</v>
      </c>
      <c r="G3279" t="s">
        <v>2048</v>
      </c>
    </row>
    <row r="3280" spans="1:7">
      <c r="A3280" s="1214" t="s">
        <v>849</v>
      </c>
      <c r="B3280" s="1215" t="s">
        <v>56</v>
      </c>
      <c r="C3280" s="23">
        <v>46185</v>
      </c>
      <c r="D3280" s="88">
        <v>1038</v>
      </c>
      <c r="G3280" t="s">
        <v>2048</v>
      </c>
    </row>
    <row r="3281" spans="1:7">
      <c r="A3281" s="1214" t="s">
        <v>693</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849</v>
      </c>
      <c r="B3298" s="1213" t="s">
        <v>56</v>
      </c>
      <c r="C3298" s="23">
        <v>46188</v>
      </c>
      <c r="D3298" s="11">
        <v>806</v>
      </c>
      <c r="G3298" t="s">
        <v>2048</v>
      </c>
    </row>
    <row r="3299" spans="1:7">
      <c r="A3299" s="1214" t="s">
        <v>693</v>
      </c>
      <c r="B3299" s="1421" t="s">
        <v>2689</v>
      </c>
      <c r="C3299" s="23">
        <v>46188</v>
      </c>
      <c r="D3299" s="11">
        <v>636</v>
      </c>
      <c r="G3299" t="s">
        <v>2048</v>
      </c>
    </row>
    <row r="3300" spans="1:7">
      <c r="A3300" s="1215" t="s">
        <v>708</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847</v>
      </c>
      <c r="B3315" s="1213" t="s">
        <v>56</v>
      </c>
      <c r="C3315" s="23">
        <v>46189</v>
      </c>
      <c r="F3315" s="1218" t="s">
        <v>1883</v>
      </c>
      <c r="G3315" t="s">
        <v>2048</v>
      </c>
    </row>
    <row r="3316" spans="1:7">
      <c r="A3316" s="1214" t="s">
        <v>849</v>
      </c>
      <c r="B3316" s="1214" t="s">
        <v>56</v>
      </c>
      <c r="C3316" s="23">
        <v>46189</v>
      </c>
      <c r="D3316" s="11">
        <v>977</v>
      </c>
      <c r="G3316" t="s">
        <v>2048</v>
      </c>
    </row>
    <row r="3317" spans="1:7">
      <c r="A3317" s="1420" t="s">
        <v>855</v>
      </c>
      <c r="B3317" s="1214" t="s">
        <v>1601</v>
      </c>
      <c r="C3317" s="23">
        <v>46189</v>
      </c>
      <c r="D3317" s="11">
        <v>120</v>
      </c>
      <c r="G3317" t="s">
        <v>2048</v>
      </c>
    </row>
    <row r="3318" spans="1:7">
      <c r="A3318" s="1214" t="s">
        <v>704</v>
      </c>
      <c r="B3318" s="1214" t="s">
        <v>2689</v>
      </c>
      <c r="C3318" s="23">
        <v>46189</v>
      </c>
      <c r="D3318" s="11">
        <v>608</v>
      </c>
      <c r="G3318" t="s">
        <v>2048</v>
      </c>
    </row>
    <row r="3319" spans="1:7">
      <c r="A3319" s="1214" t="s">
        <v>708</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847</v>
      </c>
      <c r="B3337" s="1213" t="s">
        <v>56</v>
      </c>
      <c r="C3337" s="23">
        <v>46190</v>
      </c>
      <c r="D3337" s="88">
        <v>1210</v>
      </c>
      <c r="G3337" t="s">
        <v>2048</v>
      </c>
    </row>
    <row r="3338" spans="1:7">
      <c r="A3338" s="1214" t="s">
        <v>849</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704</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847</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704</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843</v>
      </c>
      <c r="B3371" s="1213" t="s">
        <v>56</v>
      </c>
      <c r="C3371" s="23">
        <v>46192</v>
      </c>
      <c r="D3371" s="11">
        <v>822</v>
      </c>
      <c r="G3371" t="s">
        <v>2048</v>
      </c>
    </row>
    <row r="3372" spans="1:7">
      <c r="A3372" s="1420" t="s">
        <v>854</v>
      </c>
      <c r="B3372" s="1214" t="s">
        <v>56</v>
      </c>
      <c r="C3372" s="23">
        <v>46192</v>
      </c>
      <c r="F3372" s="11" t="s">
        <v>2096</v>
      </c>
      <c r="G3372" t="s">
        <v>2048</v>
      </c>
    </row>
    <row r="3373" spans="1:7">
      <c r="A3373" s="1214" t="s">
        <v>708</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843</v>
      </c>
      <c r="B3399" s="1213" t="s">
        <v>56</v>
      </c>
      <c r="C3399" s="23">
        <v>46195</v>
      </c>
      <c r="D3399" s="11">
        <v>648</v>
      </c>
      <c r="G3399" t="s">
        <v>2048</v>
      </c>
    </row>
    <row r="3400" spans="1:7">
      <c r="A3400" s="1420" t="s">
        <v>854</v>
      </c>
      <c r="B3400" s="1214" t="s">
        <v>56</v>
      </c>
      <c r="C3400" s="23">
        <v>46195</v>
      </c>
      <c r="D3400" s="11">
        <v>859</v>
      </c>
      <c r="G3400" t="s">
        <v>2048</v>
      </c>
    </row>
    <row r="3401" spans="1:7">
      <c r="A3401" s="1214" t="s">
        <v>708</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843</v>
      </c>
      <c r="B3426" s="1213" t="s">
        <v>56</v>
      </c>
      <c r="C3426" s="23">
        <v>46196</v>
      </c>
      <c r="D3426" s="88">
        <v>1155</v>
      </c>
      <c r="G3426" t="s">
        <v>2048</v>
      </c>
    </row>
    <row r="3427" spans="1:7">
      <c r="A3427" s="1420" t="s">
        <v>854</v>
      </c>
      <c r="B3427" s="1214" t="s">
        <v>56</v>
      </c>
      <c r="C3427" s="23">
        <v>46196</v>
      </c>
      <c r="D3427" s="11">
        <v>971</v>
      </c>
      <c r="G3427" t="s">
        <v>2048</v>
      </c>
    </row>
    <row r="3428" spans="1:7">
      <c r="A3428" s="1214" t="s">
        <v>704</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843</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703</v>
      </c>
      <c r="B3452" s="1214" t="s">
        <v>2689</v>
      </c>
      <c r="C3452" s="23">
        <v>46197</v>
      </c>
      <c r="F3452" s="11" t="s">
        <v>1883</v>
      </c>
      <c r="G3452" t="s">
        <v>2048</v>
      </c>
    </row>
    <row r="3453" spans="1:7">
      <c r="A3453" s="1214" t="s">
        <v>708</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845</v>
      </c>
      <c r="B3465" s="1213" t="s">
        <v>56</v>
      </c>
      <c r="C3465" s="23">
        <v>46198</v>
      </c>
      <c r="D3465" s="88">
        <v>1436</v>
      </c>
      <c r="G3465" t="s">
        <v>2048</v>
      </c>
    </row>
    <row r="3466" spans="1:7">
      <c r="A3466" s="1420" t="s">
        <v>854</v>
      </c>
      <c r="B3466" s="1214" t="s">
        <v>56</v>
      </c>
      <c r="C3466" s="23">
        <v>46198</v>
      </c>
      <c r="D3466" s="88">
        <v>1025</v>
      </c>
      <c r="G3466" t="s">
        <v>2048</v>
      </c>
    </row>
    <row r="3467" spans="1:7">
      <c r="A3467" s="1214" t="s">
        <v>703</v>
      </c>
      <c r="B3467" s="1214" t="s">
        <v>2689</v>
      </c>
      <c r="C3467" s="23">
        <v>46198</v>
      </c>
      <c r="D3467" s="11">
        <v>951</v>
      </c>
      <c r="G3467" t="s">
        <v>2048</v>
      </c>
    </row>
    <row r="3468" spans="1:7">
      <c r="A3468" s="1214" t="s">
        <v>708</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845</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713</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806</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845</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703</v>
      </c>
      <c r="B3499" s="1214" t="s">
        <v>2689</v>
      </c>
      <c r="C3499" s="23">
        <v>46202</v>
      </c>
      <c r="D3499" s="88">
        <v>1642</v>
      </c>
      <c r="G3499" t="s">
        <v>2048</v>
      </c>
    </row>
    <row r="3500" spans="1:7">
      <c r="A3500" s="1214" t="s">
        <v>708</v>
      </c>
      <c r="B3500" s="1214" t="s">
        <v>2689</v>
      </c>
      <c r="C3500" s="23">
        <v>46202</v>
      </c>
      <c r="D3500" s="11">
        <v>123</v>
      </c>
      <c r="G3500" t="s">
        <v>2048</v>
      </c>
    </row>
    <row r="3501" spans="1:7">
      <c r="A3501" s="1214" t="s">
        <v>704</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853</v>
      </c>
      <c r="B3520" s="1214" t="s">
        <v>56</v>
      </c>
      <c r="C3520" s="23">
        <v>46203</v>
      </c>
      <c r="D3520" s="88">
        <v>1039</v>
      </c>
      <c r="G3520" t="s">
        <v>2048</v>
      </c>
    </row>
    <row r="3521" spans="1:7">
      <c r="A3521" s="1214" t="s">
        <v>703</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853</v>
      </c>
      <c r="B3540" s="1214" t="s">
        <v>56</v>
      </c>
      <c r="C3540" s="23">
        <v>46204</v>
      </c>
      <c r="D3540" s="11">
        <v>754</v>
      </c>
      <c r="G3540" t="s">
        <v>2081</v>
      </c>
    </row>
    <row r="3541" spans="1:7">
      <c r="A3541" s="1214" t="s">
        <v>693</v>
      </c>
      <c r="B3541" s="1214" t="s">
        <v>2689</v>
      </c>
      <c r="C3541" s="23">
        <v>46204</v>
      </c>
      <c r="D3541" s="11">
        <v>339</v>
      </c>
      <c r="G3541" t="s">
        <v>2081</v>
      </c>
    </row>
    <row r="3542" spans="1:7">
      <c r="A3542" s="1214" t="s">
        <v>703</v>
      </c>
      <c r="B3542" s="1214" t="s">
        <v>2689</v>
      </c>
      <c r="C3542" s="23">
        <v>46204</v>
      </c>
      <c r="D3542" s="11">
        <v>439</v>
      </c>
      <c r="G3542" t="s">
        <v>2081</v>
      </c>
    </row>
    <row r="3543" spans="1:7">
      <c r="A3543" s="1214" t="s">
        <v>704</v>
      </c>
      <c r="B3543" s="1214" t="s">
        <v>2689</v>
      </c>
      <c r="C3543" s="23">
        <v>46204</v>
      </c>
      <c r="D3543" s="11">
        <v>544</v>
      </c>
      <c r="G3543" t="s">
        <v>2081</v>
      </c>
    </row>
    <row r="3544" spans="1:7">
      <c r="A3544" s="1214" t="s">
        <v>709</v>
      </c>
      <c r="B3544" s="1214" t="s">
        <v>2689</v>
      </c>
      <c r="C3544" s="23">
        <v>46204</v>
      </c>
      <c r="D3544" s="11">
        <v>867</v>
      </c>
      <c r="G3544" t="s">
        <v>2081</v>
      </c>
    </row>
    <row r="3545" spans="1:7">
      <c r="A3545" s="1601" t="s">
        <v>713</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842</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659</v>
      </c>
      <c r="B3559" s="1609" t="s">
        <v>56</v>
      </c>
      <c r="C3559" s="23">
        <v>46205</v>
      </c>
      <c r="D3559" s="11">
        <v>841</v>
      </c>
      <c r="G3559" t="s">
        <v>2081</v>
      </c>
    </row>
    <row r="3560" spans="1:7">
      <c r="A3560" s="1608" t="s">
        <v>853</v>
      </c>
      <c r="B3560" s="1609" t="s">
        <v>56</v>
      </c>
      <c r="C3560" s="23">
        <v>46205</v>
      </c>
      <c r="D3560" s="88">
        <v>1000</v>
      </c>
      <c r="G3560" t="s">
        <v>2081</v>
      </c>
    </row>
    <row r="3561" spans="1:7">
      <c r="A3561" s="1605" t="s">
        <v>704</v>
      </c>
      <c r="B3561" s="1605" t="s">
        <v>2689</v>
      </c>
      <c r="C3561" s="23">
        <v>46205</v>
      </c>
      <c r="F3561" s="1546" t="s">
        <v>1883</v>
      </c>
      <c r="G3561" t="s">
        <v>2081</v>
      </c>
    </row>
    <row r="3562" spans="1:7">
      <c r="A3562" s="1605" t="s">
        <v>709</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806</v>
      </c>
      <c r="B3564" s="170" t="s">
        <v>2678</v>
      </c>
      <c r="C3564" s="23">
        <v>46205</v>
      </c>
      <c r="D3564" s="11">
        <v>42</v>
      </c>
      <c r="F3564" s="11" t="s">
        <v>2838</v>
      </c>
      <c r="G3564" t="s">
        <v>2081</v>
      </c>
    </row>
    <row r="3565" spans="1:7">
      <c r="A3565" s="1610"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853</v>
      </c>
      <c r="B3577" s="1214" t="s">
        <v>56</v>
      </c>
      <c r="C3577" s="23">
        <v>46209</v>
      </c>
      <c r="D3577" s="11">
        <v>973</v>
      </c>
      <c r="G3577" t="s">
        <v>2081</v>
      </c>
    </row>
    <row r="3578" spans="1:7">
      <c r="A3578" s="1214" t="s">
        <v>703</v>
      </c>
      <c r="B3578" s="1214" t="s">
        <v>2689</v>
      </c>
      <c r="C3578" s="23">
        <v>46209</v>
      </c>
      <c r="D3578" s="11">
        <v>487</v>
      </c>
      <c r="G3578" t="s">
        <v>2081</v>
      </c>
    </row>
    <row r="3579" spans="1:7">
      <c r="A3579" s="1214" t="s">
        <v>704</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0" t="s">
        <v>806</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662</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704</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675</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662</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704</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675</v>
      </c>
      <c r="B3616" s="1214" t="s">
        <v>66</v>
      </c>
      <c r="C3616" s="23">
        <v>46211</v>
      </c>
      <c r="D3616" s="11">
        <v>998</v>
      </c>
      <c r="G3616" t="s">
        <v>2081</v>
      </c>
    </row>
    <row r="3617" spans="1:7">
      <c r="A3617" s="1424" t="s">
        <v>809</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662</v>
      </c>
      <c r="B3625" s="1225" t="s">
        <v>56</v>
      </c>
      <c r="C3625" s="23">
        <v>46212</v>
      </c>
      <c r="D3625" s="11">
        <v>782</v>
      </c>
      <c r="G3625" t="s">
        <v>2081</v>
      </c>
    </row>
    <row r="3626" spans="1:7">
      <c r="A3626" s="1226" t="s">
        <v>841</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41" t="s">
        <v>2860</v>
      </c>
      <c r="G3640" t="s">
        <v>2081</v>
      </c>
    </row>
    <row r="3641" spans="1:7">
      <c r="A3641" s="1539" t="s">
        <v>659</v>
      </c>
      <c r="B3641" s="1213" t="s">
        <v>56</v>
      </c>
      <c r="C3641" s="23">
        <v>46213</v>
      </c>
      <c r="G3641" t="s">
        <v>2081</v>
      </c>
    </row>
    <row r="3642" spans="1:7">
      <c r="A3642" s="1420" t="s">
        <v>859</v>
      </c>
      <c r="B3642" s="1214" t="s">
        <v>2521</v>
      </c>
      <c r="C3642" s="23">
        <v>46213</v>
      </c>
      <c r="G3642" t="s">
        <v>2081</v>
      </c>
    </row>
    <row r="3643" spans="1:7">
      <c r="A3643" s="1215" t="s">
        <v>709</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F3645" s="1643" t="s">
        <v>2096</v>
      </c>
      <c r="G3645" t="s">
        <v>2081</v>
      </c>
    </row>
    <row r="3646" spans="1:7">
      <c r="A3646" s="1214" t="s">
        <v>1678</v>
      </c>
      <c r="B3646" s="1214" t="s">
        <v>1601</v>
      </c>
      <c r="C3646" s="23">
        <v>46213</v>
      </c>
      <c r="G3646" t="s">
        <v>2081</v>
      </c>
    </row>
    <row r="3647" spans="1:7">
      <c r="A3647" s="1417" t="s">
        <v>809</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D-HBR256</v>
      </c>
      <c r="B161" s="1170" t="str">
        <v>Miami</v>
      </c>
      <c r="C161" s="1171">
        <v>46326</v>
      </c>
      <c r="D161" s="1170">
        <v>73</v>
      </c>
      <c r="E161" s="1170" t="str">
        <v>Received</v>
      </c>
      <c r="F161" s="1170" t="str">
        <v>Yes</v>
      </c>
      <c r="G161" s="1170">
        <v>99925.7</v>
      </c>
      <c r="H161" s="1170" t="str">
        <v>Yes</v>
      </c>
      <c r="I161" s="1172">
        <v>7660</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7D78A77-419A-4604-A8EF-4D2A1FD50E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2026-07-10T20:24:09Z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