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25" documentId="8_{941262AC-BC69-4A39-A0F5-E6C0C5A7C19A}" xr6:coauthVersionLast="47" xr6:coauthVersionMax="47" xr10:uidLastSave="{0921065E-343E-48ED-9F3D-FD758E96EAB1}"/>
  <bookViews>
    <workbookView xWindow="-28920" yWindow="-120" windowWidth="29040" windowHeight="1572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2044" r:id="rId12"/>
    <pivotCache cacheId="2048" r:id="rId13"/>
    <pivotCache cacheId="2055" r:id="rId14"/>
    <pivotCache cacheId="2060" r:id="rId15"/>
    <pivotCache cacheId="20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tc={82BB8998-55D6-458A-B182-0AD0C1B4BDCA}</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1" authorId="3" shapeId="0" xr:uid="{82BB8998-55D6-458A-B182-0AD0C1B4BDCA}">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<sst xmlns="http://schemas.openxmlformats.org/spreadsheetml/2006/main" count="19167" uniqueCount="2421">
  <si>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</si>
  <si>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</si>
  <si>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</si>
  <si>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</si>
  <si>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</si>
  <si>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</si>
  <si>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</si>
  <si>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</si>
  <si>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</si>
  <si>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</si>
  <si>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</si>
  <si>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</si>
  <si>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</si>
  <si>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</si>
  <si>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</si>
  <si>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</si>
  <si>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</si>
  <si>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</si>
  <si>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</si>
  <si>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</si>
  <si>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</si>
  <si>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</si>
  <si>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</si>
  <si>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</si>
  <si>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</si>
  <si>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</si>
  <si>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</si>
  <si>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</si>
  <si>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</si>
  <si>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</si>
  <si>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</si>
  <si>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</si>
  <si>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</si>
  <si>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</si>
  <si>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</si>
  <si>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</si>
  <si>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</si>
  <si>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</si>
  <si>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</si>
  <si>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</si>
  <si>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</si>
  <si>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</si>
  <si>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</si>
  <si>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</si>
  <si>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</si>
  <si>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</si>
  <si>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</si>
  <si>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</si>
  <si>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</si>
  <si>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</si>
  <si>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</si>
  <si>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</si>
  <si>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</si>
  <si>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</si>
  <si>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</si>
  <si>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</si>
  <si>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</si>
  <si>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</si>
  <si>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</si>
  <si>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</si>
  <si>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</si>
  <si>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</si>
  <si>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</si>
  <si>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</si>
  <si>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</si>
  <si>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</si>
  <si>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</si>
  <si>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</si>
  <si>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</si>
  <si>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</si>
  <si>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</si>
  <si>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</si>
  <si>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</si>
  <si>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</si>
  <si>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</si>
  <si>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</si>
  <si>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</si>
  <si>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</si>
  <si>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</si>
  <si>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</si>
  <si>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</si>
  <si>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</si>
  <si>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</si>
  <si>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</si>
  <si>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</si>
  <si>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</si>
  <si>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</si>
  <si>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</si>
  <si>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</si>
  <si>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</si>
  <si>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</si>
  <si>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</si>
  <si>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</si>
  <si>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</si>
  <si>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</si>
  <si>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</si>
  <si>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</si>
  <si>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</si>
  <si>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</si>
  <si>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</si>
  <si>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</si>
  <si>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</si>
  <si>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</si>
  <si>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</si>
  <si>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</si>
  <si>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</si>
  <si>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</si>
  <si>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</si>
  <si>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</si>
  <si>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</si>
  <si>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</si>
  <si>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</si>
  <si>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</si>
  <si>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</si>
  <si>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</si>
  <si>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</si>
  <si>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</si>
  <si>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</si>
  <si>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</si>
  <si>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</si>
  <si>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</si>
  <si>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</si>
  <si>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</si>
  <si>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</si>
  <si>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</si>
  <si>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</si>
  <si>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</si>
  <si>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</si>
  <si>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</si>
  <si>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</si>
  <si>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</si>
  <si>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</si>
  <si>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</si>
  <si>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</si>
  <si>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</si>
  <si>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</si>
  <si>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</si>
  <si>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</si>
  <si>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</si>
  <si>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</si>
  <si>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</si>
  <si>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</si>
  <si>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</si>
  <si>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</si>
  <si>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</si>
  <si>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</si>
  <si>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</si>
  <si>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</si>
  <si>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</si>
  <si>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</si>
  <si>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</si>
  <si>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</si>
  <si>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</si>
  <si>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</si>
  <si>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</si>
  <si>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</si>
  <si>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</si>
  <si>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</si>
  <si>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</si>
  <si>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</si>
  <si>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</si>
  <si>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</si>
  <si>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</si>
  <si>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</si>
  <si>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</si>
  <si>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</si>
  <si>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</si>
  <si>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</si>
  <si>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</si>
  <si>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</si>
  <si>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</si>
  <si>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</si>
  <si>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</si>
  <si>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</si>
  <si>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</si>
  <si>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</si>
  <si>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</si>
  <si>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</si>
  <si>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</si>
  <si>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</si>
  <si>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</si>
  <si>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</si>
  <si>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</si>
  <si>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</si>
  <si>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</si>
  <si>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</si>
  <si>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</si>
  <si>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</si>
  <si>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</si>
  <si>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</si>
  <si>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</si>
  <si>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</si>
  <si>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</si>
  <si>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</si>
  <si>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</si>
  <si>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</si>
  <si>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</si>
  <si>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</si>
  <si>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</si>
  <si>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</si>
  <si>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</si>
  <si>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</si>
  <si>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</si>
  <si>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</si>
  <si>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</si>
  <si>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</si>
  <si>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</si>
  <si>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</si>
  <si>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</si>
  <si>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</si>
  <si>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</si>
  <si>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</si>
  <si>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</si>
  <si>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</si>
  <si>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</si>
  <si>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</si>
  <si>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</si>
  <si>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</si>
  <si>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</si>
  <si>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</si>
  <si>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</si>
  <si>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</si>
  <si>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</si>
  <si>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</si>
  <si>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</si>
  <si>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</si>
  <si>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</si>
  <si>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</si>
  <si>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</si>
  <si>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</si>
  <si>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</si>
  <si>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</si>
  <si>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</si>
  <si>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</si>
  <si>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</si>
  <si>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</si>
  <si>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</si>
  <si>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</si>
  <si>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</si>
  <si>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</si>
  <si>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</si>
  <si>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</si>
  <si>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</si>
  <si>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</si>
  <si>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</si>
  <si>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</si>
  <si>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</si>
  <si>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</si>
  <si>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</si>
  <si>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</si>
  <si>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</si>
  <si>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</si>
  <si>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</si>
  <si>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</si>
  <si>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</si>
  <si>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</si>
  <si>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</si>
  <si>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</si>
  <si>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</si>
  <si>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</si>
  <si>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</si>
  <si>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</si>
  <si>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</si>
  <si>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</si>
  <si>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</si>
  <si>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</si>
  <si>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</si>
  <si>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</si>
  <si>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</si>
  <si>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</si>
  <si>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</si>
  <si>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</si>
  <si>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</si>
  <si>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</si>
  <si>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</si>
  <si>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</si>
  <si>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</si>
  <si>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</si>
  <si>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</si>
  <si>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</si>
  <si>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</si>
  <si>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</si>
  <si>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</si>
  <si>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</si>
  <si>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</si>
  <si>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</si>
  <si>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</si>
  <si>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</si>
  <si>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</si>
  <si>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</si>
  <si>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</si>
  <si>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</si>
  <si>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</si>
  <si>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</si>
  <si>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</si>
  <si>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</si>
  <si>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</si>
  <si>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</si>
  <si>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</si>
  <si>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</si>
  <si>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</si>
  <si>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</si>
  <si>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</si>
  <si>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</si>
  <si>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</si>
  <si>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</si>
  <si>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</si>
  <si>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</si>
  <si>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</si>
  <si>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</si>
  <si>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</si>
  <si>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</si>
  <si>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</si>
  <si>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</si>
  <si>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</si>
  <si>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</si>
  <si>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</si>
  <si>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</si>
  <si>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</si>
  <si>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</si>
  <si>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</si>
  <si>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</si>
  <si>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</si>
  <si>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</si>
  <si>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</si>
  <si>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</si>
  <si>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</si>
  <si>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</si>
  <si>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</si>
  <si>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</si>
  <si>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</si>
  <si>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</si>
  <si>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</si>
  <si>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</si>
  <si>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</si>
  <si>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</si>
  <si>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</si>
  <si>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</si>
  <si>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</si>
  <si>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</si>
  <si>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</si>
  <si>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</si>
  <si>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</si>
  <si>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</si>
  <si>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</si>
  <si>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</si>
  <si>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</si>
  <si>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</si>
  <si>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</si>
  <si>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</si>
  <si>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</si>
  <si>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</si>
  <si>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</si>
  <si>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</si>
  <si>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</si>
  <si>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</si>
  <si>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</si>
  <si>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</si>
  <si>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</si>
  <si>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</si>
  <si>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</si>
  <si>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</si>
  <si>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</si>
  <si>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</si>
  <si>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</si>
  <si>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</si>
  <si>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</si>
  <si>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</si>
  <si>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</si>
  <si>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</si>
  <si>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</si>
  <si>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</si>
  <si>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</si>
  <si>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</si>
  <si>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</si>
  <si>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</si>
  <si>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</si>
  <si>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</si>
  <si>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</si>
  <si>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</si>
  <si>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</si>
  <si>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</si>
  <si>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</si>
  <si>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</si>
  <si>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</si>
  <si>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</si>
  <si>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</si>
  <si>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</si>
  <si>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</si>
  <si>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</si>
  <si>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</si>
  <si>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</si>
  <si>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</si>
  <si>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</si>
  <si>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</si>
  <si>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</si>
  <si>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</si>
  <si>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</si>
  <si>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</si>
  <si>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</si>
  <si>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</si>
  <si>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</si>
  <si>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</si>
  <si>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</si>
  <si>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</si>
  <si>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</si>
  <si>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</si>
  <si>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</si>
  <si>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</si>
  <si>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</si>
  <si>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</si>
  <si>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</si>
  <si>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</si>
  <si>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</si>
  <si>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</si>
  <si>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</si>
  <si>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</si>
  <si>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</si>
  <si>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</si>
  <si>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</si>
  <si>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</si>
  <si>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</si>
  <si>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</si>
  <si>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</si>
  <si>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</si>
  <si>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</si>
  <si>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</si>
  <si>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</si>
  <si>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</si>
  <si>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</si>
  <si>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</si>
  <si>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</si>
  <si>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</si>
  <si>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</si>
  <si>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</si>
  <si>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</si>
  <si>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</si>
  <si>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</si>
  <si>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</si>
  <si>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</si>
  <si>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</si>
  <si>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</si>
  <si>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</si>
  <si>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</si>
  <si>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</si>
  <si>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</si>
  <si>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</si>
  <si>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</si>
  <si>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</si>
  <si>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</si>
  <si>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</si>
  <si>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</si>
  <si>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</si>
  <si>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</si>
  <si>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</si>
  <si>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</si>
  <si>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</si>
  <si>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</si>
  <si>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</si>
  <si>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</si>
  <si>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</si>
  <si>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</si>
  <si>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</si>
  <si>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</si>
  <si>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</si>
  <si>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</si>
  <si>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</si>
  <si>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</si>
  <si>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</si>
  <si>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</si>
  <si>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</si>
  <si>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</si>
  <si>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</si>
  <si>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</si>
  <si>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</si>
  <si>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</si>
  <si>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</si>
  <si>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</si>
  <si>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</si>
  <si>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</si>
  <si>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</si>
  <si>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</si>
  <si>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</si>
  <si>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</si>
  <si>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</si>
  <si>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</si>
  <si>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</si>
  <si>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</si>
  <si>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</si>
  <si>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</si>
  <si>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</si>
  <si>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</si>
  <si>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</si>
  <si>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</si>
  <si>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</si>
  <si>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</si>
  <si>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</si>
  <si>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</si>
  <si>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</si>
  <si>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</si>
  <si>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</si>
  <si>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</si>
  <si>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</si>
  <si>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</si>
  <si>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</si>
  <si>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</si>
  <si>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</si>
  <si>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</si>
  <si>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</si>
  <si>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</si>
  <si>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</si>
  <si>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</si>
  <si>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</si>
  <si>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</si>
  <si>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</si>
  <si>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</si>
  <si>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</si>
  <si>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</si>
  <si>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</si>
  <si>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</si>
  <si>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</si>
  <si>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</si>
  <si>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</si>
  <si>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</si>
  <si>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</si>
  <si>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</si>
  <si>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</si>
  <si>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</si>
  <si>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</si>
  <si>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</si>
  <si>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</si>
  <si>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</si>
  <si>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</si>
  <si>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</si>
  <si>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</si>
  <si>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</si>
  <si>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</si>
  <si>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</si>
  <si>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</si>
  <si>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</si>
  <si>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</si>
  <si>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</si>
  <si>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</si>
  <si>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</si>
  <si>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</si>
  <si>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</si>
  <si>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</si>
  <si>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</si>
  <si>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</si>
  <si>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</si>
  <si>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</si>
  <si>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</si>
  <si>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</si>
  <si>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</si>
  <si>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</si>
  <si>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</si>
  <si>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</si>
  <si>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</si>
  <si>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</si>
  <si>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</si>
  <si>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</si>
  <si>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</si>
  <si>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</si>
  <si>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</si>
  <si>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</si>
  <si>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</si>
  <si>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</si>
  <si>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</si>
  <si>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</si>
  <si>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</si>
  <si>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</si>
  <si>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</si>
  <si>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</si>
  <si>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</si>
  <si>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</si>
  <si>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</si>
  <si>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</si>
  <si>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</si>
  <si>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</si>
  <si>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</si>
  <si>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</si>
  <si>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</si>
  <si>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</si>
  <si>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</si>
  <si>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</si>
  <si>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</si>
  <si>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</si>
  <si>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</si>
  <si>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</si>
  <si>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</si>
  <si>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</si>
  <si>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</si>
  <si>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</si>
  <si>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</si>
  <si>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</si>
  <si>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</si>
  <si>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</si>
  <si>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</si>
  <si>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</si>
  <si>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</si>
  <si>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</si>
  <si>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</si>
  <si>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</si>
  <si>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</si>
  <si>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</si>
  <si>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</si>
  <si>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</si>
  <si>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</si>
  <si>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</si>
  <si>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</si>
  <si>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</si>
  <si>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</si>
  <si>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</si>
  <si>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</si>
  <si>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</si>
  <si>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</si>
  <si>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</si>
  <si>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</si>
  <si>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</si>
  <si>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</si>
  <si>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</si>
  <si>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</si>
  <si>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</si>
  <si>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</si>
  <si>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</si>
  <si>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</si>
  <si>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</si>
  <si>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</si>
  <si>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</si>
  <si>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</si>
  <si>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</si>
  <si>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</si>
  <si>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</si>
  <si>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Completed on Track</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</si>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</sst>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91</c:v>
                </c:pt>
                <c:pt idx="2">
                  <c:v>17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157404"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1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3551520833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m/>
    <m/>
    <m/>
  </r>
  <r>
    <x v="392"/>
    <x v="26"/>
    <x v="296"/>
    <m/>
    <m/>
    <m/>
  </r>
  <r>
    <x v="393"/>
    <x v="1"/>
    <x v="296"/>
    <m/>
    <m/>
    <m/>
  </r>
  <r>
    <x v="383"/>
    <x v="29"/>
    <x v="296"/>
    <m/>
    <m/>
    <m/>
  </r>
  <r>
    <x v="396"/>
    <x v="29"/>
    <x v="296"/>
    <m/>
    <m/>
    <m/>
  </r>
  <r>
    <x v="125"/>
    <x v="15"/>
    <x v="2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m/>
    <m/>
    <m/>
    <x v="2"/>
  </r>
  <r>
    <s v="FB-HAL113"/>
    <x v="26"/>
    <d v="2026-04-01T00:00:00"/>
    <m/>
    <m/>
    <m/>
    <x v="2"/>
  </r>
  <r>
    <s v="FB-HSF476"/>
    <x v="1"/>
    <d v="2026-04-01T00:00:00"/>
    <m/>
    <m/>
    <m/>
    <x v="2"/>
  </r>
  <r>
    <s v="BHCD-FSF-05-E"/>
    <x v="29"/>
    <d v="2026-04-01T00:00:00"/>
    <m/>
    <m/>
    <m/>
    <x v="2"/>
  </r>
  <r>
    <s v="FB-HSF381"/>
    <x v="29"/>
    <d v="2026-04-0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Completed on Track"/>
    <s v="Received"/>
    <m/>
    <m/>
    <s v="Yes"/>
    <n v="118710.8"/>
    <s v="Yes"/>
    <s v="Completed"/>
    <d v="2026-02-09T00:00:00"/>
    <m/>
    <m/>
    <m/>
    <n v="6978"/>
    <n v="6978"/>
    <n v="0"/>
    <n v="1"/>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 ref="U41" dT="2026-04-01T11:14:51.67" personId="{79160F3F-A2CD-4B5D-ACD4-80E02EA51DFF}" id="{82BB8998-55D6-458A-B182-0AD0C1B4BDCA}">
    <text>4-1-2026 Partial Build As Per Tillman--Utility Permit Removed.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6" t="s">
        <v>0</v>
      </c>
      <c r="B1" s="1416"/>
      <c r="C1" s="1416"/>
      <c r="D1" s="1416"/>
      <c r="E1" s="1416"/>
      <c r="F1" s="1416"/>
      <c r="G1" s="1416"/>
      <c r="H1" s="1416"/>
      <c r="I1" s="1416"/>
      <c r="J1" s="1416"/>
      <c r="K1" s="1416"/>
      <c r="L1" s="1416"/>
      <c r="M1" s="1416"/>
      <c r="N1" s="1416"/>
      <c r="O1" s="1416"/>
      <c r="P1" s="1416"/>
      <c r="Q1" s="1079"/>
      <c r="S1" s="1079"/>
      <c r="T1" s="1079"/>
      <c r="U1" s="1079"/>
      <c r="V1" s="1079"/>
      <c r="W1" s="1079"/>
      <c r="X1" s="1079"/>
      <c r="Y1" s="1079"/>
      <c r="Z1" s="1079"/>
    </row>
    <row r="2" spans="1:26" ht="24.95" customHeight="1">
      <c r="A2" s="1417" t="str">
        <f ca="1">"Last Updated: "&amp;TEXT(NOW(),"MM/DD/YYYY  h:mm AM/PM")</f>
        <v>Last Updated: 04/01/2026  8:31 AM</v>
      </c>
      <c r="B2" s="1417"/>
      <c r="C2" s="1417"/>
      <c r="D2" s="1417"/>
      <c r="E2" s="1417"/>
      <c r="F2" s="1417"/>
      <c r="G2" s="1417"/>
      <c r="H2" s="1417"/>
      <c r="I2" s="1417"/>
      <c r="J2" s="1417"/>
      <c r="K2" s="1417"/>
      <c r="L2" s="1417"/>
      <c r="M2" s="1417"/>
      <c r="N2" s="1417"/>
      <c r="O2" s="1417"/>
      <c r="P2" s="1417"/>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8" t="s">
        <v>7</v>
      </c>
      <c r="B7" s="1418"/>
      <c r="C7" s="1418"/>
      <c r="D7" s="1418"/>
      <c r="E7" s="1418"/>
      <c r="F7" s="1418"/>
      <c r="G7" s="1418"/>
      <c r="H7" s="1418"/>
      <c r="I7" s="1418"/>
      <c r="J7" s="1418"/>
      <c r="K7" s="1418"/>
      <c r="L7" s="1418"/>
      <c r="M7" s="1418"/>
      <c r="N7" s="1418"/>
      <c r="O7" s="1418"/>
      <c r="P7" s="1418"/>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9" t="s">
        <v>8</v>
      </c>
      <c r="B9" s="1420"/>
      <c r="C9" s="1079"/>
      <c r="D9" s="1399" t="s">
        <v>9</v>
      </c>
      <c r="E9" s="1400"/>
      <c r="F9" s="1401"/>
      <c r="G9" s="1079"/>
      <c r="H9" s="1399" t="s">
        <v>10</v>
      </c>
      <c r="I9" s="1400"/>
      <c r="J9" s="1401"/>
      <c r="K9" s="1079"/>
      <c r="L9" s="1399" t="s">
        <v>11</v>
      </c>
      <c r="M9" s="1400"/>
      <c r="N9" s="1401"/>
      <c r="O9" s="1079"/>
      <c r="P9" s="1079"/>
      <c r="Q9" s="1079"/>
      <c r="R9" s="1079"/>
      <c r="S9" s="1079"/>
      <c r="T9" s="1079"/>
      <c r="U9" s="1079"/>
      <c r="V9" s="1079"/>
      <c r="W9" s="1079"/>
      <c r="X9" s="1079"/>
      <c r="Y9" s="1079"/>
      <c r="Z9" s="1079"/>
    </row>
    <row r="10" spans="1:26" ht="50.1" customHeight="1">
      <c r="A10" s="140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120</v>
      </c>
      <c r="B10" s="1407"/>
      <c r="C10" s="1079"/>
      <c r="D10" s="140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679028</v>
      </c>
      <c r="E10" s="1406"/>
      <c r="F10" s="1407"/>
      <c r="G10" s="1079"/>
      <c r="H10" s="142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43432</v>
      </c>
      <c r="I10" s="1422"/>
      <c r="J10" s="1423"/>
      <c r="K10" s="1079"/>
      <c r="L10" s="142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635596</v>
      </c>
      <c r="M10" s="1425"/>
      <c r="N10" s="142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9" t="s">
        <v>12</v>
      </c>
      <c r="B12" s="1401"/>
      <c r="C12" s="1079"/>
      <c r="D12" s="1399" t="s">
        <v>13</v>
      </c>
      <c r="E12" s="1400"/>
      <c r="F12" s="1401"/>
      <c r="G12" s="1079"/>
      <c r="H12" s="1399" t="s">
        <v>14</v>
      </c>
      <c r="I12" s="1400"/>
      <c r="J12" s="1401"/>
      <c r="K12" s="1079"/>
      <c r="L12" s="1399" t="s">
        <v>15</v>
      </c>
      <c r="M12" s="1400"/>
      <c r="N12" s="1401"/>
      <c r="O12" s="1079"/>
      <c r="P12" s="1079"/>
      <c r="Q12" s="1079"/>
      <c r="R12" s="1079"/>
      <c r="S12" s="1079"/>
      <c r="T12" s="1079"/>
      <c r="U12" s="1079"/>
      <c r="V12" s="1079"/>
      <c r="W12" s="1079"/>
      <c r="X12" s="1079"/>
      <c r="Y12" s="1079"/>
      <c r="Z12" s="1079"/>
    </row>
    <row r="13" spans="1:26" ht="50.1" customHeight="1">
      <c r="A13" s="1427">
        <f>IFERROR(H10/D10,0)</f>
        <v>6.3962016293878904E-2</v>
      </c>
      <c r="B13" s="1428"/>
      <c r="C13" s="1079"/>
      <c r="D13" s="1402"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7512612</v>
      </c>
      <c r="E13" s="1403"/>
      <c r="F13" s="1404"/>
      <c r="G13" s="1079"/>
      <c r="H13" s="140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06"/>
      <c r="J13" s="1407"/>
      <c r="K13" s="1079"/>
      <c r="L13" s="1413">
        <f>COUNTA('Completed Projects Pending PW'!A2:A43)-COUNTIF('Completed Projects Pending PW'!A2:A43,"")</f>
        <v>20</v>
      </c>
      <c r="M13" s="1414"/>
      <c r="N13" s="1415"/>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8" t="s">
        <v>16</v>
      </c>
      <c r="B15" s="1408"/>
      <c r="C15" s="1408"/>
      <c r="D15" s="1408"/>
      <c r="E15" s="1079"/>
      <c r="F15" s="1408" t="s">
        <v>17</v>
      </c>
      <c r="G15" s="1408"/>
      <c r="H15" s="1408"/>
      <c r="I15" s="1408"/>
      <c r="J15" s="1079"/>
      <c r="K15" s="1408" t="s">
        <v>18</v>
      </c>
      <c r="L15" s="1408"/>
      <c r="M15" s="1408"/>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12</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53011</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757361.70000000007</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37</v>
      </c>
      <c r="M17" s="1090">
        <f>IFERROR(L17/SUM(L17:L19),0)</f>
        <v>0.30833333333333335</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0.65</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24</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90277</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5.7312493769177089E-2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4.1666666666666664E-2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2</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8903</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142833.54999999999</v>
      </c>
      <c r="J20" s="1079"/>
      <c r="K20" s="1092" t="s">
        <v>39</v>
      </c>
      <c r="L20" s="1093">
        <f>SUM(L17:L19)</f>
        <v>120</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687931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120</v>
      </c>
      <c r="C25" s="1093">
        <f>SUM(C17:C24)</f>
        <v>679028</v>
      </c>
      <c r="D25" s="1094">
        <f>IFERROR(H10/D10,0)</f>
        <v>6.3962016293878904E-2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8" t="s">
        <v>44</v>
      </c>
      <c r="B27" s="1408"/>
      <c r="C27" s="1408"/>
      <c r="D27" s="1408"/>
      <c r="F27" s="1409" t="s">
        <v>45</v>
      </c>
      <c r="G27" s="1409"/>
      <c r="H27" s="1409"/>
      <c r="I27" s="1409"/>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0" t="s">
        <v>65</v>
      </c>
      <c r="B39" s="1410"/>
      <c r="C39" s="1410"/>
      <c r="D39" s="1410"/>
      <c r="E39" s="1410"/>
      <c r="F39" s="1410"/>
      <c r="G39" s="1410"/>
      <c r="H39" s="1410"/>
      <c r="I39" s="1410"/>
      <c r="J39" s="1410"/>
      <c r="K39" s="1411"/>
      <c r="L39" s="1411"/>
      <c r="M39" s="1411"/>
      <c r="N39" s="1411"/>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12" t="s">
        <v>66</v>
      </c>
      <c r="B60" s="1412"/>
      <c r="C60" s="1412"/>
      <c r="D60" s="1412"/>
      <c r="E60" s="1412"/>
      <c r="F60" s="1412"/>
      <c r="G60" s="1412"/>
      <c r="H60" s="1412"/>
      <c r="I60" s="1412"/>
      <c r="J60" s="1412"/>
      <c r="K60" s="1412"/>
      <c r="L60" s="1412"/>
      <c r="M60" s="1412"/>
      <c r="N60" s="1412"/>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12414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220548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T43" activePane="topRight" state="frozen"/>
      <selection pane="topRight" activeCell="V59" sqref="V59"/>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398">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51" t="s">
        <v>631</v>
      </c>
      <c r="B41" s="377" t="s">
        <v>34</v>
      </c>
      <c r="C41" s="701">
        <v>46079</v>
      </c>
      <c r="D41" s="366" t="s">
        <v>54</v>
      </c>
      <c r="E41" s="367">
        <v>46056</v>
      </c>
      <c r="F41" s="366" t="s">
        <v>53</v>
      </c>
      <c r="G41" s="713" t="s">
        <v>632</v>
      </c>
      <c r="H41" s="714">
        <v>0</v>
      </c>
      <c r="I41" s="372" t="s">
        <v>633</v>
      </c>
      <c r="J41" s="714" t="s">
        <v>30</v>
      </c>
      <c r="K41" s="1052"/>
      <c r="L41" s="367"/>
      <c r="M41" s="714" t="s">
        <v>110</v>
      </c>
      <c r="N41" s="1059">
        <v>118710.8</v>
      </c>
      <c r="O41" s="714" t="s">
        <v>110</v>
      </c>
      <c r="P41" s="752" t="s">
        <v>38</v>
      </c>
      <c r="Q41" s="1060">
        <v>46062</v>
      </c>
      <c r="R41" s="1060"/>
      <c r="S41" s="1060"/>
      <c r="T41" s="1060"/>
      <c r="U41" s="1061">
        <v>6978</v>
      </c>
      <c r="V41" s="1359">
        <v>6978</v>
      </c>
      <c r="W41" s="1055">
        <f>SUM(U41-V41)</f>
        <v>0</v>
      </c>
      <c r="X41" s="365">
        <f>IFERROR($V41/$U41, 0)</f>
        <v>1</v>
      </c>
      <c r="Y41" s="1060">
        <v>46064</v>
      </c>
      <c r="Z41" s="709">
        <v>0</v>
      </c>
      <c r="AA41" s="709">
        <v>0</v>
      </c>
      <c r="AB41" s="718">
        <v>0</v>
      </c>
      <c r="AC41" s="710" t="s">
        <v>634</v>
      </c>
      <c r="AD41" s="749"/>
    </row>
    <row r="42" spans="1:30" ht="24.75" customHeight="1">
      <c r="A42" s="700" t="s">
        <v>635</v>
      </c>
      <c r="B42" s="377" t="s">
        <v>34</v>
      </c>
      <c r="C42" s="701">
        <v>46103</v>
      </c>
      <c r="D42" s="366" t="s">
        <v>50</v>
      </c>
      <c r="E42" s="712">
        <v>46077</v>
      </c>
      <c r="F42" s="366"/>
      <c r="G42" s="713" t="s">
        <v>636</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637</v>
      </c>
      <c r="B43" s="377" t="s">
        <v>34</v>
      </c>
      <c r="C43" s="701">
        <v>46103</v>
      </c>
      <c r="D43" s="358" t="s">
        <v>52</v>
      </c>
      <c r="E43" s="712">
        <v>46077</v>
      </c>
      <c r="F43" s="366"/>
      <c r="G43" s="713" t="s">
        <v>638</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639</v>
      </c>
      <c r="B44" s="377" t="s">
        <v>34</v>
      </c>
      <c r="C44" s="701">
        <v>46112</v>
      </c>
      <c r="D44" s="713"/>
      <c r="E44" s="712"/>
      <c r="F44" s="713"/>
      <c r="G44" s="713" t="s">
        <v>640</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641</v>
      </c>
      <c r="AD44" s="749"/>
    </row>
    <row r="45" spans="1:30" ht="24.75" customHeight="1">
      <c r="A45" s="700" t="s">
        <v>642</v>
      </c>
      <c r="B45" s="377" t="s">
        <v>34</v>
      </c>
      <c r="C45" s="712">
        <v>46174</v>
      </c>
      <c r="D45" s="713"/>
      <c r="E45" s="712"/>
      <c r="F45" s="713"/>
      <c r="G45" s="713" t="s">
        <v>643</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644</v>
      </c>
      <c r="AD45" s="749"/>
    </row>
    <row r="46" spans="1:30" ht="24.75" customHeight="1">
      <c r="A46" s="1147" t="s">
        <v>645</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646</v>
      </c>
      <c r="AD46" s="749"/>
    </row>
    <row r="47" spans="1:30" ht="24.75" customHeight="1">
      <c r="A47" s="1143" t="s">
        <v>647</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648</v>
      </c>
      <c r="B48" s="377" t="s">
        <v>37</v>
      </c>
      <c r="C48" s="360">
        <v>46138</v>
      </c>
      <c r="D48" s="713" t="s">
        <v>467</v>
      </c>
      <c r="E48" s="367">
        <v>46091</v>
      </c>
      <c r="F48" s="366" t="s">
        <v>51</v>
      </c>
      <c r="G48" s="713" t="s">
        <v>649</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650</v>
      </c>
      <c r="AD48" s="749"/>
    </row>
    <row r="49" spans="1:31" ht="24.75" customHeight="1">
      <c r="A49" s="700" t="s">
        <v>651</v>
      </c>
      <c r="B49" s="377" t="s">
        <v>37</v>
      </c>
      <c r="C49" s="701">
        <v>46081</v>
      </c>
      <c r="D49" s="713" t="s">
        <v>52</v>
      </c>
      <c r="E49" s="712">
        <v>46038</v>
      </c>
      <c r="F49" s="713" t="s">
        <v>51</v>
      </c>
      <c r="G49" s="713" t="s">
        <v>652</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653</v>
      </c>
      <c r="AD49" s="749"/>
    </row>
    <row r="50" spans="1:31" ht="24.75" customHeight="1">
      <c r="A50" s="764" t="s">
        <v>654</v>
      </c>
      <c r="B50" s="311" t="s">
        <v>37</v>
      </c>
      <c r="C50" s="701">
        <v>46081</v>
      </c>
      <c r="D50" s="713" t="s">
        <v>52</v>
      </c>
      <c r="E50" s="712">
        <v>46055</v>
      </c>
      <c r="F50" s="713" t="s">
        <v>51</v>
      </c>
      <c r="G50" s="713" t="s">
        <v>655</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656</v>
      </c>
      <c r="AD50" s="749"/>
    </row>
    <row r="51" spans="1:31" ht="24.75" customHeight="1">
      <c r="A51" s="791" t="s">
        <v>657</v>
      </c>
      <c r="B51" s="782" t="s">
        <v>37</v>
      </c>
      <c r="C51" s="804">
        <v>46171</v>
      </c>
      <c r="D51" s="713" t="s">
        <v>52</v>
      </c>
      <c r="E51" s="712">
        <v>46043</v>
      </c>
      <c r="F51" s="713" t="s">
        <v>51</v>
      </c>
      <c r="G51" s="713" t="s">
        <v>658</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659</v>
      </c>
      <c r="AD51" s="749"/>
    </row>
    <row r="52" spans="1:31" ht="24.75" customHeight="1">
      <c r="A52" s="1147" t="s">
        <v>660</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661</v>
      </c>
      <c r="AD52" s="749"/>
    </row>
    <row r="53" spans="1:31" ht="24.75" customHeight="1">
      <c r="A53" s="844" t="s">
        <v>662</v>
      </c>
      <c r="B53" s="1149" t="s">
        <v>40</v>
      </c>
      <c r="C53" s="360">
        <v>46111</v>
      </c>
      <c r="D53" s="713" t="s">
        <v>52</v>
      </c>
      <c r="E53" s="367">
        <v>46085</v>
      </c>
      <c r="F53" s="366" t="s">
        <v>53</v>
      </c>
      <c r="G53" s="713" t="s">
        <v>663</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398">
        <v>10101</v>
      </c>
      <c r="W53" s="1055">
        <f t="shared" si="7"/>
        <v>1688</v>
      </c>
      <c r="X53" s="365">
        <f t="shared" si="8"/>
        <v>0.85681567562982441</v>
      </c>
      <c r="Y53" s="1067">
        <v>46099</v>
      </c>
      <c r="Z53" s="843">
        <v>0</v>
      </c>
      <c r="AA53" s="848">
        <v>0</v>
      </c>
      <c r="AB53" s="757">
        <v>0</v>
      </c>
      <c r="AC53" s="710" t="s">
        <v>664</v>
      </c>
      <c r="AD53" s="749"/>
    </row>
    <row r="54" spans="1:31" ht="24.75" customHeight="1">
      <c r="A54" s="1397" t="s">
        <v>665</v>
      </c>
      <c r="B54" s="1149" t="s">
        <v>40</v>
      </c>
      <c r="C54" s="360">
        <v>46111</v>
      </c>
      <c r="D54" s="713" t="s">
        <v>52</v>
      </c>
      <c r="E54" s="367">
        <v>46106</v>
      </c>
      <c r="F54" s="713" t="s">
        <v>51</v>
      </c>
      <c r="G54" s="713" t="s">
        <v>666</v>
      </c>
      <c r="H54" s="1063">
        <v>0</v>
      </c>
      <c r="I54" s="304" t="s">
        <v>633</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398">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664</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633</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633</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633</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633</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633</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633</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633</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633</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633</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633</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633</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633</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633</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633</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633</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633</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633</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633</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633</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633</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633</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664</v>
      </c>
    </row>
    <row r="24" spans="1:29" ht="39.75" customHeight="1">
      <c r="A24" s="626" t="s">
        <v>824</v>
      </c>
      <c r="B24" s="1149" t="s">
        <v>40</v>
      </c>
      <c r="C24" s="360">
        <v>46111</v>
      </c>
      <c r="D24" s="366" t="s">
        <v>50</v>
      </c>
      <c r="E24" s="367">
        <v>46087</v>
      </c>
      <c r="F24" s="713" t="s">
        <v>51</v>
      </c>
      <c r="G24" s="713" t="s">
        <v>825</v>
      </c>
      <c r="H24" s="1063">
        <v>0</v>
      </c>
      <c r="I24" s="304" t="s">
        <v>633</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633</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633</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633</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633</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633</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633</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8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633</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633</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633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633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633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633</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633</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633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633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633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633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633</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633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633</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633</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633</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633</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633</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633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633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633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633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633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633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633</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633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633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633</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633</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633</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633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633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633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633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633</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633</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633</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633</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633</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633</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633</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633</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633</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633</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633</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633</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633</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633</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633</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633</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633</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633</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633</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633</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633</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633</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633</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633</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633</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633</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633</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633</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633</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633</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633</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633</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633</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633</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633</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633</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633</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633</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633</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633</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633</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633</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633</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633</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633</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633</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633</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633</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633</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633</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633</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633</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633</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633</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633</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633</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633</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633</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633</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633</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633</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633</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633</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633</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633</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633</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633</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633</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633</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633</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633</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633</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633</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633</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633</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633</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633</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633</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633</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633</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633</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633</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633</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633</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633</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633</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633</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633</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633</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633</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633</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633</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633</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633</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633</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633</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633</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633</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633</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633</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633</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633</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633</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633</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633</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633</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633</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633</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633</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633</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633</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633</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633</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633</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633</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633</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633</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633</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633</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633</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633</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633</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633</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633</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633</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633</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633</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633</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633</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633</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633</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633</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633</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633</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633</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633</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633</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633</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633</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633</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633</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633</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633</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633</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633</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633</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633</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633</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633</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633</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633</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633</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633</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633</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633</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633</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633</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633</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633</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633</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633</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633</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633</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633</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633</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633</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633</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633</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633</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633</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633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633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633</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633</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633</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633</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633</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633</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633</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633</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633</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633</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633</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633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633</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633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633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633</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633</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633</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633</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633</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633</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633</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633</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633</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633</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633</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633</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633</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633</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633</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633</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633</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633</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633</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633</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633</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633</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633</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633</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633</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633</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633</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633</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633</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633</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633</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633</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633</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633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633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633</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633</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abSelected="1"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651</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657</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651</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654</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651</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654</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635</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662</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662</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648</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s="48">
        <v>46113</v>
      </c>
      <c r="E1434" t="s">
        <v>469</v>
      </c>
    </row>
    <row r="1435" spans="1:7">
      <c r="A1435" t="s">
        <v>785</v>
      </c>
      <c r="B1435" s="1434">
        <v>526</v>
      </c>
      <c r="C1435" s="1434">
        <v>36</v>
      </c>
      <c r="D1435" s="1434"/>
      <c r="E1435" s="1434">
        <v>562</v>
      </c>
    </row>
    <row r="1436" spans="1:7">
      <c r="A1436" t="s">
        <v>662</v>
      </c>
      <c r="B1436" s="1434"/>
      <c r="C1436" s="1434">
        <v>1420</v>
      </c>
      <c r="D1436" s="1434"/>
      <c r="E1436" s="1434">
        <v>1420</v>
      </c>
    </row>
    <row r="1437" spans="1:7">
      <c r="A1437" t="s">
        <v>826</v>
      </c>
      <c r="B1437" s="1434">
        <v>396</v>
      </c>
      <c r="C1437" s="1434"/>
      <c r="D1437" s="1434"/>
      <c r="E1437" s="1434">
        <v>396</v>
      </c>
    </row>
    <row r="1438" spans="1:7">
      <c r="A1438" t="s">
        <v>617</v>
      </c>
      <c r="B1438" s="1434">
        <v>978</v>
      </c>
      <c r="C1438" s="1434">
        <v>1555</v>
      </c>
      <c r="D1438" s="1434"/>
      <c r="E1438" s="1434">
        <v>2533</v>
      </c>
    </row>
    <row r="1439" spans="1:7">
      <c r="A1439" t="s">
        <v>665</v>
      </c>
      <c r="B1439" s="1434">
        <v>788</v>
      </c>
      <c r="C1439" s="1434">
        <v>1083</v>
      </c>
      <c r="D1439" s="1434"/>
      <c r="E1439" s="1434">
        <v>1871</v>
      </c>
    </row>
    <row r="1440" spans="1:7">
      <c r="A1440" t="s">
        <v>676</v>
      </c>
      <c r="B1440" s="1434">
        <v>195</v>
      </c>
      <c r="C1440" s="1434"/>
      <c r="D1440" s="1434"/>
      <c r="E1440" s="1434">
        <v>195</v>
      </c>
    </row>
    <row r="1441" spans="1:5">
      <c r="A1441" t="s">
        <v>1436</v>
      </c>
      <c r="B1441" s="1434"/>
      <c r="C1441" s="1434">
        <v>55</v>
      </c>
      <c r="D1441" s="1434"/>
      <c r="E1441" s="1434">
        <v>55</v>
      </c>
    </row>
    <row r="1442" spans="1:5">
      <c r="A1442" t="s">
        <v>668</v>
      </c>
      <c r="B1442" s="1434"/>
      <c r="C1442" s="1434">
        <v>551</v>
      </c>
      <c r="D1442" s="1434"/>
      <c r="E1442" s="1434">
        <v>551</v>
      </c>
    </row>
    <row r="1443" spans="1:5">
      <c r="A1443" t="s">
        <v>469</v>
      </c>
      <c r="B1443" s="1434">
        <v>2883</v>
      </c>
      <c r="C1443" s="1434">
        <v>4700</v>
      </c>
      <c r="D1443" s="1434"/>
      <c r="E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A2865" sqref="A286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651</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651</v>
      </c>
      <c r="B2542" s="244" t="s">
        <v>52</v>
      </c>
      <c r="C2542" s="23">
        <v>46043</v>
      </c>
      <c r="D2542" s="89">
        <v>408</v>
      </c>
      <c r="F2542" s="1224"/>
      <c r="G2542" t="s">
        <v>2276</v>
      </c>
    </row>
    <row r="2543" spans="1:7">
      <c r="A2543" s="244" t="s">
        <v>657</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657</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651</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651</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651</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654</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654</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654</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651</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654</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635</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635</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635</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635</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662</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662</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648</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662</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648</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662</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662</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665</v>
      </c>
      <c r="B2851" s="1338" t="s">
        <v>52</v>
      </c>
      <c r="C2851" s="23">
        <v>46111</v>
      </c>
      <c r="D2851" s="11">
        <v>788</v>
      </c>
      <c r="G2851" t="s">
        <v>1365</v>
      </c>
    </row>
    <row r="2852" spans="1:7">
      <c r="A2852" s="1338" t="s">
        <v>662</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665</v>
      </c>
      <c r="B2856" s="1324" t="s">
        <v>52</v>
      </c>
      <c r="C2856" s="23">
        <v>46112</v>
      </c>
      <c r="D2856" s="89">
        <v>1083</v>
      </c>
      <c r="F2856" s="11" t="s">
        <v>1824</v>
      </c>
      <c r="G2856" t="s">
        <v>1365</v>
      </c>
    </row>
    <row r="2857" spans="1:7">
      <c r="A2857" s="1324" t="s">
        <v>662</v>
      </c>
      <c r="B2857" s="1324" t="s">
        <v>52</v>
      </c>
      <c r="C2857" s="23">
        <v>46112</v>
      </c>
      <c r="D2857" s="89">
        <v>1420</v>
      </c>
      <c r="G2857" t="s">
        <v>1365</v>
      </c>
    </row>
    <row r="2858" spans="1:7">
      <c r="A2858" s="1324" t="s">
        <v>668</v>
      </c>
      <c r="B2858" s="1324" t="s">
        <v>52</v>
      </c>
      <c r="C2858" s="23">
        <v>46112</v>
      </c>
      <c r="D2858" s="11">
        <v>551</v>
      </c>
      <c r="F2858" s="11" t="s">
        <v>1506</v>
      </c>
      <c r="G2858" t="s">
        <v>1365</v>
      </c>
    </row>
    <row r="2859" spans="1:7">
      <c r="A2859" s="1323" t="s">
        <v>785</v>
      </c>
      <c r="B2859" s="1323" t="s">
        <v>58</v>
      </c>
      <c r="C2859" s="23">
        <v>46113</v>
      </c>
      <c r="G2859" t="s">
        <v>1366</v>
      </c>
    </row>
    <row r="2860" spans="1:7">
      <c r="A2860" s="1324" t="s">
        <v>617</v>
      </c>
      <c r="B2860" s="1324" t="s">
        <v>54</v>
      </c>
      <c r="C2860" s="23">
        <v>46113</v>
      </c>
      <c r="G2860" t="s">
        <v>1366</v>
      </c>
    </row>
    <row r="2861" spans="1:7">
      <c r="A2861" s="1324" t="s">
        <v>676</v>
      </c>
      <c r="B2861" s="1324" t="s">
        <v>1368</v>
      </c>
      <c r="C2861" s="23">
        <v>46113</v>
      </c>
      <c r="G2861" t="s">
        <v>1366</v>
      </c>
    </row>
    <row r="2862" spans="1:7">
      <c r="A2862" s="1324" t="s">
        <v>662</v>
      </c>
      <c r="B2862" s="1324" t="s">
        <v>52</v>
      </c>
      <c r="C2862" s="23">
        <v>46113</v>
      </c>
      <c r="G2862" t="s">
        <v>1366</v>
      </c>
    </row>
    <row r="2863" spans="1:7">
      <c r="A2863" s="1324" t="s">
        <v>668</v>
      </c>
      <c r="B2863" s="1324" t="s">
        <v>52</v>
      </c>
      <c r="C2863" s="23">
        <v>46113</v>
      </c>
      <c r="G286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7B8950-02BA-4B3B-82FE-F966216158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2026-04-01T12:32:00Z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