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52" documentId="8_{941262AC-BC69-4A39-A0F5-E6C0C5A7C19A}" xr6:coauthVersionLast="47" xr6:coauthVersionMax="47" xr10:uidLastSave="{C74CE74E-6C6B-4D66-B3F6-C95BE260BE7B}"/>
  <bookViews>
    <workbookView xWindow="-28920" yWindow="-120" windowWidth="29040" windowHeight="15720" tabRatio="920" firstSheet="7"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763" r:id="rId12"/>
    <pivotCache cacheId="1764" r:id="rId13"/>
    <pivotCache cacheId="1765" r:id="rId14"/>
    <pivotCache cacheId="1766" r:id="rId15"/>
    <pivotCache cacheId="17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14" i="30" l="1"/>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29" i="31"/>
  <c r="W29"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0" i="31"/>
  <c r="W30"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5" i="31"/>
  <c r="W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5" i="2"/>
  <c r="W55" i="2"/>
  <c r="X54" i="2"/>
  <c r="W54" i="2"/>
  <c r="X53" i="2"/>
  <c r="W53" i="2"/>
  <c r="X52" i="2"/>
  <c r="W52" i="2"/>
  <c r="X51" i="2"/>
  <c r="W51" i="2"/>
  <c r="V293" i="30"/>
  <c r="V286" i="30"/>
  <c r="V296" i="30"/>
  <c r="V291" i="30"/>
  <c r="W31" i="31"/>
  <c r="X31"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4" i="31"/>
  <c r="W34" i="31"/>
  <c r="V289" i="30"/>
  <c r="X36" i="31"/>
  <c r="W36" i="31"/>
  <c r="X18" i="31"/>
  <c r="W18" i="31"/>
  <c r="X122" i="2"/>
  <c r="X123" i="2"/>
  <c r="X124" i="2"/>
  <c r="X125" i="2"/>
  <c r="X126" i="2"/>
  <c r="X127" i="2"/>
  <c r="X128" i="2"/>
  <c r="X129" i="2"/>
  <c r="X130" i="2"/>
  <c r="X131" i="2"/>
  <c r="X132" i="2"/>
  <c r="X133" i="2"/>
  <c r="X34" i="2"/>
  <c r="W34" i="2"/>
  <c r="X12" i="31"/>
  <c r="W12" i="31"/>
  <c r="V91" i="30"/>
  <c r="V257" i="30"/>
  <c r="X22" i="31"/>
  <c r="W22" i="31"/>
  <c r="X17" i="31"/>
  <c r="W17" i="31"/>
  <c r="W37" i="2"/>
  <c r="X37" i="2"/>
  <c r="W32" i="31"/>
  <c r="X32"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3" i="31"/>
  <c r="W33"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5"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<sst xmlns="http://schemas.openxmlformats.org/spreadsheetml/2006/main" count="19206" uniqueCount="2419">
  <si>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</si>
  <si>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</si>
  <si>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</si>
  <si>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</si>
  <si>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</si>
  <si>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</si>
  <si>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</si>
  <si>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</si>
  <si>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</si>
  <si>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</si>
  <si>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</si>
  <si>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</si>
  <si>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</si>
  <si>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</si>
  <si>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</si>
  <si>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</si>
  <si>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</si>
  <si>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</si>
  <si>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</si>
  <si>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</si>
  <si>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</si>
  <si>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</si>
  <si>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</si>
  <si>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</si>
  <si>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</si>
  <si>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</si>
  <si>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</si>
  <si>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</si>
  <si>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</si>
  <si>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</si>
  <si>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</si>
  <si>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</si>
  <si>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</si>
  <si>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</si>
  <si>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</si>
  <si>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</si>
  <si>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</si>
  <si>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</si>
  <si>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</si>
  <si>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</si>
  <si>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</si>
  <si>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</si>
  <si>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</si>
  <si>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</si>
  <si>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</si>
  <si>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</si>
  <si>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</si>
  <si>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</si>
  <si>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</si>
  <si>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</si>
  <si>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</si>
  <si>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</si>
  <si>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</si>
  <si>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</si>
  <si>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</si>
  <si>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</si>
  <si>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</si>
  <si>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</si>
  <si>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</si>
  <si>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</si>
  <si>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</si>
  <si>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</si>
  <si>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</si>
  <si>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</si>
  <si>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</si>
  <si>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</si>
  <si>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</si>
  <si>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</si>
  <si>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</si>
  <si>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</si>
  <si>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</si>
  <si>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</si>
  <si>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</si>
  <si>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</si>
  <si>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</si>
  <si>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</si>
  <si>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</si>
  <si>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</si>
  <si>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</si>
  <si>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</si>
  <si>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</si>
  <si>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</si>
  <si>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</si>
  <si>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</si>
  <si>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</si>
  <si>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</si>
  <si>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</si>
  <si>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</si>
  <si>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</si>
  <si>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</si>
  <si>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</si>
  <si>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</si>
  <si>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</si>
  <si>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</si>
  <si>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</si>
  <si>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</si>
  <si>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</si>
  <si>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</si>
  <si>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</si>
  <si>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</si>
  <si>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</si>
  <si>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</si>
  <si>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</si>
  <si>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</si>
  <si>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</si>
  <si>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</si>
  <si>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</si>
  <si>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</si>
  <si>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</si>
  <si>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</si>
  <si>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</si>
  <si>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</si>
  <si>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</si>
  <si>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</si>
  <si>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</si>
  <si>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</si>
  <si>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</si>
  <si>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</si>
  <si>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</si>
  <si>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</si>
  <si>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</si>
  <si>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</si>
  <si>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</si>
  <si>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</si>
  <si>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</si>
  <si>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</si>
  <si>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</si>
  <si>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</si>
  <si>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</si>
  <si>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</si>
  <si>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</si>
  <si>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</si>
  <si>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</si>
  <si>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</si>
  <si>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</si>
  <si>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</si>
  <si>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</si>
  <si>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</si>
  <si>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</si>
  <si>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</si>
  <si>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</si>
  <si>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</si>
  <si>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</si>
  <si>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</si>
  <si>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</si>
  <si>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</si>
  <si>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</si>
  <si>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</si>
  <si>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</si>
  <si>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</si>
  <si>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</si>
  <si>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</si>
  <si>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</si>
  <si>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</si>
  <si>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</si>
  <si>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</si>
  <si>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</si>
  <si>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</si>
  <si>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</si>
  <si>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</si>
  <si>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</si>
  <si>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</si>
  <si>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</si>
  <si>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</si>
  <si>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</si>
  <si>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</si>
  <si>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</si>
  <si>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</si>
  <si>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</si>
  <si>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</si>
  <si>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</si>
  <si>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</si>
  <si>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</si>
  <si>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</si>
  <si>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</si>
  <si>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</si>
  <si>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</si>
  <si>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</si>
  <si>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</si>
  <si>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</si>
  <si>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</si>
  <si>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</si>
  <si>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</si>
  <si>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</si>
  <si>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</si>
  <si>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</si>
  <si>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</si>
  <si>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</si>
  <si>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</si>
  <si>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</si>
  <si>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</si>
  <si>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</si>
  <si>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</si>
  <si>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</si>
  <si>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</si>
  <si>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</si>
  <si>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</si>
  <si>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</si>
  <si>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</si>
  <si>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</si>
  <si>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</si>
  <si>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</si>
  <si>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</si>
  <si>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</si>
  <si>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</si>
  <si>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</si>
  <si>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</si>
  <si>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</si>
  <si>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</si>
  <si>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</si>
  <si>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</si>
  <si>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</si>
  <si>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</si>
  <si>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</si>
  <si>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</si>
  <si>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</si>
  <si>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</si>
  <si>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</si>
  <si>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</si>
  <si>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</si>
  <si>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</si>
  <si>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</si>
  <si>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</si>
  <si>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</si>
  <si>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</si>
  <si>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</si>
  <si>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</si>
  <si>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</si>
  <si>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</si>
  <si>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</si>
  <si>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</si>
  <si>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</si>
  <si>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</si>
  <si>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</si>
  <si>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</si>
  <si>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</si>
  <si>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</si>
  <si>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</si>
  <si>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</si>
  <si>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</si>
  <si>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</si>
  <si>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</si>
  <si>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</si>
  <si>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</si>
  <si>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</si>
  <si>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</si>
  <si>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</si>
  <si>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</si>
  <si>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</si>
  <si>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</si>
  <si>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</si>
  <si>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</si>
  <si>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</si>
  <si>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</si>
  <si>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</si>
  <si>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</si>
  <si>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</si>
  <si>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</si>
  <si>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</si>
  <si>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</si>
  <si>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</si>
  <si>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</si>
  <si>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</si>
  <si>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</si>
  <si>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</si>
  <si>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</si>
  <si>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</si>
  <si>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</si>
  <si>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</si>
  <si>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</si>
  <si>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</si>
  <si>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</si>
  <si>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</si>
  <si>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</si>
  <si>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</si>
  <si>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</si>
  <si>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</si>
  <si>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</si>
  <si>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</si>
  <si>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</si>
  <si>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</si>
  <si>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</si>
  <si>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</si>
  <si>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</si>
  <si>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</si>
  <si>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</si>
  <si>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</si>
  <si>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</si>
  <si>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</si>
  <si>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</si>
  <si>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</si>
  <si>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</si>
  <si>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</si>
  <si>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</si>
  <si>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</si>
  <si>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</si>
  <si>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</si>
  <si>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</si>
  <si>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</si>
  <si>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</si>
  <si>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</si>
  <si>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</si>
  <si>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</si>
  <si>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</si>
  <si>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</si>
  <si>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</si>
  <si>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</si>
  <si>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</si>
  <si>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</si>
  <si>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</si>
  <si>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</si>
  <si>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</si>
  <si>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</si>
  <si>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</si>
  <si>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</si>
  <si>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</si>
  <si>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</si>
  <si>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</si>
  <si>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</si>
  <si>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</si>
  <si>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</si>
  <si>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</si>
  <si>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</si>
  <si>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</si>
  <si>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</si>
  <si>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</si>
  <si>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</si>
  <si>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</si>
  <si>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</si>
  <si>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</si>
  <si>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</si>
  <si>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</si>
  <si>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</si>
  <si>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</si>
  <si>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</si>
  <si>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</si>
  <si>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</si>
  <si>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</si>
  <si>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</si>
  <si>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</si>
  <si>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</si>
  <si>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</si>
  <si>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</si>
  <si>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</si>
  <si>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</si>
  <si>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</si>
  <si>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</si>
  <si>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</si>
  <si>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</si>
  <si>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</si>
  <si>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</si>
  <si>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</si>
  <si>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</si>
  <si>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</si>
  <si>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</si>
  <si>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</si>
  <si>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</si>
  <si>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</si>
  <si>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</si>
  <si>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</si>
  <si>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</si>
  <si>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</si>
  <si>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</si>
  <si>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</si>
  <si>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</si>
  <si>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</si>
  <si>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</si>
  <si>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</si>
  <si>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</si>
  <si>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</si>
  <si>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</si>
  <si>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</si>
  <si>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</si>
  <si>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</si>
  <si>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</si>
  <si>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</si>
  <si>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</si>
  <si>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</si>
  <si>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</si>
  <si>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</si>
  <si>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</si>
  <si>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</si>
  <si>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</si>
  <si>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</si>
  <si>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</si>
  <si>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</si>
  <si>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</si>
  <si>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</si>
  <si>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</si>
  <si>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</si>
  <si>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</si>
  <si>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</si>
  <si>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</si>
  <si>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</si>
  <si>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</si>
  <si>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</si>
  <si>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</si>
  <si>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</si>
  <si>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</si>
  <si>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</si>
  <si>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</si>
  <si>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</si>
  <si>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</si>
  <si>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</si>
  <si>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</si>
  <si>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</si>
  <si>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</si>
  <si>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</si>
  <si>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</si>
  <si>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</si>
  <si>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</si>
  <si>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</si>
  <si>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</si>
  <si>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</si>
  <si>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</si>
  <si>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</si>
  <si>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</si>
  <si>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</si>
  <si>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</si>
  <si>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</si>
  <si>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</si>
  <si>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</si>
  <si>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</si>
  <si>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</si>
  <si>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</si>
  <si>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</si>
  <si>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</si>
  <si>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</si>
  <si>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</si>
  <si>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</si>
  <si>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</si>
  <si>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</si>
  <si>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</si>
  <si>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</si>
  <si>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</si>
  <si>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</si>
  <si>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</si>
  <si>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</si>
  <si>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</si>
  <si>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</si>
  <si>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</si>
  <si>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</si>
  <si>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</si>
  <si>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</si>
  <si>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</si>
  <si>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</si>
  <si>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</si>
  <si>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</si>
  <si>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</si>
  <si>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</si>
  <si>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</si>
  <si>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</si>
  <si>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</si>
  <si>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</si>
  <si>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</si>
  <si>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</si>
  <si>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</si>
  <si>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</si>
  <si>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</si>
  <si>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</si>
  <si>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</si>
  <si>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</si>
  <si>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</si>
  <si>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</si>
  <si>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</si>
  <si>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</si>
  <si>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</si>
  <si>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</si>
  <si>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</si>
  <si>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</si>
  <si>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</si>
  <si>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</si>
  <si>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</si>
  <si>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</si>
  <si>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</si>
  <si>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</si>
  <si>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</si>
  <si>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</si>
  <si>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</si>
  <si>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</si>
  <si>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</si>
  <si>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</si>
  <si>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</si>
  <si>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</si>
  <si>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</si>
  <si>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</si>
  <si>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</si>
  <si>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</si>
  <si>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</si>
  <si>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</si>
  <si>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</si>
  <si>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</si>
  <si>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</si>
  <si>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</si>
  <si>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</si>
  <si>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</si>
  <si>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</si>
  <si>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</si>
  <si>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</si>
  <si>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</si>
  <si>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</si>
  <si>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</si>
  <si>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</si>
  <si>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</si>
  <si>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</si>
  <si>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</si>
  <si>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</si>
  <si>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</si>
  <si>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</si>
  <si>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</si>
  <si>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</si>
  <si>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</si>
  <si>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</si>
  <si>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</si>
  <si>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</si>
  <si>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</si>
  <si>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</si>
  <si>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</si>
  <si>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</si>
  <si>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</si>
  <si>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</si>
  <si>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</si>
  <si>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</si>
  <si>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</si>
  <si>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</si>
  <si>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</si>
  <si>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</si>
  <si>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</si>
  <si>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</si>
  <si>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</si>
  <si>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</si>
  <si>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</si>
  <si>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</si>
  <si>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</si>
  <si>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</si>
  <si>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</si>
  <si>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</si>
  <si>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</si>
  <si>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</si>
  <si>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</si>
  <si>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</si>
  <si>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</si>
  <si>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</si>
  <si>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</si>
  <si>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</si>
  <si>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</si>
  <si>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</si>
  <si>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</si>
  <si>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</si>
  <si>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</si>
  <si>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</si>
  <si>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</si>
  <si>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</si>
  <si>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</si>
  <si>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</si>
  <si>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</si>
  <si>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</si>
  <si>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</si>
  <si>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</si>
  <si>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</si>
  <si>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</si>
  <si>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</si>
  <si>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</si>
  <si>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</si>
  <si>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</si>
  <si>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</si>
  <si>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</si>
  <si>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</si>
  <si>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</si>
  <si>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</si>
  <si>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</si>
  <si>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</si>
  <si>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</si>
  <si>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</si>
  <si>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</si>
  <si>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</si>
  <si>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</si>
  <si>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</si>
  <si>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</si>
  <si>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</si>
  <si>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</si>
  <si>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</si>
  <si>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</si>
  <si>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</si>
  <si>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</si>
  <si>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</si>
  <si>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</si>
  <si>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</si>
  <si>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</si>
  <si>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</si>
  <si>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</si>
  <si>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</si>
  <si>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</si>
  <si>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</si>
  <si>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</si>
  <si>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</si>
  <si>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</si>
  <si>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</si>
  <si>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</si>
  <si>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</si>
  <si>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</si>
  <si>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</si>
  <si>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</si>
  <si>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</si>
  <si>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</si>
  <si>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</si>
  <si>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</si>
  <si>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</si>
  <si>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</si>
  <si>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</si>
  <si>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</si>
  <si>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</si>
  <si>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</si>
  <si>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</si>
  <si>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</si>
  <si>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</si>
  <si>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</si>
  <si>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</si>
  <si>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</si>
  <si>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</si>
  <si>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</si>
  <si>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</si>
  <si>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</si>
  <si>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</si>
  <si>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</si>
  <si>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</si>
  <si>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</si>
  <si>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</si>
  <si>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</si>
  <si>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</si>
  <si>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</si>
  <si>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</si>
  <si>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</si>
  <si>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</si>
  <si>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</si>
  <si>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</si>
  <si>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</si>
  <si>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</si>
  <si>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</si>
  <si>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</si>
  <si>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</si>
  <si>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</si>
  <si>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</si>
  <si>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</si>
  <si>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</si>
  <si>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</si>
  <si>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</si>
  <si>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</si>
  <si>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</si>
  <si>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</si>
  <si>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</si>
  <si>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</si>
  <si>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</si>
  <si>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</si>
  <si>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</si>
  <si>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</si>
  <si>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</si>
  <si>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</si>
  <si>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</si>
  <si>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</si>
  <si>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</si>
  <si>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FB-HSF475</t>
  </si>
  <si>
    <t>MAN109159</t>
  </si>
  <si>
    <t>2/24 NTP Package and SOW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</si>
  <si>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</si>
  <si>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</si>
  <si>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</si>
  <si>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</si>
  <si>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</si>
  <si>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</si>
  <si>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</si>
  <si>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</si>
  <si>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</si>
  <si>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</si>
  <si>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</si>
  <si>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</si>
  <si>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</si>
  <si>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</si>
  <si>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</si>
  <si>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</si>
  <si>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</si>
  <si>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</si>
  <si>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</si>
  <si>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</si>
  <si>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</si>
  <si>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</si>
  <si>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</si>
  <si>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</si>
  <si>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</si>
  <si>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</si>
  <si>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</si>
  <si>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</si>
  <si>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</si>
  <si>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</si>
  <si>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</si>
  <si>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</si>
  <si>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</si>
  <si>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</si>
  <si>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</si>
  <si>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</si>
  <si>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</si>
  <si>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</si>
  <si>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</si>
  <si>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</si>
  <si>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</si>
  <si>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</si>
  <si>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</si>
  <si>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</si>
  <si>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</si>
  <si>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</si>
  <si>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</si>
  <si>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</si>
  <si>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</si>
  <si>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</si>
  <si>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</si>
  <si>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</si>
  <si>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</si>
  <si>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</si>
  <si>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</si>
  <si>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</si>
  <si>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</si>
  <si>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</si>
  <si>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</si>
  <si>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</si>
  <si>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</si>
  <si>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</si>
  <si>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</si>
  <si>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</si>
  <si>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</si>
  <si>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</si>
  <si>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</si>
  <si>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</si>
  <si>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</si>
  <si>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</si>
  <si>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</si>
  <si>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</si>
  <si>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</si>
  <si>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</si>
  <si>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</si>
  <si>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</si>
  <si>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</si>
  <si>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</si>
  <si>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</si>
  <si>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</si>
  <si>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</si>
  <si>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</si>
  <si>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</si>
  <si>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</si>
  <si>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</si>
  <si>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</si>
  <si>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</si>
  <si>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</si>
  <si>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</si>
  <si>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</si>
  <si>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</si>
  <si>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</si>
  <si>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</si>
  <si>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</si>
  <si>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</si>
  <si>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</si>
  <si>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</si>
  <si>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</si>
  <si>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</si>
  <si>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</si>
  <si>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</si>
  <si>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</si>
  <si>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</si>
  <si>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</si>
  <si>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</si>
  <si>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</si>
  <si>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</si>
  <si>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</si>
  <si>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</si>
  <si>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</si>
  <si>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</si>
  <si>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</si>
  <si>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</si>
  <si>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</si>
  <si>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</si>
  <si>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</si>
  <si>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</si>
  <si>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</si>
  <si>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</si>
  <si>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</si>
  <si>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</si>
  <si>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</si>
  <si>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</si>
  <si>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</si>
  <si>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</si>
  <si>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</si>
  <si>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</si>
  <si>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</si>
  <si>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</si>
  <si>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</si>
  <si>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</si>
  <si>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</si>
  <si>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</si>
  <si>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</si>
  <si>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</si>
  <si>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</si>
  <si>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</si>
  <si>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</si>
  <si>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</si>
  <si>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</si>
  <si>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</si>
  <si>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</si>
  <si>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</si>
  <si>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</si>
  <si>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</si>
  <si>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</si>
  <si>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</si>
  <si>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</si>
  <si>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</si>
  <si>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BHCD-FSF-05-E</t>
  </si>
  <si>
    <t>MAN109139</t>
  </si>
  <si>
    <t>FB-HSF404</t>
  </si>
  <si>
    <t>MAN109175</t>
  </si>
  <si>
    <t>2/24 NTP Package Received.</t>
  </si>
  <si>
    <t>FB-HSF379</t>
  </si>
  <si>
    <t>MAN109143</t>
  </si>
  <si>
    <t>FB-HSF381</t>
  </si>
  <si>
    <t>MAN109145</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</si>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</sst>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Border="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164" fontId="0" fillId="0" borderId="0"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027775"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60"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356309606483"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m/>
    <m/>
    <m/>
  </r>
  <r>
    <x v="125"/>
    <x v="15"/>
    <x v="299"/>
    <m/>
    <m/>
    <m/>
  </r>
  <r>
    <x v="125"/>
    <x v="15"/>
    <x v="300"/>
    <m/>
    <m/>
    <m/>
  </r>
  <r>
    <x v="125"/>
    <x v="15"/>
    <x v="300"/>
    <m/>
    <m/>
    <m/>
  </r>
  <r>
    <x v="125"/>
    <x v="15"/>
    <x v="300"/>
    <m/>
    <m/>
    <m/>
  </r>
  <r>
    <x v="125"/>
    <x v="15"/>
    <x v="300"/>
    <m/>
    <m/>
    <m/>
  </r>
  <r>
    <x v="125"/>
    <x v="15"/>
    <x v="300"/>
    <m/>
    <m/>
    <m/>
  </r>
  <r>
    <x v="125"/>
    <x v="15"/>
    <x v="300"/>
    <m/>
    <m/>
    <m/>
  </r>
  <r>
    <x v="125"/>
    <x v="15"/>
    <x v="300"/>
    <m/>
    <m/>
    <m/>
  </r>
  <r>
    <x v="125"/>
    <x v="15"/>
    <x v="3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m/>
    <m/>
    <m/>
    <x v="2"/>
  </r>
  <r>
    <m/>
    <x v="15"/>
    <d v="2026-04-06T00:00:00"/>
    <m/>
    <m/>
    <m/>
    <x v="3"/>
  </r>
  <r>
    <m/>
    <x v="15"/>
    <m/>
    <m/>
    <m/>
    <m/>
    <x v="3"/>
  </r>
  <r>
    <m/>
    <x v="15"/>
    <m/>
    <m/>
    <m/>
    <m/>
    <x v="3"/>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5" totalsRowShown="0" headerRowDxfId="302" dataDxfId="301" tableBorderDxfId="300">
  <autoFilter ref="A20: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6" totalsRowShown="0" headerRowDxfId="110" tableBorderDxfId="109">
  <autoFilter ref="A1:AC36" xr:uid="{19253D6D-EA82-475D-A3C1-E8FA76E9E9B7}">
    <filterColumn colId="1">
      <filters>
        <filter val="Bradenton"/>
      </filters>
    </filterColumn>
  </autoFilter>
  <sortState xmlns:xlrd2="http://schemas.microsoft.com/office/spreadsheetml/2017/richdata2" ref="A2:AC33">
    <sortCondition ref="B1:B33"/>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5" t="s">
        <v>0</v>
      </c>
      <c r="B1" s="1405"/>
      <c r="C1" s="1405"/>
      <c r="D1" s="1405"/>
      <c r="E1" s="1405"/>
      <c r="F1" s="1405"/>
      <c r="G1" s="1405"/>
      <c r="H1" s="1405"/>
      <c r="I1" s="1405"/>
      <c r="J1" s="1405"/>
      <c r="K1" s="1405"/>
      <c r="L1" s="1405"/>
      <c r="M1" s="1405"/>
      <c r="N1" s="1405"/>
      <c r="O1" s="1405"/>
      <c r="P1" s="1405"/>
      <c r="Q1" s="1068"/>
      <c r="S1" s="1068"/>
      <c r="T1" s="1068"/>
      <c r="U1" s="1068"/>
      <c r="V1" s="1068"/>
      <c r="W1" s="1068"/>
      <c r="X1" s="1068"/>
      <c r="Y1" s="1068"/>
      <c r="Z1" s="1068"/>
    </row>
    <row r="2" spans="1:26" ht="24.95" customHeight="1">
      <c r="A2" s="1406" t="str">
        <f ca="1">"Last Updated: "&amp;TEXT(NOW(),"MM/DD/YYYY  h:mm AM/PM")</f>
        <v>Last Updated: 04/03/2026  2:36 PM</v>
      </c>
      <c r="B2" s="1406"/>
      <c r="C2" s="1406"/>
      <c r="D2" s="1406"/>
      <c r="E2" s="1406"/>
      <c r="F2" s="1406"/>
      <c r="G2" s="1406"/>
      <c r="H2" s="1406"/>
      <c r="I2" s="1406"/>
      <c r="J2" s="1406"/>
      <c r="K2" s="1406"/>
      <c r="L2" s="1406"/>
      <c r="M2" s="1406"/>
      <c r="N2" s="1406"/>
      <c r="O2" s="1406"/>
      <c r="P2" s="1406"/>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8" t="s">
        <v>1</v>
      </c>
      <c r="B4" s="1448"/>
      <c r="C4" s="1448"/>
      <c r="D4" s="1448"/>
      <c r="E4" s="1448"/>
      <c r="F4" s="1448"/>
      <c r="G4" s="1448"/>
      <c r="H4" s="1448"/>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07" t="s">
        <v>7</v>
      </c>
      <c r="B7" s="1407"/>
      <c r="C7" s="1407"/>
      <c r="D7" s="1407"/>
      <c r="E7" s="1407"/>
      <c r="F7" s="1407"/>
      <c r="G7" s="1407"/>
      <c r="H7" s="1407"/>
      <c r="I7" s="1407"/>
      <c r="J7" s="1407"/>
      <c r="K7" s="1407"/>
      <c r="L7" s="1407"/>
      <c r="M7" s="1407"/>
      <c r="N7" s="1407"/>
      <c r="O7" s="1407"/>
      <c r="P7" s="1407"/>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08" t="s">
        <v>8</v>
      </c>
      <c r="B9" s="1409"/>
      <c r="C9" s="1068"/>
      <c r="D9" s="1399" t="s">
        <v>9</v>
      </c>
      <c r="E9" s="1400"/>
      <c r="F9" s="1401"/>
      <c r="G9" s="1068"/>
      <c r="H9" s="1399" t="s">
        <v>10</v>
      </c>
      <c r="I9" s="1400"/>
      <c r="J9" s="1401"/>
      <c r="K9" s="1068"/>
      <c r="L9" s="1399" t="s">
        <v>11</v>
      </c>
      <c r="M9" s="1400"/>
      <c r="N9" s="1401"/>
      <c r="O9" s="1068"/>
      <c r="P9" s="1068"/>
      <c r="Q9" s="1068"/>
      <c r="R9" s="1068"/>
      <c r="S9" s="1068"/>
      <c r="T9" s="1068"/>
      <c r="U9" s="1068"/>
      <c r="V9" s="1068"/>
      <c r="W9" s="1068"/>
      <c r="X9" s="1068"/>
      <c r="Y9" s="1068"/>
      <c r="Z9" s="1068"/>
    </row>
    <row r="10" spans="1:26" ht="50.1" customHeight="1">
      <c r="A10" s="1410"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1"/>
      <c r="C10" s="1068"/>
      <c r="D10" s="1410"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657994</v>
      </c>
      <c r="E10" s="1412"/>
      <c r="F10" s="1411"/>
      <c r="G10" s="1068"/>
      <c r="H10" s="1413"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33680</v>
      </c>
      <c r="I10" s="1414"/>
      <c r="J10" s="1415"/>
      <c r="K10" s="1068"/>
      <c r="L10" s="1416"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624314</v>
      </c>
      <c r="M10" s="1417"/>
      <c r="N10" s="1418"/>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399" t="s">
        <v>12</v>
      </c>
      <c r="B12" s="1401"/>
      <c r="C12" s="1068"/>
      <c r="D12" s="1399" t="s">
        <v>13</v>
      </c>
      <c r="E12" s="1400"/>
      <c r="F12" s="1401"/>
      <c r="G12" s="1068"/>
      <c r="H12" s="1399" t="s">
        <v>14</v>
      </c>
      <c r="I12" s="1400"/>
      <c r="J12" s="1401"/>
      <c r="K12" s="1068"/>
      <c r="L12" s="1399" t="s">
        <v>15</v>
      </c>
      <c r="M12" s="1400"/>
      <c r="N12" s="1401"/>
      <c r="O12" s="1068"/>
      <c r="P12" s="1068"/>
      <c r="Q12" s="1068"/>
      <c r="R12" s="1068"/>
      <c r="S12" s="1068"/>
      <c r="T12" s="1068"/>
      <c r="U12" s="1068"/>
      <c r="V12" s="1068"/>
      <c r="W12" s="1068"/>
      <c r="X12" s="1068"/>
      <c r="Y12" s="1068"/>
      <c r="Z12" s="1068"/>
    </row>
    <row r="13" spans="1:26" ht="50.1" customHeight="1">
      <c r="A13" s="1419">
        <f>IFERROR(H10/D10,0)</f>
        <v>5.1185877074866944E-2</v>
      </c>
      <c r="B13" s="1420"/>
      <c r="C13" s="1068"/>
      <c r="D13" s="1425"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7345125.6500000013</v>
      </c>
      <c r="E13" s="1426"/>
      <c r="F13" s="1427"/>
      <c r="G13" s="1068"/>
      <c r="H13" s="1410"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6197</v>
      </c>
      <c r="I13" s="1412"/>
      <c r="J13" s="1411"/>
      <c r="K13" s="1068"/>
      <c r="L13" s="1402">
        <f>COUNTA('Completed Projects Pending PW'!A2:A48)-COUNTIF('Completed Projects Pending PW'!A2:A48,"")</f>
        <v>25</v>
      </c>
      <c r="M13" s="1403"/>
      <c r="N13" s="1404"/>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4" t="s">
        <v>16</v>
      </c>
      <c r="B15" s="1424"/>
      <c r="C15" s="1424"/>
      <c r="D15" s="1424"/>
      <c r="E15" s="1068"/>
      <c r="F15" s="1424" t="s">
        <v>17</v>
      </c>
      <c r="G15" s="1424"/>
      <c r="H15" s="1424"/>
      <c r="I15" s="1424"/>
      <c r="J15" s="1068"/>
      <c r="K15" s="1424" t="s">
        <v>18</v>
      </c>
      <c r="L15" s="1424"/>
      <c r="M15" s="1424"/>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73"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79"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68"/>
      <c r="F17" s="1076" t="s">
        <v>29</v>
      </c>
      <c r="G17" s="1073" cm="1">
        <f t="array" ref="G17">SUMPRODUCT(--(IF($B$5="All",TRUE,'Tillman UG Footage'!B2:B133=$B$5))*--('Tillman UG Footage'!P2:P133="In Process")*--(IF($F$5="All",TRUE,ISNUMBER(FIND($F$5,'Tillman UG Footage'!D2:D133&amp;" "))))*--(IF($H$5="All",TRUE,ISNUMBER(FIND($H$5,'Tillman UG Footage'!F2:F133&amp;" ")))))</f>
        <v>13</v>
      </c>
      <c r="H17" s="1073" cm="1">
        <f t="array" ref="H17">SUMPRODUCT(--(IF($B$5="All",TRUE,'Tillman UG Footage'!B2:B133=$B$5))*--('Tillman UG Footage'!P2:P133="In Process")*--(IF($F$5="All",TRUE,ISNUMBER(FIND($F$5,'Tillman UG Footage'!D2:D133&amp;" "))))*--(IF($H$5="All",TRUE,ISNUMBER(FIND($H$5,'Tillman UG Footage'!F2:F133&amp;" "))))*(IF(ISNUMBER('Tillman UG Footage'!U2:U133),'Tillman UG Footage'!U2:U133,0)))</f>
        <v>41146</v>
      </c>
      <c r="I17" s="1079" cm="1">
        <f t="array" ref="I17">SUMPRODUCT(--(IF($B$5="All",TRUE,'Tillman UG Footage'!B2:B133=$B$5))*--('Tillman UG Footage'!P2:P133="In Process")*--(IF($F$5="All",TRUE,ISNUMBER(FIND($F$5,'Tillman UG Footage'!D2:D133&amp;" "))))*--(IF($H$5="All",TRUE,ISNUMBER(FIND($H$5,'Tillman UG Footage'!F2:F133&amp;" "))))*(IF(ISNUMBER('Tillman UG Footage'!N2:N133),'Tillman UG Footage'!N2:N133,0)))</f>
        <v>606404.29999999993</v>
      </c>
      <c r="J17" s="1068"/>
      <c r="K17" s="1076" t="s">
        <v>30</v>
      </c>
      <c r="L17" s="1073"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34</v>
      </c>
      <c r="M17" s="1079">
        <f>IFERROR(L17/SUM(L17:L19),0)</f>
        <v>0.29310344827586204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9</v>
      </c>
      <c r="C18" s="1074"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80"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68"/>
      <c r="F18" s="1077" t="s">
        <v>32</v>
      </c>
      <c r="G18" s="1074" cm="1">
        <f t="array" ref="G18">SUMPRODUCT(--(IF($B$5="All",TRUE,'Tillman UG Footage'!B2:B133=$B$5))*--('Tillman UG Footage'!P2:P133="Not Started")*--(IF($F$5="All",TRUE,ISNUMBER(FIND($F$5,'Tillman UG Footage'!D2:D133&amp;" "))))*--(IF($H$5="All",TRUE,ISNUMBER(FIND($H$5,'Tillman UG Footage'!F2:F133&amp;" ")))))</f>
        <v>90</v>
      </c>
      <c r="H18" s="1074" cm="1">
        <f t="array" ref="H18">SUMPRODUCT(--(IF($B$5="All",TRUE,'Tillman UG Footage'!B2:B133=$B$5))*--('Tillman UG Footage'!P2:P133="Not Started")*--(IF($F$5="All",TRUE,ISNUMBER(FIND($F$5,'Tillman UG Footage'!D2:D133&amp;" "))))*--(IF($H$5="All",TRUE,ISNUMBER(FIND($H$5,'Tillman UG Footage'!F2:F133&amp;" "))))*(IF(ISNUMBER('Tillman UG Footage'!U2:U133),'Tillman UG Footage'!U2:U133,0)))</f>
        <v>548303</v>
      </c>
      <c r="I18" s="1080" cm="1">
        <f t="array" ref="I18">SUMPRODUCT(--(IF($B$5="All",TRUE,'Tillman UG Footage'!B2:B133=$B$5))*--('Tillman UG Footage'!P2:P133="Not Started")*--(IF($F$5="All",TRUE,ISNUMBER(FIND($F$5,'Tillman UG Footage'!D2:D133&amp;" "))))*--(IF($H$5="All",TRUE,ISNUMBER(FIND($H$5,'Tillman UG Footage'!F2:F133&amp;" "))))*(IF(ISNUMBER('Tillman UG Footage'!N2:N133),'Tillman UG Footage'!N2:N133,0)))</f>
        <v>5888489.1500000004</v>
      </c>
      <c r="J18" s="1068"/>
      <c r="K18" s="1077" t="s">
        <v>33</v>
      </c>
      <c r="L18" s="1074"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77</v>
      </c>
      <c r="M18" s="1080">
        <f>IFERROR(L18/SUM(L17:L19),0)</f>
        <v>0.66379310344827591</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24</v>
      </c>
      <c r="C19" s="1073"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90277</v>
      </c>
      <c r="D19" s="1079"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6.9441829037296315E-2</v>
      </c>
      <c r="E19" s="1068"/>
      <c r="F19" s="1076" t="s">
        <v>35</v>
      </c>
      <c r="G19" s="1073" cm="1">
        <f t="array" ref="G19">SUMPRODUCT(--(IF($B$5="All",TRUE,'Tillman UG Footage'!B2:B133=$B$5))*--('Tillman UG Footage'!P2:P133="Locates Called")*--(IF($F$5="All",TRUE,ISNUMBER(FIND($F$5,'Tillman UG Footage'!D2:D133&amp;" "))))*--(IF($H$5="All",TRUE,ISNUMBER(FIND($H$5,'Tillman UG Footage'!F2:F133&amp;" ")))))</f>
        <v>13</v>
      </c>
      <c r="H19" s="1073" cm="1">
        <f t="array" ref="H19">SUMPRODUCT(--(IF($B$5="All",TRUE,'Tillman UG Footage'!B2:B133=$B$5))*--('Tillman UG Footage'!P2:P133="Locates Called")*--(IF($F$5="All",TRUE,ISNUMBER(FIND($F$5,'Tillman UG Footage'!D2:D133&amp;" "))))*--(IF($H$5="All",TRUE,ISNUMBER(FIND($H$5,'Tillman UG Footage'!F2:F133&amp;" "))))*(IF(ISNUMBER('Tillman UG Footage'!U2:U133),'Tillman UG Footage'!U2:U133,0)))</f>
        <v>68545</v>
      </c>
      <c r="I19" s="1079" cm="1">
        <f t="array" ref="I19">SUMPRODUCT(--(IF($B$5="All",TRUE,'Tillman UG Footage'!B2:B133=$B$5))*--('Tillman UG Footage'!P2:P133="Locates Called")*--(IF($F$5="All",TRUE,ISNUMBER(FIND($F$5,'Tillman UG Footage'!D2:D133&amp;" "))))*--(IF($H$5="All",TRUE,ISNUMBER(FIND($H$5,'Tillman UG Footage'!F2:F133&amp;" "))))*(IF(ISNUMBER('Tillman UG Footage'!N2:N133),'Tillman UG Footage'!N2:N133,0)))</f>
        <v>850232.2</v>
      </c>
      <c r="J19" s="1068"/>
      <c r="K19" s="1076" t="s">
        <v>36</v>
      </c>
      <c r="L19" s="1073"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5</v>
      </c>
      <c r="M19" s="1079">
        <f>IFERROR(L19/SUM(L17:L19),0)</f>
        <v>4.3103448275862072E-2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6</v>
      </c>
      <c r="C20" s="1074"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64085</v>
      </c>
      <c r="D20" s="1080"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0.27438558164937193</v>
      </c>
      <c r="E20" s="1068"/>
      <c r="F20" s="1077" t="s">
        <v>38</v>
      </c>
      <c r="G20" s="1074" cm="1">
        <f t="array" ref="G20">SUMPRODUCT(--(IF($B$5="All",TRUE,'Tillman UG Footage'!B2:B133=$B$5))*--('Tillman UG Footage'!P2:P133="Completed")*--(IF($F$5="All",TRUE,ISNUMBER(FIND($F$5,'Tillman UG Footage'!D2:D133&amp;" "))))*--(IF($H$5="All",TRUE,ISNUMBER(FIND($H$5,'Tillman UG Footage'!F2:F133&amp;" ")))))</f>
        <v>0</v>
      </c>
      <c r="H20" s="1074"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80"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68"/>
      <c r="K20" s="1081" t="s">
        <v>39</v>
      </c>
      <c r="L20" s="1082">
        <f>SUM(L17:L19)</f>
        <v>116</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73"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1253</v>
      </c>
      <c r="D21" s="1079"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68"/>
      <c r="F21" s="1081" t="s">
        <v>39</v>
      </c>
      <c r="G21" s="1082">
        <f>SUM(G17:G20)</f>
        <v>116</v>
      </c>
      <c r="H21" s="1082">
        <f>SUM(H17:H20)</f>
        <v>657994</v>
      </c>
      <c r="I21" s="1083">
        <f>SUM(I17:I20)</f>
        <v>7345125.6500000004</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74"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80"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73"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79"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74"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80"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116</v>
      </c>
      <c r="C25" s="1082">
        <f>SUM(C17:C24)</f>
        <v>657994</v>
      </c>
      <c r="D25" s="1083">
        <f>IFERROR(H10/D10,0)</f>
        <v>5.1185877074866944E-2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4" t="s">
        <v>44</v>
      </c>
      <c r="B27" s="1424"/>
      <c r="C27" s="1424"/>
      <c r="D27" s="1424"/>
      <c r="F27" s="1428" t="s">
        <v>45</v>
      </c>
      <c r="G27" s="1428"/>
      <c r="H27" s="1428"/>
      <c r="I27" s="1428"/>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6</v>
      </c>
      <c r="C29" s="1087">
        <f>COUNTIF('Completed Projects Pending PW'!D:D,"*Lightspeed In-House*")</f>
        <v>11</v>
      </c>
      <c r="D29" s="1101">
        <f>B29+C29</f>
        <v>17</v>
      </c>
      <c r="F29" s="1089" t="s">
        <v>51</v>
      </c>
      <c r="G29" s="1087">
        <f>COUNTIFS('Tillman UG Footage'!F:F,"*Joshua*",'Tillman UG Footage'!B:B,"&lt;&gt;AREA")</f>
        <v>7</v>
      </c>
      <c r="H29" s="1087">
        <f>COUNTIF('Completed Projects Pending PW'!F:F,"*Joshua*")</f>
        <v>15</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25</v>
      </c>
      <c r="C36" s="1095">
        <f>SUM(C29:C35)</f>
        <v>34</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23</v>
      </c>
      <c r="H37" s="1095">
        <f>SUM(H29:H36)</f>
        <v>35</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1" t="s">
        <v>65</v>
      </c>
      <c r="B39" s="1421"/>
      <c r="C39" s="1421"/>
      <c r="D39" s="1421"/>
      <c r="E39" s="1421"/>
      <c r="F39" s="1421"/>
      <c r="G39" s="1421"/>
      <c r="H39" s="1421"/>
      <c r="I39" s="1421"/>
      <c r="J39" s="1421"/>
      <c r="K39" s="1422"/>
      <c r="L39" s="1422"/>
      <c r="M39" s="1422"/>
      <c r="N39" s="1422"/>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3" t="s">
        <v>66</v>
      </c>
      <c r="B60" s="1423"/>
      <c r="C60" s="1423"/>
      <c r="D60" s="1423"/>
      <c r="E60" s="1423"/>
      <c r="F60" s="1423"/>
      <c r="G60" s="1423"/>
      <c r="H60" s="1423"/>
      <c r="I60" s="1423"/>
      <c r="J60" s="1423"/>
      <c r="K60" s="1423"/>
      <c r="L60" s="1423"/>
      <c r="M60" s="1423"/>
      <c r="N60" s="1423"/>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PW'!A30="","",'Completed Projects Pending PW'!A30)</f>
        <v>FB-HSF477</v>
      </c>
      <c r="B87" s="1086" t="str">
        <f>IF('Completed Projects Pending PW'!A30="","",'Completed Projects Pending PW'!B30)</f>
        <v>Port Charlotte</v>
      </c>
      <c r="C87" s="1086" t="str">
        <f>IF('Completed Projects Pending PW'!A30="","",'Completed Projects Pending PW'!D30)</f>
        <v>Lightspeed In-House</v>
      </c>
      <c r="D87" s="1086" t="str">
        <f>IF('Completed Projects Pending PW'!A30="","",'Completed Projects Pending PW'!F30)</f>
        <v>Joshua</v>
      </c>
      <c r="E87" s="1087">
        <f>IF('Completed Projects Pending PW'!A30="","",'Completed Projects Pending PW'!H30)</f>
        <v>0</v>
      </c>
      <c r="F87" s="1087">
        <f>IF('Completed Projects Pending PW'!A30="","",'Completed Projects Pending PW'!U30)</f>
        <v>1132</v>
      </c>
      <c r="G87" s="1087">
        <f>IF('Completed Projects Pending PW'!A30="","",'Completed Projects Pending PW'!V30)</f>
        <v>1178</v>
      </c>
      <c r="H87" s="1092">
        <f>IF('Completed Projects Pending PW'!A30="","",'Completed Projects Pending PW'!N30)</f>
        <v>14178.2</v>
      </c>
    </row>
    <row r="88" spans="1:8">
      <c r="A88" s="1089" t="str">
        <f>IF('Completed Projects Pending PW'!A31="","",'Completed Projects Pending PW'!A31)</f>
        <v>FB-HNP104</v>
      </c>
      <c r="B88" s="1086" t="str">
        <f>IF('Completed Projects Pending PW'!A31="","",'Completed Projects Pending PW'!B31)</f>
        <v>St Petersburg</v>
      </c>
      <c r="C88" s="1086" t="str">
        <f>IF('Completed Projects Pending PW'!A31="","",'Completed Projects Pending PW'!D31)</f>
        <v>Kattle One/LSCG</v>
      </c>
      <c r="D88" s="1086" t="str">
        <f>IF('Completed Projects Pending PW'!A31="","",'Completed Projects Pending PW'!F31)</f>
        <v>Johnnie</v>
      </c>
      <c r="E88" s="1087">
        <f>IF('Completed Projects Pending PW'!A31="","",'Completed Projects Pending PW'!H31)</f>
        <v>0</v>
      </c>
      <c r="F88" s="1087">
        <f>IF('Completed Projects Pending PW'!A31="","",'Completed Projects Pending PW'!U31)</f>
        <v>1831</v>
      </c>
      <c r="G88" s="1087">
        <f>IF('Completed Projects Pending PW'!A31="","",'Completed Projects Pending PW'!V31)</f>
        <v>1904</v>
      </c>
      <c r="H88" s="1092">
        <f>IF('Completed Projects Pending PW'!A31="","",'Completed Projects Pending PW'!N31)</f>
        <v>29634.15</v>
      </c>
    </row>
    <row r="89" spans="1:8">
      <c r="A89" s="1089" t="str">
        <f>IF('Completed Projects Pending PW'!A32="","",'Completed Projects Pending PW'!A32)</f>
        <v>FB-HNP111</v>
      </c>
      <c r="B89" s="1086" t="str">
        <f>IF('Completed Projects Pending PW'!A32="","",'Completed Projects Pending PW'!B32)</f>
        <v>St Petersburg</v>
      </c>
      <c r="C89" s="1086" t="str">
        <f>IF('Completed Projects Pending PW'!A32="","",'Completed Projects Pending PW'!D32)</f>
        <v>Lightspeed In-House</v>
      </c>
      <c r="D89" s="1086" t="str">
        <f>IF('Completed Projects Pending PW'!A32="","",'Completed Projects Pending PW'!F32)</f>
        <v>Johnnie</v>
      </c>
      <c r="E89" s="1087">
        <f>IF('Completed Projects Pending PW'!A32="","",'Completed Projects Pending PW'!H32)</f>
        <v>0</v>
      </c>
      <c r="F89" s="1087">
        <f>IF('Completed Projects Pending PW'!A32="","",'Completed Projects Pending PW'!U32)</f>
        <v>1157</v>
      </c>
      <c r="G89" s="1087">
        <f>IF('Completed Projects Pending PW'!A32="","",'Completed Projects Pending PW'!V32)</f>
        <v>1321</v>
      </c>
      <c r="H89" s="1092">
        <f>IF('Completed Projects Pending PW'!A32="","",'Completed Projects Pending PW'!N32)</f>
        <v>17203.45</v>
      </c>
    </row>
    <row r="90" spans="1:8">
      <c r="A90" s="1089" t="str">
        <f>IF('Completed Projects Pending PW'!A33="","",'Completed Projects Pending PW'!A33)</f>
        <v>FB-HNP133</v>
      </c>
      <c r="B90" s="1086" t="str">
        <f>IF('Completed Projects Pending PW'!A33="","",'Completed Projects Pending PW'!B33)</f>
        <v>St Petersburg</v>
      </c>
      <c r="C90" s="1086" t="str">
        <f>IF('Completed Projects Pending PW'!A33="","",'Completed Projects Pending PW'!D33)</f>
        <v>Lightspeed In-House</v>
      </c>
      <c r="D90" s="1086" t="str">
        <f>IF('Completed Projects Pending PW'!A33="","",'Completed Projects Pending PW'!F33)</f>
        <v>Johnnie</v>
      </c>
      <c r="E90" s="1087">
        <f>IF('Completed Projects Pending PW'!A33="","",'Completed Projects Pending PW'!H33)</f>
        <v>0</v>
      </c>
      <c r="F90" s="1087">
        <f>IF('Completed Projects Pending PW'!A33="","",'Completed Projects Pending PW'!U33)</f>
        <v>1697</v>
      </c>
      <c r="G90" s="1087">
        <f>IF('Completed Projects Pending PW'!A33="","",'Completed Projects Pending PW'!V33)</f>
        <v>1815</v>
      </c>
      <c r="H90" s="1092">
        <f>IF('Completed Projects Pending PW'!A33="","",'Completed Projects Pending PW'!N33)</f>
        <v>23800.25</v>
      </c>
    </row>
    <row r="91" spans="1:8">
      <c r="A91" s="1089" t="str">
        <f>IF('Completed Projects Pending PW'!A34="","",'Completed Projects Pending PW'!A34)</f>
        <v>FB-HNP138</v>
      </c>
      <c r="B91" s="1086" t="str">
        <f>IF('Completed Projects Pending PW'!A34="","",'Completed Projects Pending PW'!B34)</f>
        <v>St Petersburg</v>
      </c>
      <c r="C91" s="1086" t="str">
        <f>IF('Completed Projects Pending PW'!A34="","",'Completed Projects Pending PW'!D34)</f>
        <v>Lightspeed In-House</v>
      </c>
      <c r="D91" s="1086" t="str">
        <f>IF('Completed Projects Pending PW'!A34="","",'Completed Projects Pending PW'!F34)</f>
        <v>Johnnie</v>
      </c>
      <c r="E91" s="1087">
        <f>IF('Completed Projects Pending PW'!A34="","",'Completed Projects Pending PW'!H34)</f>
        <v>0</v>
      </c>
      <c r="F91" s="1087">
        <f>IF('Completed Projects Pending PW'!A34="","",'Completed Projects Pending PW'!U34)</f>
        <v>1534</v>
      </c>
      <c r="G91" s="1087">
        <f>IF('Completed Projects Pending PW'!A34="","",'Completed Projects Pending PW'!V34)</f>
        <v>1571</v>
      </c>
      <c r="H91" s="1092">
        <f>IF('Completed Projects Pending PW'!A34="","",'Completed Projects Pending PW'!N34)</f>
        <v>19745.25</v>
      </c>
    </row>
    <row r="92" spans="1:8">
      <c r="A92" s="1089" t="str">
        <f>IF('Completed Projects Pending PW'!A35="","",'Completed Projects Pending PW'!A35)</f>
        <v>FB-HNP144</v>
      </c>
      <c r="B92" s="1086" t="str">
        <f>IF('Completed Projects Pending PW'!A35="","",'Completed Projects Pending PW'!B35)</f>
        <v>St Petersburg</v>
      </c>
      <c r="C92" s="1086" t="str">
        <f>IF('Completed Projects Pending PW'!A35="","",'Completed Projects Pending PW'!D35)</f>
        <v>Kattle One/LSCG</v>
      </c>
      <c r="D92" s="1086" t="str">
        <f>IF('Completed Projects Pending PW'!A35="","",'Completed Projects Pending PW'!F35)</f>
        <v>Johnnie</v>
      </c>
      <c r="E92" s="1087">
        <f>IF('Completed Projects Pending PW'!A35="","",'Completed Projects Pending PW'!H35)</f>
        <v>0</v>
      </c>
      <c r="F92" s="1087">
        <f>IF('Completed Projects Pending PW'!A35="","",'Completed Projects Pending PW'!U35)</f>
        <v>2003</v>
      </c>
      <c r="G92" s="1087">
        <f>IF('Completed Projects Pending PW'!A35="","",'Completed Projects Pending PW'!V35)</f>
        <v>225</v>
      </c>
      <c r="H92" s="1092">
        <f>IF('Completed Projects Pending PW'!A35="","",'Completed Projects Pending PW'!N35)</f>
        <v>31186.25</v>
      </c>
    </row>
    <row r="93" spans="1:8">
      <c r="A93" s="1089" t="str">
        <f>IF('Completed Projects Pending PW'!A36="","",'Completed Projects Pending PW'!A36)</f>
        <v>Vantage Point Condominiums</v>
      </c>
      <c r="B93" s="1086" t="str">
        <f>IF('Completed Projects Pending PW'!A36="","",'Completed Projects Pending PW'!B36)</f>
        <v>St Petersburg</v>
      </c>
      <c r="C93" s="1086" t="str">
        <f>IF('Completed Projects Pending PW'!A36="","",'Completed Projects Pending PW'!D36)</f>
        <v>APT Communications/Kattleone</v>
      </c>
      <c r="D93" s="1086" t="str">
        <f>IF('Completed Projects Pending PW'!A36="","",'Completed Projects Pending PW'!F36)</f>
        <v>Johnnie</v>
      </c>
      <c r="E93" s="1087">
        <f>IF('Completed Projects Pending PW'!A36="","",'Completed Projects Pending PW'!H36)</f>
        <v>380</v>
      </c>
      <c r="F93" s="1087">
        <f>IF('Completed Projects Pending PW'!A36="","",'Completed Projects Pending PW'!U36)</f>
        <v>9181</v>
      </c>
      <c r="G93" s="1087">
        <f>IF('Completed Projects Pending PW'!A36="","",'Completed Projects Pending PW'!V36)</f>
        <v>9179</v>
      </c>
      <c r="H93" s="1092">
        <f>IF('Completed Projects Pending PW'!A36="","",'Completed Projects Pending PW'!N36)</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9" t="s">
        <v>441</v>
      </c>
      <c r="C1" s="1429"/>
      <c r="D1" s="427"/>
      <c r="E1" s="1429" t="s">
        <v>442</v>
      </c>
      <c r="F1" s="142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9670</v>
      </c>
      <c r="E5" t="s">
        <v>48</v>
      </c>
      <c r="F5">
        <v>17399</v>
      </c>
      <c r="K5" s="12" t="s">
        <v>450</v>
      </c>
      <c r="P5" s="12" t="s">
        <v>450</v>
      </c>
      <c r="W5" t="s">
        <v>451</v>
      </c>
      <c r="X5">
        <v>13</v>
      </c>
    </row>
    <row r="6" spans="1:25">
      <c r="B6" t="s">
        <v>452</v>
      </c>
      <c r="C6">
        <v>91302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14407</v>
      </c>
      <c r="L8" t="s">
        <v>147</v>
      </c>
      <c r="M8">
        <v>1</v>
      </c>
      <c r="P8" t="s">
        <v>458</v>
      </c>
      <c r="R8">
        <v>1</v>
      </c>
      <c r="V8" t="s">
        <v>459</v>
      </c>
      <c r="W8" s="186">
        <v>203521</v>
      </c>
      <c r="X8" s="242">
        <f>X5/X4</f>
        <v>0.59090909090909094</v>
      </c>
      <c r="Y8" s="242">
        <f>W9/W8</f>
        <v>0.31446386367991508</v>
      </c>
    </row>
    <row r="9" spans="1:25">
      <c r="B9" t="s">
        <v>52</v>
      </c>
      <c r="C9">
        <v>40168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203729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0"/>
      <c r="B1" s="1430"/>
      <c r="C1" s="1430"/>
      <c r="D1" s="1430"/>
      <c r="E1" s="1430"/>
      <c r="F1" s="1430"/>
      <c r="G1" s="1430"/>
      <c r="H1" s="1431" t="s">
        <v>478</v>
      </c>
      <c r="I1" s="1431"/>
      <c r="J1" s="1431"/>
      <c r="K1" s="1431"/>
      <c r="L1" s="1431"/>
      <c r="M1" s="1431"/>
      <c r="N1" s="1431"/>
      <c r="O1" s="1431"/>
      <c r="P1" s="189"/>
      <c r="Q1" s="1432" t="s">
        <v>97</v>
      </c>
      <c r="R1" s="1432"/>
      <c r="S1" s="1433"/>
      <c r="T1" s="1432"/>
      <c r="U1" s="1432"/>
      <c r="V1" s="1432"/>
      <c r="W1" s="1432"/>
      <c r="X1" s="1432"/>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opLeftCell="A6" zoomScale="90" zoomScaleNormal="90" workbookViewId="0">
      <pane xSplit="1" topLeftCell="T25" activePane="topRight" state="frozen"/>
      <selection pane="topRight" activeCell="A54" sqref="A54"/>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49"/>
      <c r="L45" s="1339"/>
      <c r="M45" s="713" t="s">
        <v>110</v>
      </c>
      <c r="N45" s="1450">
        <v>43061.3</v>
      </c>
      <c r="O45" s="713" t="s">
        <v>110</v>
      </c>
      <c r="P45" s="1451" t="s">
        <v>35</v>
      </c>
      <c r="Q45" s="1050">
        <v>46087</v>
      </c>
      <c r="R45" s="1452"/>
      <c r="S45" s="1452"/>
      <c r="T45" s="1452"/>
      <c r="U45" s="1453">
        <v>11789</v>
      </c>
      <c r="V45" s="1454"/>
      <c r="W45" s="1454">
        <f>SUM(U45-V45)</f>
        <v>11789</v>
      </c>
      <c r="X45" s="1341">
        <f>IFERROR($V45/$U45, 0)</f>
        <v>0</v>
      </c>
      <c r="Y45" s="1452"/>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4">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5" si="7">SUM(U50-V50)</f>
        <v>30807</v>
      </c>
      <c r="X50" s="365">
        <f t="shared" ref="X50:X55"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1" t="s">
        <v>661</v>
      </c>
      <c r="B53" s="1137" t="s">
        <v>40</v>
      </c>
      <c r="C53" s="360">
        <v>46111</v>
      </c>
      <c r="D53" s="366" t="s">
        <v>50</v>
      </c>
      <c r="E53" s="367">
        <v>46087</v>
      </c>
      <c r="F53" s="712" t="s">
        <v>51</v>
      </c>
      <c r="G53" s="712" t="s">
        <v>662</v>
      </c>
      <c r="H53" s="1053">
        <v>0</v>
      </c>
      <c r="I53" s="304" t="s">
        <v>540</v>
      </c>
      <c r="J53" s="766" t="s">
        <v>30</v>
      </c>
      <c r="K53" s="1054"/>
      <c r="L53" s="367"/>
      <c r="M53" s="766" t="s">
        <v>110</v>
      </c>
      <c r="N53" s="842">
        <v>9496.2000000000007</v>
      </c>
      <c r="O53" s="766" t="s">
        <v>110</v>
      </c>
      <c r="P53" s="757" t="s">
        <v>29</v>
      </c>
      <c r="Q53" s="1050">
        <v>46087</v>
      </c>
      <c r="R53" s="1050"/>
      <c r="S53" s="1050"/>
      <c r="T53" s="1050"/>
      <c r="U53" s="1051">
        <v>742</v>
      </c>
      <c r="V53" s="1045"/>
      <c r="W53" s="1045">
        <f t="shared" si="7"/>
        <v>742</v>
      </c>
      <c r="X53" s="365">
        <f t="shared" si="8"/>
        <v>0</v>
      </c>
      <c r="Y53" s="1057"/>
      <c r="Z53" s="840">
        <v>0</v>
      </c>
      <c r="AA53" s="844">
        <v>0</v>
      </c>
      <c r="AB53" s="754">
        <v>0</v>
      </c>
      <c r="AC53" s="709" t="s">
        <v>663</v>
      </c>
      <c r="AD53" s="746"/>
    </row>
    <row r="54" spans="1:31" ht="24.75" customHeight="1">
      <c r="A54" s="1135" t="s">
        <v>664</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256">
        <f t="shared" si="8"/>
        <v>0</v>
      </c>
      <c r="Y54" s="1393"/>
      <c r="Z54" s="840">
        <v>0</v>
      </c>
      <c r="AA54" s="840">
        <v>0</v>
      </c>
      <c r="AB54" s="785">
        <v>0</v>
      </c>
      <c r="AC54" s="1395" t="s">
        <v>665</v>
      </c>
      <c r="AD54" s="746"/>
    </row>
    <row r="55" spans="1:31" ht="24.75" customHeight="1">
      <c r="A55" s="1135" t="s">
        <v>666</v>
      </c>
      <c r="B55" s="1137" t="s">
        <v>40</v>
      </c>
      <c r="C55" s="360">
        <v>46111</v>
      </c>
      <c r="D55" s="366"/>
      <c r="E55" s="367"/>
      <c r="F55" s="712"/>
      <c r="G55" s="712"/>
      <c r="H55" s="1053">
        <v>0</v>
      </c>
      <c r="I55" s="304" t="s">
        <v>540</v>
      </c>
      <c r="J55" s="766" t="s">
        <v>33</v>
      </c>
      <c r="K55" s="1054" t="s">
        <v>546</v>
      </c>
      <c r="L55" s="367"/>
      <c r="M55" s="766" t="s">
        <v>238</v>
      </c>
      <c r="N55" s="842"/>
      <c r="O55" s="766" t="s">
        <v>238</v>
      </c>
      <c r="P55" s="757" t="s">
        <v>32</v>
      </c>
      <c r="Q55" s="1050"/>
      <c r="R55" s="1050"/>
      <c r="S55" s="1050"/>
      <c r="T55" s="1050"/>
      <c r="U55" s="1055"/>
      <c r="V55" s="1056"/>
      <c r="W55" s="1056">
        <f t="shared" si="7"/>
        <v>0</v>
      </c>
      <c r="X55" s="3">
        <f t="shared" si="8"/>
        <v>0</v>
      </c>
      <c r="Y55" s="1394"/>
      <c r="Z55" s="840">
        <v>0</v>
      </c>
      <c r="AA55" s="840">
        <v>0</v>
      </c>
      <c r="AB55" s="785">
        <v>0</v>
      </c>
      <c r="AC55" s="1395" t="s">
        <v>665</v>
      </c>
      <c r="AD55" s="746"/>
    </row>
    <row r="56" spans="1:31" ht="24.75" customHeight="1">
      <c r="A56" s="761"/>
      <c r="B56" s="311"/>
      <c r="C56" s="760"/>
      <c r="D56" s="841"/>
      <c r="E56" s="764"/>
      <c r="F56" s="841"/>
      <c r="G56" s="841"/>
      <c r="H56" s="766"/>
      <c r="I56" s="304"/>
      <c r="J56" s="766"/>
      <c r="K56" s="762"/>
      <c r="L56" s="764"/>
      <c r="M56" s="973"/>
      <c r="N56" s="974"/>
      <c r="O56" s="973"/>
      <c r="P56" s="757"/>
      <c r="Q56" s="716"/>
      <c r="R56" s="716"/>
      <c r="S56" s="716"/>
      <c r="T56" s="716"/>
      <c r="U56" s="716"/>
      <c r="V56" s="802"/>
      <c r="W56" s="786"/>
      <c r="X56" s="758"/>
      <c r="Y56" s="1138"/>
      <c r="Z56" s="845"/>
      <c r="AA56" s="967"/>
      <c r="AB56" s="967"/>
      <c r="AC56" s="717"/>
      <c r="AD56" s="709"/>
      <c r="AE56" s="746"/>
    </row>
    <row r="57" spans="1:31" ht="24.75" customHeight="1">
      <c r="A57" s="761"/>
      <c r="B57" s="355"/>
      <c r="C57" s="760"/>
      <c r="D57" s="457"/>
      <c r="E57" s="760"/>
      <c r="F57" s="761"/>
      <c r="G57" s="761"/>
      <c r="H57" s="761"/>
      <c r="I57" s="301"/>
      <c r="J57" s="762"/>
      <c r="K57" s="763"/>
      <c r="L57" s="764"/>
      <c r="M57" s="761"/>
      <c r="N57" s="765"/>
      <c r="O57" s="766"/>
      <c r="P57" s="746"/>
      <c r="Q57" s="767"/>
      <c r="R57" s="768"/>
      <c r="S57" s="768"/>
      <c r="T57" s="768"/>
      <c r="U57" s="768"/>
      <c r="V57" s="769"/>
      <c r="W57" s="769"/>
      <c r="X57" s="770"/>
      <c r="Y57" s="1139"/>
      <c r="Z57" s="698"/>
      <c r="AA57" s="771"/>
      <c r="AB57" s="771"/>
      <c r="AC57" s="769"/>
      <c r="AD57" s="738"/>
      <c r="AE57" s="743"/>
    </row>
    <row r="58" spans="1:31" ht="24.75" customHeight="1">
      <c r="A58" s="1140" t="s">
        <v>667</v>
      </c>
      <c r="B58" s="1140" t="s">
        <v>90</v>
      </c>
      <c r="C58" s="1140" t="s">
        <v>91</v>
      </c>
      <c r="D58" s="1140" t="s">
        <v>444</v>
      </c>
      <c r="E58" s="1140" t="s">
        <v>525</v>
      </c>
      <c r="F58" s="1140" t="s">
        <v>526</v>
      </c>
      <c r="G58" s="1140" t="s">
        <v>92</v>
      </c>
      <c r="H58" s="1140" t="s">
        <v>68</v>
      </c>
      <c r="I58" s="1140" t="s">
        <v>93</v>
      </c>
      <c r="J58" s="1140" t="s">
        <v>26</v>
      </c>
      <c r="K58" s="1140" t="s">
        <v>527</v>
      </c>
      <c r="L58" s="1140" t="s">
        <v>96</v>
      </c>
      <c r="M58" s="1140" t="s">
        <v>95</v>
      </c>
      <c r="N58" s="1141" t="s">
        <v>528</v>
      </c>
      <c r="O58" s="1140" t="s">
        <v>94</v>
      </c>
      <c r="P58" s="1142" t="s">
        <v>97</v>
      </c>
      <c r="Q58" s="1125" t="s">
        <v>98</v>
      </c>
      <c r="R58" s="1125" t="s">
        <v>529</v>
      </c>
      <c r="S58" s="1125" t="s">
        <v>530</v>
      </c>
      <c r="T58" s="1125" t="s">
        <v>531</v>
      </c>
      <c r="U58" s="1125" t="s">
        <v>69</v>
      </c>
      <c r="V58" s="1125" t="s">
        <v>532</v>
      </c>
      <c r="W58" s="1143" t="s">
        <v>533</v>
      </c>
      <c r="X58" s="1143" t="s">
        <v>493</v>
      </c>
      <c r="Y58" s="1142" t="s">
        <v>534</v>
      </c>
      <c r="Z58" s="1126" t="s">
        <v>535</v>
      </c>
      <c r="AA58" s="1125" t="s">
        <v>495</v>
      </c>
      <c r="AB58" s="1125" t="s">
        <v>536</v>
      </c>
      <c r="AC58" s="1127" t="s">
        <v>537</v>
      </c>
      <c r="AD58" s="743"/>
    </row>
    <row r="59" spans="1:31" ht="24.75" customHeight="1">
      <c r="A59" s="761"/>
      <c r="B59" s="355"/>
      <c r="C59" s="299"/>
      <c r="D59" s="712"/>
      <c r="E59" s="760"/>
      <c r="F59" s="761"/>
      <c r="G59" s="761"/>
      <c r="H59" s="762"/>
      <c r="I59" s="301"/>
      <c r="J59" s="762"/>
      <c r="K59" s="762"/>
      <c r="L59" s="764"/>
      <c r="M59" s="713"/>
      <c r="N59" s="842"/>
      <c r="O59" s="713"/>
      <c r="P59" s="704"/>
      <c r="Q59" s="736"/>
      <c r="R59" s="768"/>
      <c r="S59" s="768"/>
      <c r="T59" s="768"/>
      <c r="U59" s="742"/>
      <c r="V59" s="742"/>
      <c r="W59" s="742"/>
      <c r="X59" s="29"/>
      <c r="Y59" s="736"/>
      <c r="Z59" s="840"/>
      <c r="AA59" s="840"/>
      <c r="AB59" s="785"/>
      <c r="AC59" s="738"/>
      <c r="AD59" s="743"/>
    </row>
    <row r="60" spans="1:31" ht="24.75" customHeight="1">
      <c r="A60" s="761"/>
      <c r="B60" s="355"/>
      <c r="C60" s="299"/>
      <c r="D60" s="457"/>
      <c r="E60" s="760"/>
      <c r="F60" s="761"/>
      <c r="G60" s="761"/>
      <c r="H60" s="762"/>
      <c r="I60" s="304"/>
      <c r="J60" s="766"/>
      <c r="K60" s="763"/>
      <c r="L60" s="764"/>
      <c r="M60" s="766"/>
      <c r="N60" s="792"/>
      <c r="O60" s="766"/>
      <c r="P60" s="746"/>
      <c r="Q60" s="774"/>
      <c r="R60" s="768"/>
      <c r="S60" s="768"/>
      <c r="T60" s="768"/>
      <c r="U60" s="768"/>
      <c r="V60" s="742"/>
      <c r="W60" s="742"/>
      <c r="X60" s="742"/>
      <c r="Y60" s="29"/>
      <c r="Z60" s="736"/>
      <c r="AA60" s="840"/>
      <c r="AB60" s="840"/>
      <c r="AC60" s="785"/>
      <c r="AD60" s="738"/>
      <c r="AE60" s="743"/>
    </row>
    <row r="61" spans="1:31" ht="24.75" customHeight="1">
      <c r="A61" s="761"/>
      <c r="B61" s="763"/>
      <c r="C61" s="763"/>
      <c r="D61" s="763"/>
      <c r="E61" s="763"/>
      <c r="F61" s="761"/>
      <c r="G61" s="761"/>
      <c r="H61" s="763"/>
      <c r="I61" s="763"/>
      <c r="J61" s="763"/>
      <c r="K61" s="763"/>
      <c r="L61" s="761"/>
      <c r="M61" s="763"/>
      <c r="N61" s="793"/>
      <c r="O61" s="763"/>
      <c r="P61" s="743"/>
      <c r="AE61" s="743"/>
    </row>
    <row r="62" spans="1:31" ht="24.75" customHeight="1">
      <c r="A62" s="1140" t="s">
        <v>668</v>
      </c>
      <c r="B62" s="1140" t="s">
        <v>90</v>
      </c>
      <c r="C62" s="1140" t="s">
        <v>91</v>
      </c>
      <c r="D62" s="1140" t="s">
        <v>444</v>
      </c>
      <c r="E62" s="1140" t="s">
        <v>525</v>
      </c>
      <c r="F62" s="1140" t="s">
        <v>526</v>
      </c>
      <c r="G62" s="1140" t="s">
        <v>92</v>
      </c>
      <c r="H62" s="1140" t="s">
        <v>68</v>
      </c>
      <c r="I62" s="1140" t="s">
        <v>93</v>
      </c>
      <c r="J62" s="1140" t="s">
        <v>26</v>
      </c>
      <c r="K62" s="1140" t="s">
        <v>527</v>
      </c>
      <c r="L62" s="1140" t="s">
        <v>96</v>
      </c>
      <c r="M62" s="1140" t="s">
        <v>95</v>
      </c>
      <c r="N62" s="1141" t="s">
        <v>528</v>
      </c>
      <c r="O62" s="1140" t="s">
        <v>94</v>
      </c>
      <c r="P62" s="1144" t="s">
        <v>97</v>
      </c>
      <c r="Q62" s="1145" t="s">
        <v>98</v>
      </c>
      <c r="R62" s="1125" t="s">
        <v>529</v>
      </c>
      <c r="S62" s="1125" t="s">
        <v>530</v>
      </c>
      <c r="T62" s="1125" t="s">
        <v>531</v>
      </c>
      <c r="U62" s="1145" t="s">
        <v>69</v>
      </c>
      <c r="V62" s="1145" t="s">
        <v>532</v>
      </c>
      <c r="W62" s="1146" t="s">
        <v>533</v>
      </c>
      <c r="X62" s="1146" t="s">
        <v>493</v>
      </c>
      <c r="Y62" s="1147" t="s">
        <v>534</v>
      </c>
      <c r="Z62" s="1148" t="s">
        <v>535</v>
      </c>
      <c r="AA62" s="1149" t="s">
        <v>495</v>
      </c>
      <c r="AB62" s="1149" t="s">
        <v>536</v>
      </c>
      <c r="AC62" s="1150" t="s">
        <v>537</v>
      </c>
      <c r="AD62" s="743"/>
    </row>
    <row r="63" spans="1:31" ht="24.75" customHeight="1">
      <c r="A63" s="298" t="s">
        <v>669</v>
      </c>
      <c r="B63" s="355" t="s">
        <v>42</v>
      </c>
      <c r="C63" s="299">
        <v>46096</v>
      </c>
      <c r="D63" s="457"/>
      <c r="E63" s="299"/>
      <c r="F63" s="298"/>
      <c r="G63" s="761"/>
      <c r="H63" s="772">
        <v>0</v>
      </c>
      <c r="I63" s="301" t="s">
        <v>540</v>
      </c>
      <c r="J63" s="762" t="s">
        <v>33</v>
      </c>
      <c r="K63" s="762" t="s">
        <v>523</v>
      </c>
      <c r="L63" s="299"/>
      <c r="M63" s="766" t="s">
        <v>110</v>
      </c>
      <c r="N63" s="842">
        <v>68022.75</v>
      </c>
      <c r="O63" s="766" t="s">
        <v>110</v>
      </c>
      <c r="P63" s="757" t="s">
        <v>32</v>
      </c>
      <c r="Q63" s="1058"/>
      <c r="R63" s="1151"/>
      <c r="S63" s="1151"/>
      <c r="T63" s="1151"/>
      <c r="U63" s="773">
        <v>4564</v>
      </c>
      <c r="V63" s="742"/>
      <c r="W63" s="773">
        <v>4564</v>
      </c>
      <c r="X63" s="1139"/>
      <c r="Y63" s="1059"/>
      <c r="Z63" s="755">
        <v>0</v>
      </c>
      <c r="AA63" s="755">
        <v>0</v>
      </c>
      <c r="AB63" s="754">
        <v>0</v>
      </c>
      <c r="AC63" s="738" t="s">
        <v>670</v>
      </c>
      <c r="AD63" s="743"/>
    </row>
    <row r="64" spans="1:31" ht="24.75" customHeight="1">
      <c r="A64" s="298" t="s">
        <v>671</v>
      </c>
      <c r="B64" s="355" t="s">
        <v>42</v>
      </c>
      <c r="C64" s="299">
        <v>46071</v>
      </c>
      <c r="D64" s="457"/>
      <c r="E64" s="299"/>
      <c r="F64" s="298"/>
      <c r="G64" s="761"/>
      <c r="H64" s="772">
        <v>0</v>
      </c>
      <c r="I64" s="301" t="s">
        <v>540</v>
      </c>
      <c r="J64" s="762" t="s">
        <v>33</v>
      </c>
      <c r="K64" s="762" t="s">
        <v>523</v>
      </c>
      <c r="L64" s="299"/>
      <c r="M64" s="766" t="s">
        <v>110</v>
      </c>
      <c r="N64" s="842">
        <v>75444.55</v>
      </c>
      <c r="O64" s="766" t="s">
        <v>110</v>
      </c>
      <c r="P64" s="757" t="s">
        <v>32</v>
      </c>
      <c r="Q64" s="1058"/>
      <c r="R64" s="1151"/>
      <c r="S64" s="1151"/>
      <c r="T64" s="1151"/>
      <c r="U64" s="773">
        <v>5936</v>
      </c>
      <c r="V64" s="742"/>
      <c r="W64" s="773">
        <v>5936</v>
      </c>
      <c r="X64" s="1139"/>
      <c r="Y64" s="1059"/>
      <c r="Z64" s="755">
        <v>0</v>
      </c>
      <c r="AA64" s="755">
        <v>0</v>
      </c>
      <c r="AB64" s="754">
        <v>0</v>
      </c>
      <c r="AC64" s="738" t="s">
        <v>670</v>
      </c>
      <c r="AD64" s="743"/>
    </row>
    <row r="65" spans="1:30" ht="24.75" customHeight="1">
      <c r="A65" s="298" t="s">
        <v>672</v>
      </c>
      <c r="B65" s="355" t="s">
        <v>42</v>
      </c>
      <c r="C65" s="299">
        <v>46372</v>
      </c>
      <c r="D65" s="457"/>
      <c r="E65" s="299"/>
      <c r="F65" s="298"/>
      <c r="G65" s="761"/>
      <c r="H65" s="772">
        <v>60</v>
      </c>
      <c r="I65" s="301" t="s">
        <v>540</v>
      </c>
      <c r="J65" s="762" t="s">
        <v>33</v>
      </c>
      <c r="K65" s="762" t="s">
        <v>523</v>
      </c>
      <c r="L65" s="299"/>
      <c r="M65" s="766" t="s">
        <v>110</v>
      </c>
      <c r="N65" s="842">
        <v>82732</v>
      </c>
      <c r="O65" s="766" t="s">
        <v>110</v>
      </c>
      <c r="P65" s="757" t="s">
        <v>32</v>
      </c>
      <c r="Q65" s="1058"/>
      <c r="R65" s="1151"/>
      <c r="S65" s="1151"/>
      <c r="T65" s="1151"/>
      <c r="U65" s="773">
        <v>7117</v>
      </c>
      <c r="V65" s="742"/>
      <c r="W65" s="773">
        <v>7117</v>
      </c>
      <c r="X65" s="1139"/>
      <c r="Y65" s="1059"/>
      <c r="Z65" s="755">
        <v>0</v>
      </c>
      <c r="AA65" s="755">
        <v>0</v>
      </c>
      <c r="AB65" s="754">
        <v>0</v>
      </c>
      <c r="AC65" s="738" t="s">
        <v>670</v>
      </c>
      <c r="AD65" s="743"/>
    </row>
    <row r="66" spans="1:30" ht="24.75" customHeight="1">
      <c r="A66" s="298" t="s">
        <v>673</v>
      </c>
      <c r="B66" s="355" t="s">
        <v>42</v>
      </c>
      <c r="C66" s="299">
        <v>46372</v>
      </c>
      <c r="D66" s="457"/>
      <c r="E66" s="299"/>
      <c r="F66" s="298"/>
      <c r="G66" s="761"/>
      <c r="H66" s="772">
        <v>83</v>
      </c>
      <c r="I66" s="301" t="s">
        <v>540</v>
      </c>
      <c r="J66" s="762" t="s">
        <v>33</v>
      </c>
      <c r="K66" s="762" t="s">
        <v>523</v>
      </c>
      <c r="L66" s="299"/>
      <c r="M66" s="766" t="s">
        <v>110</v>
      </c>
      <c r="N66" s="842">
        <v>110980</v>
      </c>
      <c r="O66" s="766" t="s">
        <v>110</v>
      </c>
      <c r="P66" s="757" t="s">
        <v>32</v>
      </c>
      <c r="Q66" s="1058"/>
      <c r="R66" s="1151"/>
      <c r="S66" s="1151"/>
      <c r="T66" s="1151"/>
      <c r="U66" s="773">
        <v>9590</v>
      </c>
      <c r="V66" s="742"/>
      <c r="W66" s="773">
        <v>9590</v>
      </c>
      <c r="X66" s="1139"/>
      <c r="Y66" s="1059"/>
      <c r="Z66" s="755">
        <v>0</v>
      </c>
      <c r="AA66" s="755">
        <v>0</v>
      </c>
      <c r="AB66" s="754">
        <v>0</v>
      </c>
      <c r="AC66" s="738" t="s">
        <v>670</v>
      </c>
      <c r="AD66" s="743"/>
    </row>
    <row r="67" spans="1:30" ht="24.75" customHeight="1">
      <c r="A67" s="298" t="s">
        <v>674</v>
      </c>
      <c r="B67" s="355" t="s">
        <v>42</v>
      </c>
      <c r="C67" s="299">
        <v>46372</v>
      </c>
      <c r="D67" s="457"/>
      <c r="E67" s="299"/>
      <c r="F67" s="298"/>
      <c r="G67" s="761"/>
      <c r="H67" s="772">
        <v>84</v>
      </c>
      <c r="I67" s="301" t="s">
        <v>540</v>
      </c>
      <c r="J67" s="762" t="s">
        <v>33</v>
      </c>
      <c r="K67" s="762" t="s">
        <v>523</v>
      </c>
      <c r="L67" s="299"/>
      <c r="M67" s="766" t="s">
        <v>110</v>
      </c>
      <c r="N67" s="842">
        <v>108948</v>
      </c>
      <c r="O67" s="766" t="s">
        <v>110</v>
      </c>
      <c r="P67" s="757" t="s">
        <v>32</v>
      </c>
      <c r="Q67" s="1058"/>
      <c r="R67" s="1151"/>
      <c r="S67" s="1151"/>
      <c r="T67" s="1151"/>
      <c r="U67" s="773">
        <v>9329</v>
      </c>
      <c r="V67" s="742"/>
      <c r="W67" s="773">
        <v>9329</v>
      </c>
      <c r="X67" s="1139"/>
      <c r="Y67" s="1059"/>
      <c r="Z67" s="755">
        <v>0</v>
      </c>
      <c r="AA67" s="755">
        <v>0</v>
      </c>
      <c r="AB67" s="754">
        <v>0</v>
      </c>
      <c r="AC67" s="738" t="s">
        <v>670</v>
      </c>
      <c r="AD67" s="743"/>
    </row>
    <row r="68" spans="1:30" ht="24.75" customHeight="1">
      <c r="A68" s="298" t="s">
        <v>675</v>
      </c>
      <c r="B68" s="355" t="s">
        <v>42</v>
      </c>
      <c r="C68" s="299">
        <v>46372</v>
      </c>
      <c r="D68" s="457"/>
      <c r="E68" s="299"/>
      <c r="F68" s="298"/>
      <c r="G68" s="761"/>
      <c r="H68" s="772">
        <v>89</v>
      </c>
      <c r="I68" s="301" t="s">
        <v>540</v>
      </c>
      <c r="J68" s="762" t="s">
        <v>33</v>
      </c>
      <c r="K68" s="762" t="s">
        <v>523</v>
      </c>
      <c r="L68" s="299"/>
      <c r="M68" s="766" t="s">
        <v>110</v>
      </c>
      <c r="N68" s="842">
        <v>116114</v>
      </c>
      <c r="O68" s="766" t="s">
        <v>110</v>
      </c>
      <c r="P68" s="757" t="s">
        <v>32</v>
      </c>
      <c r="Q68" s="1058"/>
      <c r="R68" s="1151"/>
      <c r="S68" s="1151"/>
      <c r="T68" s="1151"/>
      <c r="U68" s="773">
        <v>9709</v>
      </c>
      <c r="V68" s="742"/>
      <c r="W68" s="773">
        <v>9709</v>
      </c>
      <c r="X68" s="1139"/>
      <c r="Y68" s="1059"/>
      <c r="Z68" s="755">
        <v>0</v>
      </c>
      <c r="AA68" s="755">
        <v>0</v>
      </c>
      <c r="AB68" s="754">
        <v>0</v>
      </c>
      <c r="AC68" s="738" t="s">
        <v>670</v>
      </c>
      <c r="AD68" s="743"/>
    </row>
    <row r="69" spans="1:30" ht="24.75" customHeight="1">
      <c r="A69" s="298" t="s">
        <v>676</v>
      </c>
      <c r="B69" s="355" t="s">
        <v>42</v>
      </c>
      <c r="C69" s="299">
        <v>46340</v>
      </c>
      <c r="D69" s="457"/>
      <c r="E69" s="299"/>
      <c r="F69" s="298"/>
      <c r="G69" s="761"/>
      <c r="H69" s="772">
        <v>79</v>
      </c>
      <c r="I69" s="301" t="s">
        <v>540</v>
      </c>
      <c r="J69" s="762" t="s">
        <v>33</v>
      </c>
      <c r="K69" s="762" t="s">
        <v>523</v>
      </c>
      <c r="L69" s="299"/>
      <c r="M69" s="766" t="s">
        <v>110</v>
      </c>
      <c r="N69" s="842">
        <v>108665</v>
      </c>
      <c r="O69" s="766" t="s">
        <v>110</v>
      </c>
      <c r="P69" s="757" t="s">
        <v>32</v>
      </c>
      <c r="Q69" s="1058"/>
      <c r="R69" s="1151"/>
      <c r="S69" s="1151"/>
      <c r="T69" s="1151"/>
      <c r="U69" s="773">
        <v>9263</v>
      </c>
      <c r="V69" s="742"/>
      <c r="W69" s="773">
        <v>9263</v>
      </c>
      <c r="X69" s="1139"/>
      <c r="Y69" s="1059"/>
      <c r="Z69" s="755">
        <v>0</v>
      </c>
      <c r="AA69" s="755">
        <v>0</v>
      </c>
      <c r="AB69" s="754">
        <v>0</v>
      </c>
      <c r="AC69" s="738" t="s">
        <v>670</v>
      </c>
      <c r="AD69" s="743"/>
    </row>
    <row r="70" spans="1:30" ht="24.75" customHeight="1">
      <c r="A70" s="298" t="s">
        <v>677</v>
      </c>
      <c r="B70" s="355" t="s">
        <v>42</v>
      </c>
      <c r="C70" s="299">
        <v>46340</v>
      </c>
      <c r="D70" s="457"/>
      <c r="E70" s="299"/>
      <c r="F70" s="298"/>
      <c r="G70" s="761"/>
      <c r="H70" s="772">
        <v>87</v>
      </c>
      <c r="I70" s="301" t="s">
        <v>540</v>
      </c>
      <c r="J70" s="762" t="s">
        <v>33</v>
      </c>
      <c r="K70" s="762" t="s">
        <v>523</v>
      </c>
      <c r="L70" s="299"/>
      <c r="M70" s="766" t="s">
        <v>110</v>
      </c>
      <c r="N70" s="842">
        <v>120731</v>
      </c>
      <c r="O70" s="766" t="s">
        <v>110</v>
      </c>
      <c r="P70" s="757" t="s">
        <v>32</v>
      </c>
      <c r="Q70" s="1058"/>
      <c r="R70" s="1151"/>
      <c r="S70" s="1151"/>
      <c r="T70" s="1151"/>
      <c r="U70" s="773">
        <v>10385</v>
      </c>
      <c r="V70" s="742"/>
      <c r="W70" s="773">
        <v>10385</v>
      </c>
      <c r="X70" s="1139"/>
      <c r="Y70" s="1059"/>
      <c r="Z70" s="755">
        <v>0</v>
      </c>
      <c r="AA70" s="755">
        <v>0</v>
      </c>
      <c r="AB70" s="754">
        <v>0</v>
      </c>
      <c r="AC70" s="738" t="s">
        <v>670</v>
      </c>
      <c r="AD70" s="743"/>
    </row>
    <row r="71" spans="1:30" ht="24.75" customHeight="1">
      <c r="A71" s="298" t="s">
        <v>678</v>
      </c>
      <c r="B71" s="355" t="s">
        <v>42</v>
      </c>
      <c r="C71" s="299">
        <v>46310</v>
      </c>
      <c r="D71" s="457"/>
      <c r="E71" s="299"/>
      <c r="F71" s="298"/>
      <c r="G71" s="761"/>
      <c r="H71" s="772">
        <v>86</v>
      </c>
      <c r="I71" s="301" t="s">
        <v>540</v>
      </c>
      <c r="J71" s="762" t="s">
        <v>33</v>
      </c>
      <c r="K71" s="762" t="s">
        <v>523</v>
      </c>
      <c r="L71" s="299"/>
      <c r="M71" s="766" t="s">
        <v>110</v>
      </c>
      <c r="N71" s="842">
        <v>111864</v>
      </c>
      <c r="O71" s="766" t="s">
        <v>110</v>
      </c>
      <c r="P71" s="757" t="s">
        <v>32</v>
      </c>
      <c r="Q71" s="1058"/>
      <c r="R71" s="1151"/>
      <c r="S71" s="1151"/>
      <c r="T71" s="1151"/>
      <c r="U71" s="773">
        <v>9398</v>
      </c>
      <c r="V71" s="742"/>
      <c r="W71" s="773">
        <v>9398</v>
      </c>
      <c r="X71" s="1139"/>
      <c r="Y71" s="1059"/>
      <c r="Z71" s="755">
        <v>0</v>
      </c>
      <c r="AA71" s="755">
        <v>0</v>
      </c>
      <c r="AB71" s="754">
        <v>0</v>
      </c>
      <c r="AC71" s="738" t="s">
        <v>670</v>
      </c>
      <c r="AD71" s="743"/>
    </row>
    <row r="72" spans="1:30" ht="24.75" customHeight="1">
      <c r="A72" s="298" t="s">
        <v>679</v>
      </c>
      <c r="B72" s="355" t="s">
        <v>42</v>
      </c>
      <c r="C72" s="299">
        <v>46310</v>
      </c>
      <c r="D72" s="457"/>
      <c r="E72" s="299"/>
      <c r="F72" s="298"/>
      <c r="G72" s="761"/>
      <c r="H72" s="772">
        <v>63</v>
      </c>
      <c r="I72" s="301" t="s">
        <v>540</v>
      </c>
      <c r="J72" s="762" t="s">
        <v>33</v>
      </c>
      <c r="K72" s="762" t="s">
        <v>523</v>
      </c>
      <c r="L72" s="299"/>
      <c r="M72" s="766" t="s">
        <v>110</v>
      </c>
      <c r="N72" s="842">
        <v>88533.5</v>
      </c>
      <c r="O72" s="766" t="s">
        <v>110</v>
      </c>
      <c r="P72" s="757" t="s">
        <v>32</v>
      </c>
      <c r="Q72" s="1058"/>
      <c r="R72" s="1151"/>
      <c r="S72" s="1151"/>
      <c r="T72" s="1151"/>
      <c r="U72" s="773">
        <v>7517</v>
      </c>
      <c r="V72" s="742"/>
      <c r="W72" s="773">
        <v>7517</v>
      </c>
      <c r="X72" s="1139"/>
      <c r="Y72" s="1059"/>
      <c r="Z72" s="755">
        <v>0</v>
      </c>
      <c r="AA72" s="755">
        <v>0</v>
      </c>
      <c r="AB72" s="754">
        <v>0</v>
      </c>
      <c r="AC72" s="738" t="s">
        <v>670</v>
      </c>
      <c r="AD72" s="743"/>
    </row>
    <row r="73" spans="1:30" ht="24.75" customHeight="1">
      <c r="A73" s="298" t="s">
        <v>680</v>
      </c>
      <c r="B73" s="355" t="s">
        <v>42</v>
      </c>
      <c r="C73" s="299">
        <v>46218</v>
      </c>
      <c r="D73" s="457"/>
      <c r="E73" s="299"/>
      <c r="F73" s="298"/>
      <c r="G73" s="761"/>
      <c r="H73" s="772">
        <v>78</v>
      </c>
      <c r="I73" s="301" t="s">
        <v>540</v>
      </c>
      <c r="J73" s="762" t="s">
        <v>33</v>
      </c>
      <c r="K73" s="762" t="s">
        <v>523</v>
      </c>
      <c r="L73" s="299"/>
      <c r="M73" s="766" t="s">
        <v>110</v>
      </c>
      <c r="N73" s="842">
        <v>75143.5</v>
      </c>
      <c r="O73" s="766" t="s">
        <v>110</v>
      </c>
      <c r="P73" s="757" t="s">
        <v>32</v>
      </c>
      <c r="Q73" s="1058"/>
      <c r="R73" s="1151"/>
      <c r="S73" s="1151"/>
      <c r="T73" s="1151"/>
      <c r="U73" s="773">
        <v>5920</v>
      </c>
      <c r="V73" s="742"/>
      <c r="W73" s="773">
        <v>5920</v>
      </c>
      <c r="X73" s="1139"/>
      <c r="Y73" s="1059"/>
      <c r="Z73" s="755">
        <v>0</v>
      </c>
      <c r="AA73" s="755">
        <v>0</v>
      </c>
      <c r="AB73" s="754">
        <v>0</v>
      </c>
      <c r="AC73" s="738" t="s">
        <v>670</v>
      </c>
      <c r="AD73" s="743"/>
    </row>
    <row r="74" spans="1:30" ht="24.75" customHeight="1">
      <c r="A74" s="298" t="s">
        <v>681</v>
      </c>
      <c r="B74" s="355" t="s">
        <v>42</v>
      </c>
      <c r="C74" s="299">
        <v>46310</v>
      </c>
      <c r="D74" s="457"/>
      <c r="E74" s="299"/>
      <c r="F74" s="298"/>
      <c r="G74" s="761"/>
      <c r="H74" s="772">
        <v>60</v>
      </c>
      <c r="I74" s="301" t="s">
        <v>540</v>
      </c>
      <c r="J74" s="762" t="s">
        <v>33</v>
      </c>
      <c r="K74" s="762" t="s">
        <v>523</v>
      </c>
      <c r="L74" s="299"/>
      <c r="M74" s="766" t="s">
        <v>110</v>
      </c>
      <c r="N74" s="842">
        <v>66890</v>
      </c>
      <c r="O74" s="766" t="s">
        <v>110</v>
      </c>
      <c r="P74" s="757" t="s">
        <v>32</v>
      </c>
      <c r="Q74" s="1058"/>
      <c r="R74" s="1151"/>
      <c r="S74" s="1151"/>
      <c r="T74" s="1151"/>
      <c r="U74" s="773">
        <v>5589</v>
      </c>
      <c r="V74" s="742"/>
      <c r="W74" s="773">
        <v>5589</v>
      </c>
      <c r="X74" s="1139"/>
      <c r="Y74" s="1059"/>
      <c r="Z74" s="755">
        <v>0</v>
      </c>
      <c r="AA74" s="755">
        <v>0</v>
      </c>
      <c r="AB74" s="754">
        <v>0</v>
      </c>
      <c r="AC74" s="738" t="s">
        <v>670</v>
      </c>
      <c r="AD74" s="743"/>
    </row>
    <row r="75" spans="1:30" ht="24.75" customHeight="1">
      <c r="A75" s="298" t="s">
        <v>682</v>
      </c>
      <c r="B75" s="355" t="s">
        <v>42</v>
      </c>
      <c r="C75" s="299">
        <v>46310</v>
      </c>
      <c r="D75" s="457"/>
      <c r="E75" s="299"/>
      <c r="F75" s="298"/>
      <c r="G75" s="761"/>
      <c r="H75" s="772">
        <v>60</v>
      </c>
      <c r="I75" s="301" t="s">
        <v>540</v>
      </c>
      <c r="J75" s="762" t="s">
        <v>33</v>
      </c>
      <c r="K75" s="762" t="s">
        <v>523</v>
      </c>
      <c r="L75" s="299"/>
      <c r="M75" s="766" t="s">
        <v>110</v>
      </c>
      <c r="N75" s="842">
        <v>65974</v>
      </c>
      <c r="O75" s="766" t="s">
        <v>110</v>
      </c>
      <c r="P75" s="757" t="s">
        <v>32</v>
      </c>
      <c r="Q75" s="1058"/>
      <c r="R75" s="1151"/>
      <c r="S75" s="1151"/>
      <c r="T75" s="1151"/>
      <c r="U75" s="773">
        <v>5515</v>
      </c>
      <c r="V75" s="742"/>
      <c r="W75" s="773">
        <v>5515</v>
      </c>
      <c r="X75" s="1139"/>
      <c r="Y75" s="1059"/>
      <c r="Z75" s="755">
        <v>0</v>
      </c>
      <c r="AA75" s="755">
        <v>0</v>
      </c>
      <c r="AB75" s="754">
        <v>0</v>
      </c>
      <c r="AC75" s="738" t="s">
        <v>670</v>
      </c>
      <c r="AD75" s="743"/>
    </row>
    <row r="76" spans="1:30" ht="24.75" customHeight="1">
      <c r="A76" s="298" t="s">
        <v>683</v>
      </c>
      <c r="B76" s="355" t="s">
        <v>42</v>
      </c>
      <c r="C76" s="299">
        <v>46188</v>
      </c>
      <c r="D76" s="457"/>
      <c r="E76" s="299"/>
      <c r="F76" s="298"/>
      <c r="G76" s="761"/>
      <c r="H76" s="772">
        <v>62</v>
      </c>
      <c r="I76" s="301" t="s">
        <v>540</v>
      </c>
      <c r="J76" s="762" t="s">
        <v>33</v>
      </c>
      <c r="K76" s="762" t="s">
        <v>523</v>
      </c>
      <c r="L76" s="299"/>
      <c r="M76" s="766" t="s">
        <v>110</v>
      </c>
      <c r="N76" s="842">
        <v>63989.5</v>
      </c>
      <c r="O76" s="766" t="s">
        <v>110</v>
      </c>
      <c r="P76" s="757" t="s">
        <v>32</v>
      </c>
      <c r="Q76" s="1058"/>
      <c r="R76" s="1151"/>
      <c r="S76" s="1151"/>
      <c r="T76" s="1151"/>
      <c r="U76" s="773">
        <v>5191</v>
      </c>
      <c r="V76" s="742"/>
      <c r="W76" s="773">
        <v>5191</v>
      </c>
      <c r="X76" s="1139"/>
      <c r="Y76" s="1059"/>
      <c r="Z76" s="755">
        <v>0</v>
      </c>
      <c r="AA76" s="755">
        <v>0</v>
      </c>
      <c r="AB76" s="754">
        <v>0</v>
      </c>
      <c r="AC76" s="738" t="s">
        <v>670</v>
      </c>
      <c r="AD76" s="743"/>
    </row>
    <row r="77" spans="1:30" ht="24.75" customHeight="1">
      <c r="A77" s="298" t="s">
        <v>684</v>
      </c>
      <c r="B77" s="355" t="s">
        <v>42</v>
      </c>
      <c r="C77" s="299">
        <v>46188</v>
      </c>
      <c r="D77" s="457"/>
      <c r="E77" s="299"/>
      <c r="F77" s="298"/>
      <c r="G77" s="761"/>
      <c r="H77" s="772">
        <v>60</v>
      </c>
      <c r="I77" s="301" t="s">
        <v>540</v>
      </c>
      <c r="J77" s="762" t="s">
        <v>33</v>
      </c>
      <c r="K77" s="762" t="s">
        <v>523</v>
      </c>
      <c r="L77" s="299"/>
      <c r="M77" s="766" t="s">
        <v>110</v>
      </c>
      <c r="N77" s="842">
        <v>67355.5</v>
      </c>
      <c r="O77" s="766" t="s">
        <v>110</v>
      </c>
      <c r="P77" s="757" t="s">
        <v>32</v>
      </c>
      <c r="Q77" s="1058"/>
      <c r="R77" s="1151"/>
      <c r="S77" s="1151"/>
      <c r="T77" s="1151"/>
      <c r="U77" s="773">
        <v>5620</v>
      </c>
      <c r="V77" s="742"/>
      <c r="W77" s="773">
        <v>5620</v>
      </c>
      <c r="X77" s="1139"/>
      <c r="Y77" s="1059"/>
      <c r="Z77" s="755">
        <v>0</v>
      </c>
      <c r="AA77" s="755">
        <v>0</v>
      </c>
      <c r="AB77" s="754">
        <v>0</v>
      </c>
      <c r="AC77" s="738" t="s">
        <v>670</v>
      </c>
      <c r="AD77" s="743"/>
    </row>
    <row r="78" spans="1:30" ht="24.75" customHeight="1">
      <c r="A78" s="298" t="s">
        <v>685</v>
      </c>
      <c r="B78" s="355" t="s">
        <v>42</v>
      </c>
      <c r="C78" s="299">
        <v>46127</v>
      </c>
      <c r="D78" s="457"/>
      <c r="E78" s="299"/>
      <c r="F78" s="298"/>
      <c r="G78" s="761"/>
      <c r="H78" s="772">
        <v>86</v>
      </c>
      <c r="I78" s="301" t="s">
        <v>540</v>
      </c>
      <c r="J78" s="762" t="s">
        <v>33</v>
      </c>
      <c r="K78" s="762" t="s">
        <v>523</v>
      </c>
      <c r="L78" s="299"/>
      <c r="M78" s="766" t="s">
        <v>110</v>
      </c>
      <c r="N78" s="842">
        <v>86438.5</v>
      </c>
      <c r="O78" s="766" t="s">
        <v>110</v>
      </c>
      <c r="P78" s="757" t="s">
        <v>32</v>
      </c>
      <c r="Q78" s="1058"/>
      <c r="R78" s="1151"/>
      <c r="S78" s="1151"/>
      <c r="T78" s="1151"/>
      <c r="U78" s="773">
        <v>6864</v>
      </c>
      <c r="V78" s="742"/>
      <c r="W78" s="773">
        <v>6864</v>
      </c>
      <c r="X78" s="1139"/>
      <c r="Y78" s="1059"/>
      <c r="Z78" s="755">
        <v>0</v>
      </c>
      <c r="AA78" s="755">
        <v>0</v>
      </c>
      <c r="AB78" s="754">
        <v>0</v>
      </c>
      <c r="AC78" s="738" t="s">
        <v>670</v>
      </c>
      <c r="AD78" s="743"/>
    </row>
    <row r="79" spans="1:30" ht="24.75" customHeight="1">
      <c r="A79" s="298" t="s">
        <v>686</v>
      </c>
      <c r="B79" s="355" t="s">
        <v>42</v>
      </c>
      <c r="C79" s="299">
        <v>46188</v>
      </c>
      <c r="D79" s="457"/>
      <c r="E79" s="299"/>
      <c r="F79" s="298"/>
      <c r="G79" s="761"/>
      <c r="H79" s="772">
        <v>89</v>
      </c>
      <c r="I79" s="301" t="s">
        <v>540</v>
      </c>
      <c r="J79" s="762" t="s">
        <v>33</v>
      </c>
      <c r="K79" s="762" t="s">
        <v>523</v>
      </c>
      <c r="L79" s="299"/>
      <c r="M79" s="766" t="s">
        <v>110</v>
      </c>
      <c r="N79" s="842">
        <v>88748.5</v>
      </c>
      <c r="O79" s="766" t="s">
        <v>110</v>
      </c>
      <c r="P79" s="757" t="s">
        <v>32</v>
      </c>
      <c r="Q79" s="1058"/>
      <c r="R79" s="1151"/>
      <c r="S79" s="1151"/>
      <c r="T79" s="1151"/>
      <c r="U79" s="773">
        <v>6461</v>
      </c>
      <c r="V79" s="742"/>
      <c r="W79" s="773">
        <v>6461</v>
      </c>
      <c r="X79" s="1139"/>
      <c r="Y79" s="1059"/>
      <c r="Z79" s="755">
        <v>0</v>
      </c>
      <c r="AA79" s="755">
        <v>0</v>
      </c>
      <c r="AB79" s="754">
        <v>0</v>
      </c>
      <c r="AC79" s="738" t="s">
        <v>670</v>
      </c>
      <c r="AD79" s="743"/>
    </row>
    <row r="80" spans="1:30" ht="24.75" customHeight="1">
      <c r="A80" s="298" t="s">
        <v>687</v>
      </c>
      <c r="B80" s="355" t="s">
        <v>42</v>
      </c>
      <c r="C80" s="299">
        <v>46127</v>
      </c>
      <c r="D80" s="457"/>
      <c r="E80" s="299"/>
      <c r="F80" s="298"/>
      <c r="G80" s="761"/>
      <c r="H80" s="772">
        <v>25</v>
      </c>
      <c r="I80" s="301" t="s">
        <v>540</v>
      </c>
      <c r="J80" s="762" t="s">
        <v>33</v>
      </c>
      <c r="K80" s="762" t="s">
        <v>523</v>
      </c>
      <c r="L80" s="299"/>
      <c r="M80" s="766" t="s">
        <v>110</v>
      </c>
      <c r="N80" s="842">
        <v>33288</v>
      </c>
      <c r="O80" s="766" t="s">
        <v>110</v>
      </c>
      <c r="P80" s="757" t="s">
        <v>32</v>
      </c>
      <c r="Q80" s="1058"/>
      <c r="R80" s="1151"/>
      <c r="S80" s="1151"/>
      <c r="T80" s="1151"/>
      <c r="U80" s="773">
        <v>2790</v>
      </c>
      <c r="V80" s="742"/>
      <c r="W80" s="773">
        <v>2790</v>
      </c>
      <c r="X80" s="1139"/>
      <c r="Y80" s="1059"/>
      <c r="Z80" s="755">
        <v>0</v>
      </c>
      <c r="AA80" s="755">
        <v>0</v>
      </c>
      <c r="AB80" s="754">
        <v>0</v>
      </c>
      <c r="AC80" s="738" t="s">
        <v>670</v>
      </c>
      <c r="AD80" s="743"/>
    </row>
    <row r="81" spans="1:30" ht="24.75" customHeight="1">
      <c r="A81" s="298" t="s">
        <v>688</v>
      </c>
      <c r="B81" s="355" t="s">
        <v>42</v>
      </c>
      <c r="C81" s="299">
        <v>46127</v>
      </c>
      <c r="D81" s="457"/>
      <c r="E81" s="299"/>
      <c r="F81" s="298"/>
      <c r="G81" s="761"/>
      <c r="H81" s="772">
        <v>79</v>
      </c>
      <c r="I81" s="301" t="s">
        <v>540</v>
      </c>
      <c r="J81" s="762" t="s">
        <v>33</v>
      </c>
      <c r="K81" s="762" t="s">
        <v>523</v>
      </c>
      <c r="L81" s="299"/>
      <c r="M81" s="766" t="s">
        <v>110</v>
      </c>
      <c r="N81" s="842">
        <v>89875.5</v>
      </c>
      <c r="O81" s="766" t="s">
        <v>110</v>
      </c>
      <c r="P81" s="757" t="s">
        <v>32</v>
      </c>
      <c r="Q81" s="1058"/>
      <c r="R81" s="1151"/>
      <c r="S81" s="1151"/>
      <c r="T81" s="1151"/>
      <c r="U81" s="773">
        <v>7368</v>
      </c>
      <c r="V81" s="742"/>
      <c r="W81" s="773">
        <v>7368</v>
      </c>
      <c r="X81" s="1139"/>
      <c r="Y81" s="1059"/>
      <c r="Z81" s="755">
        <v>0</v>
      </c>
      <c r="AA81" s="755">
        <v>0</v>
      </c>
      <c r="AB81" s="754">
        <v>0</v>
      </c>
      <c r="AC81" s="738" t="s">
        <v>670</v>
      </c>
      <c r="AD81" s="743"/>
    </row>
    <row r="82" spans="1:30" ht="24.75" customHeight="1">
      <c r="A82" s="298" t="s">
        <v>689</v>
      </c>
      <c r="B82" s="355" t="s">
        <v>42</v>
      </c>
      <c r="C82" s="299">
        <v>46188</v>
      </c>
      <c r="D82" s="457"/>
      <c r="E82" s="299"/>
      <c r="F82" s="298"/>
      <c r="G82" s="761"/>
      <c r="H82" s="772">
        <v>84</v>
      </c>
      <c r="I82" s="301" t="s">
        <v>540</v>
      </c>
      <c r="J82" s="762" t="s">
        <v>33</v>
      </c>
      <c r="K82" s="762" t="s">
        <v>523</v>
      </c>
      <c r="L82" s="299"/>
      <c r="M82" s="766" t="s">
        <v>110</v>
      </c>
      <c r="N82" s="842">
        <v>95052.5</v>
      </c>
      <c r="O82" s="766" t="s">
        <v>110</v>
      </c>
      <c r="P82" s="757" t="s">
        <v>32</v>
      </c>
      <c r="Q82" s="1058"/>
      <c r="R82" s="1151"/>
      <c r="S82" s="1151"/>
      <c r="T82" s="1151"/>
      <c r="U82" s="773">
        <v>7844</v>
      </c>
      <c r="V82" s="742"/>
      <c r="W82" s="773">
        <v>7844</v>
      </c>
      <c r="X82" s="1139"/>
      <c r="Y82" s="1059"/>
      <c r="Z82" s="755">
        <v>0</v>
      </c>
      <c r="AA82" s="755">
        <v>0</v>
      </c>
      <c r="AB82" s="754">
        <v>0</v>
      </c>
      <c r="AC82" s="738" t="s">
        <v>670</v>
      </c>
      <c r="AD82" s="743"/>
    </row>
    <row r="83" spans="1:30" ht="24.75" customHeight="1">
      <c r="A83" s="298" t="s">
        <v>690</v>
      </c>
      <c r="B83" s="355" t="s">
        <v>42</v>
      </c>
      <c r="C83" s="299">
        <v>46188</v>
      </c>
      <c r="D83" s="457"/>
      <c r="E83" s="299"/>
      <c r="F83" s="298"/>
      <c r="G83" s="761"/>
      <c r="H83" s="772">
        <v>88</v>
      </c>
      <c r="I83" s="301" t="s">
        <v>540</v>
      </c>
      <c r="J83" s="762" t="s">
        <v>33</v>
      </c>
      <c r="K83" s="762" t="s">
        <v>523</v>
      </c>
      <c r="L83" s="299"/>
      <c r="M83" s="766" t="s">
        <v>110</v>
      </c>
      <c r="N83" s="842">
        <v>102476</v>
      </c>
      <c r="O83" s="766" t="s">
        <v>110</v>
      </c>
      <c r="P83" s="757" t="s">
        <v>32</v>
      </c>
      <c r="Q83" s="1058"/>
      <c r="R83" s="1151"/>
      <c r="S83" s="1151"/>
      <c r="T83" s="1151"/>
      <c r="U83" s="773">
        <v>8148</v>
      </c>
      <c r="V83" s="742"/>
      <c r="W83" s="773">
        <v>8148</v>
      </c>
      <c r="X83" s="1139"/>
      <c r="Y83" s="1059"/>
      <c r="Z83" s="755">
        <v>0</v>
      </c>
      <c r="AA83" s="755">
        <v>0</v>
      </c>
      <c r="AB83" s="754">
        <v>0</v>
      </c>
      <c r="AC83" s="738" t="s">
        <v>670</v>
      </c>
      <c r="AD83" s="743"/>
    </row>
    <row r="84" spans="1:30" ht="24.75" customHeight="1">
      <c r="A84" s="298" t="s">
        <v>691</v>
      </c>
      <c r="B84" s="355" t="s">
        <v>42</v>
      </c>
      <c r="C84" s="299">
        <v>46157</v>
      </c>
      <c r="D84" s="457"/>
      <c r="E84" s="299"/>
      <c r="F84" s="298"/>
      <c r="G84" s="761"/>
      <c r="H84" s="772">
        <v>60</v>
      </c>
      <c r="I84" s="301" t="s">
        <v>540</v>
      </c>
      <c r="J84" s="762" t="s">
        <v>33</v>
      </c>
      <c r="K84" s="762" t="s">
        <v>523</v>
      </c>
      <c r="L84" s="299"/>
      <c r="M84" s="766" t="s">
        <v>110</v>
      </c>
      <c r="N84" s="842">
        <v>80344</v>
      </c>
      <c r="O84" s="766" t="s">
        <v>110</v>
      </c>
      <c r="P84" s="757" t="s">
        <v>32</v>
      </c>
      <c r="Q84" s="1058"/>
      <c r="R84" s="1151"/>
      <c r="S84" s="1151"/>
      <c r="T84" s="1151"/>
      <c r="U84" s="773">
        <v>6829</v>
      </c>
      <c r="V84" s="742"/>
      <c r="W84" s="773">
        <v>6829</v>
      </c>
      <c r="X84" s="1139"/>
      <c r="Y84" s="1059"/>
      <c r="Z84" s="755">
        <v>0</v>
      </c>
      <c r="AA84" s="755">
        <v>0</v>
      </c>
      <c r="AB84" s="754">
        <v>0</v>
      </c>
      <c r="AC84" s="738" t="s">
        <v>670</v>
      </c>
      <c r="AD84" s="743"/>
    </row>
    <row r="85" spans="1:30" ht="24.75" customHeight="1">
      <c r="A85" s="298" t="s">
        <v>692</v>
      </c>
      <c r="B85" s="355" t="s">
        <v>42</v>
      </c>
      <c r="C85" s="299">
        <v>46188</v>
      </c>
      <c r="D85" s="457"/>
      <c r="E85" s="299"/>
      <c r="F85" s="298"/>
      <c r="G85" s="761"/>
      <c r="H85" s="772">
        <v>61</v>
      </c>
      <c r="I85" s="301" t="s">
        <v>540</v>
      </c>
      <c r="J85" s="762" t="s">
        <v>33</v>
      </c>
      <c r="K85" s="762" t="s">
        <v>523</v>
      </c>
      <c r="L85" s="299"/>
      <c r="M85" s="766" t="s">
        <v>110</v>
      </c>
      <c r="N85" s="842">
        <v>73166</v>
      </c>
      <c r="O85" s="766" t="s">
        <v>110</v>
      </c>
      <c r="P85" s="757" t="s">
        <v>32</v>
      </c>
      <c r="Q85" s="1058"/>
      <c r="R85" s="1151"/>
      <c r="S85" s="1151"/>
      <c r="T85" s="1151"/>
      <c r="U85" s="773">
        <v>6157</v>
      </c>
      <c r="V85" s="742"/>
      <c r="W85" s="773">
        <v>6157</v>
      </c>
      <c r="X85" s="1139"/>
      <c r="Y85" s="1059"/>
      <c r="Z85" s="755">
        <v>0</v>
      </c>
      <c r="AA85" s="755">
        <v>0</v>
      </c>
      <c r="AB85" s="754">
        <v>0</v>
      </c>
      <c r="AC85" s="738" t="s">
        <v>670</v>
      </c>
      <c r="AD85" s="743"/>
    </row>
    <row r="86" spans="1:30" ht="24.75" customHeight="1">
      <c r="A86" s="298" t="s">
        <v>693</v>
      </c>
      <c r="B86" s="355" t="s">
        <v>42</v>
      </c>
      <c r="C86" s="299">
        <v>46188</v>
      </c>
      <c r="D86" s="457"/>
      <c r="E86" s="299"/>
      <c r="F86" s="298"/>
      <c r="G86" s="761"/>
      <c r="H86" s="772">
        <v>89</v>
      </c>
      <c r="I86" s="301" t="s">
        <v>540</v>
      </c>
      <c r="J86" s="762" t="s">
        <v>33</v>
      </c>
      <c r="K86" s="762" t="s">
        <v>523</v>
      </c>
      <c r="L86" s="299"/>
      <c r="M86" s="766" t="s">
        <v>110</v>
      </c>
      <c r="N86" s="842">
        <v>114642</v>
      </c>
      <c r="O86" s="766" t="s">
        <v>110</v>
      </c>
      <c r="P86" s="757" t="s">
        <v>32</v>
      </c>
      <c r="Q86" s="1058"/>
      <c r="R86" s="1151"/>
      <c r="S86" s="1151"/>
      <c r="T86" s="1151"/>
      <c r="U86" s="773">
        <v>9537</v>
      </c>
      <c r="V86" s="742"/>
      <c r="W86" s="773">
        <v>9537</v>
      </c>
      <c r="X86" s="1139"/>
      <c r="Y86" s="1059"/>
      <c r="Z86" s="755">
        <v>0</v>
      </c>
      <c r="AA86" s="755">
        <v>0</v>
      </c>
      <c r="AB86" s="754">
        <v>0</v>
      </c>
      <c r="AC86" s="738" t="s">
        <v>670</v>
      </c>
      <c r="AD86" s="743"/>
    </row>
    <row r="87" spans="1:30" ht="24.75" customHeight="1">
      <c r="A87" s="298" t="s">
        <v>694</v>
      </c>
      <c r="B87" s="355" t="s">
        <v>42</v>
      </c>
      <c r="C87" s="299">
        <v>46188</v>
      </c>
      <c r="D87" s="457"/>
      <c r="E87" s="299"/>
      <c r="F87" s="298"/>
      <c r="G87" s="761"/>
      <c r="H87" s="772">
        <v>87</v>
      </c>
      <c r="I87" s="301" t="s">
        <v>540</v>
      </c>
      <c r="J87" s="762" t="s">
        <v>33</v>
      </c>
      <c r="K87" s="762" t="s">
        <v>523</v>
      </c>
      <c r="L87" s="299"/>
      <c r="M87" s="766" t="s">
        <v>110</v>
      </c>
      <c r="N87" s="842">
        <v>85589.5</v>
      </c>
      <c r="O87" s="766" t="s">
        <v>110</v>
      </c>
      <c r="P87" s="757" t="s">
        <v>32</v>
      </c>
      <c r="Q87" s="1058"/>
      <c r="R87" s="1151"/>
      <c r="S87" s="1151"/>
      <c r="T87" s="1151"/>
      <c r="U87" s="773">
        <v>6796</v>
      </c>
      <c r="V87" s="742"/>
      <c r="W87" s="773">
        <v>6796</v>
      </c>
      <c r="X87" s="1139"/>
      <c r="Y87" s="1059"/>
      <c r="Z87" s="755">
        <v>0</v>
      </c>
      <c r="AA87" s="755">
        <v>0</v>
      </c>
      <c r="AB87" s="754">
        <v>0</v>
      </c>
      <c r="AC87" s="738" t="s">
        <v>670</v>
      </c>
      <c r="AD87" s="743"/>
    </row>
    <row r="88" spans="1:30" ht="24.75" customHeight="1">
      <c r="A88" s="298" t="s">
        <v>695</v>
      </c>
      <c r="B88" s="355" t="s">
        <v>42</v>
      </c>
      <c r="C88" s="299">
        <v>46188</v>
      </c>
      <c r="D88" s="457"/>
      <c r="E88" s="299"/>
      <c r="F88" s="298"/>
      <c r="G88" s="761"/>
      <c r="H88" s="772">
        <v>76</v>
      </c>
      <c r="I88" s="301" t="s">
        <v>540</v>
      </c>
      <c r="J88" s="762" t="s">
        <v>33</v>
      </c>
      <c r="K88" s="762" t="s">
        <v>523</v>
      </c>
      <c r="L88" s="299"/>
      <c r="M88" s="766" t="s">
        <v>110</v>
      </c>
      <c r="N88" s="842">
        <v>76640</v>
      </c>
      <c r="O88" s="766" t="s">
        <v>110</v>
      </c>
      <c r="P88" s="757" t="s">
        <v>32</v>
      </c>
      <c r="Q88" s="1058"/>
      <c r="R88" s="1151"/>
      <c r="S88" s="1151"/>
      <c r="T88" s="1151"/>
      <c r="U88" s="773">
        <v>6149</v>
      </c>
      <c r="V88" s="742"/>
      <c r="W88" s="773">
        <v>6149</v>
      </c>
      <c r="X88" s="1139"/>
      <c r="Y88" s="1059"/>
      <c r="Z88" s="755">
        <v>0</v>
      </c>
      <c r="AA88" s="755">
        <v>0</v>
      </c>
      <c r="AB88" s="754">
        <v>0</v>
      </c>
      <c r="AC88" s="738" t="s">
        <v>670</v>
      </c>
      <c r="AD88" s="743"/>
    </row>
    <row r="89" spans="1:30" ht="24.75" customHeight="1">
      <c r="A89" s="298" t="s">
        <v>696</v>
      </c>
      <c r="B89" s="355" t="s">
        <v>42</v>
      </c>
      <c r="C89" s="299">
        <v>46188</v>
      </c>
      <c r="D89" s="457"/>
      <c r="E89" s="299"/>
      <c r="F89" s="298"/>
      <c r="G89" s="761"/>
      <c r="H89" s="772">
        <v>89</v>
      </c>
      <c r="I89" s="301" t="s">
        <v>540</v>
      </c>
      <c r="J89" s="762" t="s">
        <v>33</v>
      </c>
      <c r="K89" s="762" t="s">
        <v>523</v>
      </c>
      <c r="L89" s="299"/>
      <c r="M89" s="766" t="s">
        <v>110</v>
      </c>
      <c r="N89" s="842">
        <v>80780</v>
      </c>
      <c r="O89" s="766" t="s">
        <v>110</v>
      </c>
      <c r="P89" s="757" t="s">
        <v>32</v>
      </c>
      <c r="Q89" s="1058"/>
      <c r="R89" s="1151"/>
      <c r="S89" s="1151"/>
      <c r="T89" s="1151"/>
      <c r="U89" s="773">
        <v>6284</v>
      </c>
      <c r="V89" s="742"/>
      <c r="W89" s="773">
        <v>6284</v>
      </c>
      <c r="X89" s="1139"/>
      <c r="Y89" s="1059"/>
      <c r="Z89" s="755">
        <v>0</v>
      </c>
      <c r="AA89" s="755">
        <v>0</v>
      </c>
      <c r="AB89" s="754">
        <v>0</v>
      </c>
      <c r="AC89" s="738" t="s">
        <v>670</v>
      </c>
      <c r="AD89" s="743"/>
    </row>
    <row r="90" spans="1:30" ht="24.75" customHeight="1">
      <c r="A90" s="298" t="s">
        <v>697</v>
      </c>
      <c r="B90" s="355" t="s">
        <v>42</v>
      </c>
      <c r="C90" s="299">
        <v>46188</v>
      </c>
      <c r="D90" s="457"/>
      <c r="E90" s="299"/>
      <c r="F90" s="298"/>
      <c r="G90" s="761"/>
      <c r="H90" s="772">
        <v>85</v>
      </c>
      <c r="I90" s="301" t="s">
        <v>540</v>
      </c>
      <c r="J90" s="762" t="s">
        <v>33</v>
      </c>
      <c r="K90" s="762" t="s">
        <v>523</v>
      </c>
      <c r="L90" s="299"/>
      <c r="M90" s="766" t="s">
        <v>110</v>
      </c>
      <c r="N90" s="842">
        <v>95244</v>
      </c>
      <c r="O90" s="766" t="s">
        <v>110</v>
      </c>
      <c r="P90" s="757" t="s">
        <v>32</v>
      </c>
      <c r="Q90" s="1058"/>
      <c r="R90" s="1151"/>
      <c r="S90" s="1151"/>
      <c r="T90" s="1151"/>
      <c r="U90" s="773">
        <v>7743</v>
      </c>
      <c r="V90" s="742"/>
      <c r="W90" s="773">
        <v>7743</v>
      </c>
      <c r="X90" s="1139"/>
      <c r="Y90" s="1059"/>
      <c r="Z90" s="755">
        <v>0</v>
      </c>
      <c r="AA90" s="755">
        <v>0</v>
      </c>
      <c r="AB90" s="754">
        <v>0</v>
      </c>
      <c r="AC90" s="738" t="s">
        <v>670</v>
      </c>
      <c r="AD90" s="743"/>
    </row>
    <row r="91" spans="1:30" ht="24.75" customHeight="1">
      <c r="A91" s="298" t="s">
        <v>698</v>
      </c>
      <c r="B91" s="355" t="s">
        <v>42</v>
      </c>
      <c r="C91" s="299">
        <v>46127</v>
      </c>
      <c r="D91" s="457"/>
      <c r="E91" s="299"/>
      <c r="F91" s="298"/>
      <c r="G91" s="761"/>
      <c r="H91" s="772">
        <v>87</v>
      </c>
      <c r="I91" s="301" t="s">
        <v>540</v>
      </c>
      <c r="J91" s="762" t="s">
        <v>33</v>
      </c>
      <c r="K91" s="762" t="s">
        <v>523</v>
      </c>
      <c r="L91" s="299"/>
      <c r="M91" s="766" t="s">
        <v>110</v>
      </c>
      <c r="N91" s="842">
        <v>86888</v>
      </c>
      <c r="O91" s="766" t="s">
        <v>110</v>
      </c>
      <c r="P91" s="757" t="s">
        <v>32</v>
      </c>
      <c r="Q91" s="1058"/>
      <c r="R91" s="1151"/>
      <c r="S91" s="1151"/>
      <c r="T91" s="1151"/>
      <c r="U91" s="773">
        <v>6932</v>
      </c>
      <c r="V91" s="742"/>
      <c r="W91" s="773">
        <v>6932</v>
      </c>
      <c r="X91" s="1139"/>
      <c r="Y91" s="1059"/>
      <c r="Z91" s="755">
        <v>0</v>
      </c>
      <c r="AA91" s="755">
        <v>0</v>
      </c>
      <c r="AB91" s="754">
        <v>0</v>
      </c>
      <c r="AC91" s="738" t="s">
        <v>670</v>
      </c>
      <c r="AD91" s="743"/>
    </row>
    <row r="92" spans="1:30" ht="24.75" customHeight="1">
      <c r="A92" s="298" t="s">
        <v>699</v>
      </c>
      <c r="B92" s="355" t="s">
        <v>42</v>
      </c>
      <c r="C92" s="299">
        <v>46127</v>
      </c>
      <c r="D92" s="457"/>
      <c r="E92" s="299"/>
      <c r="F92" s="298"/>
      <c r="G92" s="761"/>
      <c r="H92" s="772">
        <v>87</v>
      </c>
      <c r="I92" s="301" t="s">
        <v>540</v>
      </c>
      <c r="J92" s="762" t="s">
        <v>33</v>
      </c>
      <c r="K92" s="762" t="s">
        <v>523</v>
      </c>
      <c r="L92" s="299"/>
      <c r="M92" s="766" t="s">
        <v>110</v>
      </c>
      <c r="N92" s="842">
        <v>75700</v>
      </c>
      <c r="O92" s="766" t="s">
        <v>110</v>
      </c>
      <c r="P92" s="757" t="s">
        <v>32</v>
      </c>
      <c r="Q92" s="1058"/>
      <c r="R92" s="1151"/>
      <c r="S92" s="1151"/>
      <c r="T92" s="1151"/>
      <c r="U92" s="773">
        <v>6213</v>
      </c>
      <c r="V92" s="742"/>
      <c r="W92" s="773">
        <v>6213</v>
      </c>
      <c r="X92" s="1139"/>
      <c r="Y92" s="1059"/>
      <c r="Z92" s="755">
        <v>0</v>
      </c>
      <c r="AA92" s="755">
        <v>0</v>
      </c>
      <c r="AB92" s="754">
        <v>0</v>
      </c>
      <c r="AC92" s="738" t="s">
        <v>670</v>
      </c>
      <c r="AD92" s="743"/>
    </row>
    <row r="93" spans="1:30" ht="24.75" customHeight="1">
      <c r="A93" s="298" t="s">
        <v>700</v>
      </c>
      <c r="B93" s="355" t="s">
        <v>42</v>
      </c>
      <c r="C93" s="299">
        <v>46127</v>
      </c>
      <c r="D93" s="457"/>
      <c r="E93" s="299"/>
      <c r="F93" s="298"/>
      <c r="G93" s="761"/>
      <c r="H93" s="772">
        <v>52</v>
      </c>
      <c r="I93" s="301" t="s">
        <v>540</v>
      </c>
      <c r="J93" s="762" t="s">
        <v>33</v>
      </c>
      <c r="K93" s="762" t="s">
        <v>523</v>
      </c>
      <c r="L93" s="299"/>
      <c r="M93" s="766" t="s">
        <v>110</v>
      </c>
      <c r="N93" s="842">
        <v>53698</v>
      </c>
      <c r="O93" s="766" t="s">
        <v>110</v>
      </c>
      <c r="P93" s="757" t="s">
        <v>32</v>
      </c>
      <c r="Q93" s="1058"/>
      <c r="R93" s="1151"/>
      <c r="S93" s="1151"/>
      <c r="T93" s="1151"/>
      <c r="U93" s="773">
        <v>4339</v>
      </c>
      <c r="V93" s="742"/>
      <c r="W93" s="773">
        <v>4339</v>
      </c>
      <c r="X93" s="1139"/>
      <c r="Y93" s="1059"/>
      <c r="Z93" s="755">
        <v>0</v>
      </c>
      <c r="AA93" s="755">
        <v>0</v>
      </c>
      <c r="AB93" s="754">
        <v>0</v>
      </c>
      <c r="AC93" s="738" t="s">
        <v>670</v>
      </c>
      <c r="AD93" s="743"/>
    </row>
    <row r="94" spans="1:30" ht="24.75" customHeight="1">
      <c r="A94" s="298" t="s">
        <v>701</v>
      </c>
      <c r="B94" s="355" t="s">
        <v>42</v>
      </c>
      <c r="C94" s="299">
        <v>46127</v>
      </c>
      <c r="D94" s="457"/>
      <c r="E94" s="299"/>
      <c r="F94" s="298"/>
      <c r="G94" s="761"/>
      <c r="H94" s="772">
        <v>48</v>
      </c>
      <c r="I94" s="301" t="s">
        <v>540</v>
      </c>
      <c r="J94" s="762" t="s">
        <v>33</v>
      </c>
      <c r="K94" s="762" t="s">
        <v>523</v>
      </c>
      <c r="L94" s="299"/>
      <c r="M94" s="766" t="s">
        <v>110</v>
      </c>
      <c r="N94" s="842">
        <v>48883</v>
      </c>
      <c r="O94" s="766" t="s">
        <v>110</v>
      </c>
      <c r="P94" s="757" t="s">
        <v>32</v>
      </c>
      <c r="Q94" s="1058"/>
      <c r="R94" s="1151"/>
      <c r="S94" s="1151"/>
      <c r="T94" s="1151"/>
      <c r="U94" s="773">
        <v>3940</v>
      </c>
      <c r="V94" s="742"/>
      <c r="W94" s="773">
        <v>3940</v>
      </c>
      <c r="X94" s="1139"/>
      <c r="Y94" s="1059"/>
      <c r="Z94" s="755">
        <v>0</v>
      </c>
      <c r="AA94" s="755">
        <v>0</v>
      </c>
      <c r="AB94" s="754">
        <v>0</v>
      </c>
      <c r="AC94" s="738" t="s">
        <v>670</v>
      </c>
      <c r="AD94" s="743"/>
    </row>
    <row r="95" spans="1:30" ht="24.75" customHeight="1">
      <c r="A95" s="298" t="s">
        <v>702</v>
      </c>
      <c r="B95" s="355" t="s">
        <v>42</v>
      </c>
      <c r="C95" s="299">
        <v>46218</v>
      </c>
      <c r="D95" s="457"/>
      <c r="E95" s="299"/>
      <c r="F95" s="298"/>
      <c r="G95" s="761"/>
      <c r="H95" s="772">
        <v>88</v>
      </c>
      <c r="I95" s="301" t="s">
        <v>540</v>
      </c>
      <c r="J95" s="762" t="s">
        <v>33</v>
      </c>
      <c r="K95" s="762" t="s">
        <v>523</v>
      </c>
      <c r="L95" s="299"/>
      <c r="M95" s="766" t="s">
        <v>110</v>
      </c>
      <c r="N95" s="842">
        <v>83382</v>
      </c>
      <c r="O95" s="766" t="s">
        <v>110</v>
      </c>
      <c r="P95" s="757" t="s">
        <v>32</v>
      </c>
      <c r="Q95" s="1058"/>
      <c r="R95" s="1151"/>
      <c r="S95" s="1151"/>
      <c r="T95" s="1151"/>
      <c r="U95" s="773">
        <v>6855</v>
      </c>
      <c r="V95" s="742"/>
      <c r="W95" s="773">
        <v>6855</v>
      </c>
      <c r="X95" s="1139"/>
      <c r="Y95" s="1059"/>
      <c r="Z95" s="755">
        <v>0</v>
      </c>
      <c r="AA95" s="755">
        <v>0</v>
      </c>
      <c r="AB95" s="754">
        <v>0</v>
      </c>
      <c r="AC95" s="738" t="s">
        <v>670</v>
      </c>
      <c r="AD95" s="743"/>
    </row>
    <row r="96" spans="1:30" ht="24.75" customHeight="1">
      <c r="A96" s="298" t="s">
        <v>703</v>
      </c>
      <c r="B96" s="355" t="s">
        <v>42</v>
      </c>
      <c r="C96" s="299">
        <v>46127</v>
      </c>
      <c r="D96" s="457"/>
      <c r="E96" s="299"/>
      <c r="F96" s="298"/>
      <c r="G96" s="761"/>
      <c r="H96" s="772">
        <v>90</v>
      </c>
      <c r="I96" s="301" t="s">
        <v>540</v>
      </c>
      <c r="J96" s="762" t="s">
        <v>33</v>
      </c>
      <c r="K96" s="762" t="s">
        <v>523</v>
      </c>
      <c r="L96" s="299"/>
      <c r="M96" s="766" t="s">
        <v>110</v>
      </c>
      <c r="N96" s="842">
        <v>88834</v>
      </c>
      <c r="O96" s="766" t="s">
        <v>110</v>
      </c>
      <c r="P96" s="757" t="s">
        <v>32</v>
      </c>
      <c r="Q96" s="1058"/>
      <c r="R96" s="1151"/>
      <c r="S96" s="1151"/>
      <c r="T96" s="1151"/>
      <c r="U96" s="773">
        <v>7147</v>
      </c>
      <c r="V96" s="742"/>
      <c r="W96" s="773">
        <v>7147</v>
      </c>
      <c r="X96" s="1139"/>
      <c r="Y96" s="1059"/>
      <c r="Z96" s="755">
        <v>0</v>
      </c>
      <c r="AA96" s="755">
        <v>0</v>
      </c>
      <c r="AB96" s="754">
        <v>0</v>
      </c>
      <c r="AC96" s="738" t="s">
        <v>670</v>
      </c>
      <c r="AD96" s="743"/>
    </row>
    <row r="97" spans="1:30" ht="24.75" customHeight="1">
      <c r="A97" s="298" t="s">
        <v>704</v>
      </c>
      <c r="B97" s="355" t="s">
        <v>42</v>
      </c>
      <c r="C97" s="299">
        <v>46127</v>
      </c>
      <c r="D97" s="457"/>
      <c r="E97" s="299"/>
      <c r="F97" s="298"/>
      <c r="G97" s="761"/>
      <c r="H97" s="772">
        <v>83</v>
      </c>
      <c r="I97" s="301" t="s">
        <v>540</v>
      </c>
      <c r="J97" s="762" t="s">
        <v>33</v>
      </c>
      <c r="K97" s="762" t="s">
        <v>523</v>
      </c>
      <c r="L97" s="299"/>
      <c r="M97" s="766" t="s">
        <v>110</v>
      </c>
      <c r="N97" s="842">
        <v>81027.5</v>
      </c>
      <c r="O97" s="766" t="s">
        <v>110</v>
      </c>
      <c r="P97" s="757" t="s">
        <v>32</v>
      </c>
      <c r="Q97" s="1058"/>
      <c r="R97" s="1151"/>
      <c r="S97" s="1151"/>
      <c r="T97" s="1151"/>
      <c r="U97" s="773">
        <v>6376</v>
      </c>
      <c r="V97" s="742"/>
      <c r="W97" s="773">
        <v>6376</v>
      </c>
      <c r="X97" s="1139"/>
      <c r="Y97" s="1059"/>
      <c r="Z97" s="755">
        <v>0</v>
      </c>
      <c r="AA97" s="755">
        <v>0</v>
      </c>
      <c r="AB97" s="754">
        <v>0</v>
      </c>
      <c r="AC97" s="738" t="s">
        <v>670</v>
      </c>
      <c r="AD97" s="743"/>
    </row>
    <row r="98" spans="1:30" ht="24.75" customHeight="1">
      <c r="A98" s="298" t="s">
        <v>705</v>
      </c>
      <c r="B98" s="355" t="s">
        <v>42</v>
      </c>
      <c r="C98" s="299">
        <v>46248</v>
      </c>
      <c r="D98" s="457"/>
      <c r="E98" s="299"/>
      <c r="F98" s="298"/>
      <c r="G98" s="761"/>
      <c r="H98" s="772">
        <v>63</v>
      </c>
      <c r="I98" s="301" t="s">
        <v>540</v>
      </c>
      <c r="J98" s="762" t="s">
        <v>33</v>
      </c>
      <c r="K98" s="762" t="s">
        <v>523</v>
      </c>
      <c r="L98" s="299"/>
      <c r="M98" s="766" t="s">
        <v>110</v>
      </c>
      <c r="N98" s="842">
        <v>60264</v>
      </c>
      <c r="O98" s="766" t="s">
        <v>110</v>
      </c>
      <c r="P98" s="757" t="s">
        <v>32</v>
      </c>
      <c r="Q98" s="1058"/>
      <c r="R98" s="1151"/>
      <c r="S98" s="1151"/>
      <c r="T98" s="1151"/>
      <c r="U98" s="773">
        <v>4784</v>
      </c>
      <c r="V98" s="742"/>
      <c r="W98" s="773">
        <v>4784</v>
      </c>
      <c r="X98" s="1139"/>
      <c r="Y98" s="1059"/>
      <c r="Z98" s="755">
        <v>0</v>
      </c>
      <c r="AA98" s="755">
        <v>0</v>
      </c>
      <c r="AB98" s="754">
        <v>0</v>
      </c>
      <c r="AC98" s="738" t="s">
        <v>670</v>
      </c>
      <c r="AD98" s="743"/>
    </row>
    <row r="99" spans="1:30" ht="24.75" customHeight="1">
      <c r="A99" s="298" t="s">
        <v>706</v>
      </c>
      <c r="B99" s="355" t="s">
        <v>42</v>
      </c>
      <c r="C99" s="299">
        <v>46248</v>
      </c>
      <c r="D99" s="457"/>
      <c r="E99" s="299"/>
      <c r="F99" s="298"/>
      <c r="G99" s="761"/>
      <c r="H99" s="772">
        <v>86</v>
      </c>
      <c r="I99" s="301" t="s">
        <v>540</v>
      </c>
      <c r="J99" s="762" t="s">
        <v>33</v>
      </c>
      <c r="K99" s="762" t="s">
        <v>523</v>
      </c>
      <c r="L99" s="299"/>
      <c r="M99" s="766" t="s">
        <v>110</v>
      </c>
      <c r="N99" s="842">
        <v>81096</v>
      </c>
      <c r="O99" s="766" t="s">
        <v>110</v>
      </c>
      <c r="P99" s="757" t="s">
        <v>32</v>
      </c>
      <c r="Q99" s="1058"/>
      <c r="R99" s="1151"/>
      <c r="S99" s="1151"/>
      <c r="T99" s="1151"/>
      <c r="U99" s="773">
        <v>6387</v>
      </c>
      <c r="V99" s="742"/>
      <c r="W99" s="773">
        <v>6387</v>
      </c>
      <c r="X99" s="1139"/>
      <c r="Y99" s="1059"/>
      <c r="Z99" s="755">
        <v>0</v>
      </c>
      <c r="AA99" s="755">
        <v>0</v>
      </c>
      <c r="AB99" s="754">
        <v>0</v>
      </c>
      <c r="AC99" s="738" t="s">
        <v>670</v>
      </c>
      <c r="AD99" s="743"/>
    </row>
    <row r="100" spans="1:30" ht="24.75" customHeight="1">
      <c r="A100" s="298" t="s">
        <v>707</v>
      </c>
      <c r="B100" s="355" t="s">
        <v>42</v>
      </c>
      <c r="C100" s="299">
        <v>46280</v>
      </c>
      <c r="D100" s="457"/>
      <c r="E100" s="299"/>
      <c r="F100" s="298"/>
      <c r="G100" s="761"/>
      <c r="H100" s="772">
        <v>81</v>
      </c>
      <c r="I100" s="301" t="s">
        <v>540</v>
      </c>
      <c r="J100" s="762" t="s">
        <v>33</v>
      </c>
      <c r="K100" s="762" t="s">
        <v>523</v>
      </c>
      <c r="L100" s="299"/>
      <c r="M100" s="766" t="s">
        <v>110</v>
      </c>
      <c r="N100" s="842">
        <v>79796</v>
      </c>
      <c r="O100" s="766" t="s">
        <v>110</v>
      </c>
      <c r="P100" s="757" t="s">
        <v>32</v>
      </c>
      <c r="Q100" s="1058"/>
      <c r="R100" s="1151"/>
      <c r="S100" s="1151"/>
      <c r="T100" s="1151"/>
      <c r="U100" s="773">
        <v>6372</v>
      </c>
      <c r="V100" s="742"/>
      <c r="W100" s="773">
        <v>6372</v>
      </c>
      <c r="X100" s="1139"/>
      <c r="Y100" s="1059"/>
      <c r="Z100" s="755">
        <v>0</v>
      </c>
      <c r="AA100" s="755">
        <v>0</v>
      </c>
      <c r="AB100" s="754">
        <v>0</v>
      </c>
      <c r="AC100" s="738" t="s">
        <v>670</v>
      </c>
      <c r="AD100" s="743"/>
    </row>
    <row r="101" spans="1:30" ht="24.75" customHeight="1">
      <c r="A101" s="298" t="s">
        <v>708</v>
      </c>
      <c r="B101" s="355" t="s">
        <v>42</v>
      </c>
      <c r="C101" s="299">
        <v>46157</v>
      </c>
      <c r="D101" s="457"/>
      <c r="E101" s="299"/>
      <c r="F101" s="298"/>
      <c r="G101" s="761"/>
      <c r="H101" s="772">
        <v>77</v>
      </c>
      <c r="I101" s="301" t="s">
        <v>540</v>
      </c>
      <c r="J101" s="762" t="s">
        <v>33</v>
      </c>
      <c r="K101" s="762" t="s">
        <v>523</v>
      </c>
      <c r="L101" s="299"/>
      <c r="M101" s="766" t="s">
        <v>110</v>
      </c>
      <c r="N101" s="842">
        <v>69082</v>
      </c>
      <c r="O101" s="766" t="s">
        <v>110</v>
      </c>
      <c r="P101" s="757" t="s">
        <v>32</v>
      </c>
      <c r="Q101" s="1058"/>
      <c r="R101" s="1151"/>
      <c r="S101" s="1151"/>
      <c r="T101" s="1151"/>
      <c r="U101" s="773">
        <v>5363</v>
      </c>
      <c r="V101" s="742"/>
      <c r="W101" s="773">
        <v>5363</v>
      </c>
      <c r="X101" s="1139"/>
      <c r="Y101" s="1059"/>
      <c r="Z101" s="755">
        <v>0</v>
      </c>
      <c r="AA101" s="755">
        <v>0</v>
      </c>
      <c r="AB101" s="754">
        <v>0</v>
      </c>
      <c r="AC101" s="738" t="s">
        <v>670</v>
      </c>
      <c r="AD101" s="743"/>
    </row>
    <row r="102" spans="1:30" ht="24.75" customHeight="1">
      <c r="A102" s="298" t="s">
        <v>709</v>
      </c>
      <c r="B102" s="355" t="s">
        <v>42</v>
      </c>
      <c r="C102" s="299">
        <v>46281</v>
      </c>
      <c r="D102" s="457"/>
      <c r="E102" s="299"/>
      <c r="F102" s="298"/>
      <c r="G102" s="761"/>
      <c r="H102" s="772">
        <v>67</v>
      </c>
      <c r="I102" s="301" t="s">
        <v>540</v>
      </c>
      <c r="J102" s="762" t="s">
        <v>33</v>
      </c>
      <c r="K102" s="762" t="s">
        <v>523</v>
      </c>
      <c r="L102" s="299"/>
      <c r="M102" s="766" t="s">
        <v>110</v>
      </c>
      <c r="N102" s="842">
        <v>65448</v>
      </c>
      <c r="O102" s="766" t="s">
        <v>110</v>
      </c>
      <c r="P102" s="757" t="s">
        <v>32</v>
      </c>
      <c r="Q102" s="1058"/>
      <c r="R102" s="1151"/>
      <c r="S102" s="1151"/>
      <c r="T102" s="1151"/>
      <c r="U102" s="773">
        <v>5199</v>
      </c>
      <c r="V102" s="742"/>
      <c r="W102" s="773">
        <v>5199</v>
      </c>
      <c r="X102" s="1139"/>
      <c r="Y102" s="1059"/>
      <c r="Z102" s="755">
        <v>0</v>
      </c>
      <c r="AA102" s="755">
        <v>0</v>
      </c>
      <c r="AB102" s="754">
        <v>0</v>
      </c>
      <c r="AC102" s="738" t="s">
        <v>670</v>
      </c>
      <c r="AD102" s="743"/>
    </row>
    <row r="103" spans="1:30" ht="24.75" customHeight="1">
      <c r="A103" s="298" t="s">
        <v>710</v>
      </c>
      <c r="B103" s="355" t="s">
        <v>42</v>
      </c>
      <c r="C103" s="299">
        <v>46310</v>
      </c>
      <c r="D103" s="457"/>
      <c r="E103" s="299"/>
      <c r="F103" s="298"/>
      <c r="G103" s="761"/>
      <c r="H103" s="772">
        <v>90</v>
      </c>
      <c r="I103" s="301" t="s">
        <v>540</v>
      </c>
      <c r="J103" s="762" t="s">
        <v>33</v>
      </c>
      <c r="K103" s="762" t="s">
        <v>523</v>
      </c>
      <c r="L103" s="299"/>
      <c r="M103" s="766" t="s">
        <v>110</v>
      </c>
      <c r="N103" s="842">
        <v>116020.5</v>
      </c>
      <c r="O103" s="766" t="s">
        <v>110</v>
      </c>
      <c r="P103" s="757" t="s">
        <v>32</v>
      </c>
      <c r="Q103" s="1058"/>
      <c r="R103" s="1151"/>
      <c r="S103" s="1151"/>
      <c r="T103" s="1151"/>
      <c r="U103" s="773">
        <v>9771</v>
      </c>
      <c r="V103" s="742"/>
      <c r="W103" s="773">
        <v>9771</v>
      </c>
      <c r="X103" s="1139"/>
      <c r="Y103" s="1059"/>
      <c r="Z103" s="755">
        <v>0</v>
      </c>
      <c r="AA103" s="755">
        <v>0</v>
      </c>
      <c r="AB103" s="754">
        <v>0</v>
      </c>
      <c r="AC103" s="738" t="s">
        <v>670</v>
      </c>
      <c r="AD103" s="743"/>
    </row>
    <row r="104" spans="1:30" ht="24.75" customHeight="1">
      <c r="A104" s="298" t="s">
        <v>711</v>
      </c>
      <c r="B104" s="355" t="s">
        <v>42</v>
      </c>
      <c r="C104" s="299">
        <v>46372</v>
      </c>
      <c r="D104" s="457"/>
      <c r="E104" s="299"/>
      <c r="F104" s="298"/>
      <c r="G104" s="761"/>
      <c r="H104" s="772">
        <v>90</v>
      </c>
      <c r="I104" s="301" t="s">
        <v>540</v>
      </c>
      <c r="J104" s="762" t="s">
        <v>33</v>
      </c>
      <c r="K104" s="762" t="s">
        <v>523</v>
      </c>
      <c r="L104" s="299"/>
      <c r="M104" s="766" t="s">
        <v>110</v>
      </c>
      <c r="N104" s="842">
        <v>114306</v>
      </c>
      <c r="O104" s="766" t="s">
        <v>110</v>
      </c>
      <c r="P104" s="757" t="s">
        <v>32</v>
      </c>
      <c r="Q104" s="1058"/>
      <c r="R104" s="1151"/>
      <c r="S104" s="1151"/>
      <c r="T104" s="1151"/>
      <c r="U104" s="773">
        <v>9562</v>
      </c>
      <c r="V104" s="742"/>
      <c r="W104" s="773">
        <v>9562</v>
      </c>
      <c r="X104" s="1139"/>
      <c r="Y104" s="1059"/>
      <c r="Z104" s="755">
        <v>0</v>
      </c>
      <c r="AA104" s="755">
        <v>0</v>
      </c>
      <c r="AB104" s="754">
        <v>0</v>
      </c>
      <c r="AC104" s="738" t="s">
        <v>670</v>
      </c>
      <c r="AD104" s="743"/>
    </row>
    <row r="105" spans="1:30" ht="24.75" customHeight="1">
      <c r="A105" s="298" t="s">
        <v>712</v>
      </c>
      <c r="B105" s="355" t="s">
        <v>42</v>
      </c>
      <c r="C105" s="299">
        <v>46372</v>
      </c>
      <c r="D105" s="457"/>
      <c r="E105" s="299"/>
      <c r="F105" s="298"/>
      <c r="G105" s="761"/>
      <c r="H105" s="772">
        <v>87</v>
      </c>
      <c r="I105" s="301" t="s">
        <v>540</v>
      </c>
      <c r="J105" s="762" t="s">
        <v>33</v>
      </c>
      <c r="K105" s="762" t="s">
        <v>523</v>
      </c>
      <c r="L105" s="299"/>
      <c r="M105" s="766" t="s">
        <v>110</v>
      </c>
      <c r="N105" s="842">
        <v>80784</v>
      </c>
      <c r="O105" s="766" t="s">
        <v>110</v>
      </c>
      <c r="P105" s="757" t="s">
        <v>32</v>
      </c>
      <c r="Q105" s="1058"/>
      <c r="R105" s="1151"/>
      <c r="S105" s="1151"/>
      <c r="T105" s="1151"/>
      <c r="U105" s="773">
        <v>6309</v>
      </c>
      <c r="V105" s="742"/>
      <c r="W105" s="773">
        <v>6309</v>
      </c>
      <c r="X105" s="1139"/>
      <c r="Y105" s="1059"/>
      <c r="Z105" s="755">
        <v>0</v>
      </c>
      <c r="AA105" s="755">
        <v>0</v>
      </c>
      <c r="AB105" s="754">
        <v>0</v>
      </c>
      <c r="AC105" s="738" t="s">
        <v>670</v>
      </c>
      <c r="AD105" s="743"/>
    </row>
    <row r="106" spans="1:30" ht="24.75" customHeight="1">
      <c r="A106" s="298" t="s">
        <v>713</v>
      </c>
      <c r="B106" s="355" t="s">
        <v>42</v>
      </c>
      <c r="C106" s="299">
        <v>46340</v>
      </c>
      <c r="D106" s="457"/>
      <c r="E106" s="299"/>
      <c r="F106" s="298"/>
      <c r="G106" s="761"/>
      <c r="H106" s="772">
        <v>90</v>
      </c>
      <c r="I106" s="301" t="s">
        <v>540</v>
      </c>
      <c r="J106" s="762" t="s">
        <v>33</v>
      </c>
      <c r="K106" s="762" t="s">
        <v>523</v>
      </c>
      <c r="L106" s="299"/>
      <c r="M106" s="766" t="s">
        <v>110</v>
      </c>
      <c r="N106" s="842">
        <v>125540.85</v>
      </c>
      <c r="O106" s="766" t="s">
        <v>110</v>
      </c>
      <c r="P106" s="757" t="s">
        <v>32</v>
      </c>
      <c r="Q106" s="1058"/>
      <c r="R106" s="1151"/>
      <c r="S106" s="1151"/>
      <c r="T106" s="1151"/>
      <c r="U106" s="773">
        <v>10260</v>
      </c>
      <c r="V106" s="742"/>
      <c r="W106" s="773">
        <v>10260</v>
      </c>
      <c r="X106" s="1139"/>
      <c r="Y106" s="1059"/>
      <c r="Z106" s="755">
        <v>0</v>
      </c>
      <c r="AA106" s="755">
        <v>0</v>
      </c>
      <c r="AB106" s="754">
        <v>0</v>
      </c>
      <c r="AC106" s="738" t="s">
        <v>670</v>
      </c>
      <c r="AD106" s="743"/>
    </row>
    <row r="107" spans="1:30" ht="24.75" customHeight="1">
      <c r="A107" s="298" t="s">
        <v>714</v>
      </c>
      <c r="B107" s="355" t="s">
        <v>42</v>
      </c>
      <c r="C107" s="299">
        <v>46340</v>
      </c>
      <c r="D107" s="457"/>
      <c r="E107" s="299"/>
      <c r="F107" s="298"/>
      <c r="G107" s="761"/>
      <c r="H107" s="772">
        <v>89</v>
      </c>
      <c r="I107" s="301" t="s">
        <v>540</v>
      </c>
      <c r="J107" s="762" t="s">
        <v>33</v>
      </c>
      <c r="K107" s="762" t="s">
        <v>523</v>
      </c>
      <c r="L107" s="299"/>
      <c r="M107" s="766" t="s">
        <v>110</v>
      </c>
      <c r="N107" s="842">
        <v>119327</v>
      </c>
      <c r="O107" s="766" t="s">
        <v>110</v>
      </c>
      <c r="P107" s="757" t="s">
        <v>32</v>
      </c>
      <c r="Q107" s="1058"/>
      <c r="R107" s="1151"/>
      <c r="S107" s="1151"/>
      <c r="T107" s="1151"/>
      <c r="U107" s="773">
        <v>10080</v>
      </c>
      <c r="V107" s="742"/>
      <c r="W107" s="773">
        <v>10080</v>
      </c>
      <c r="X107" s="1139"/>
      <c r="Y107" s="1059"/>
      <c r="Z107" s="755">
        <v>0</v>
      </c>
      <c r="AA107" s="755">
        <v>0</v>
      </c>
      <c r="AB107" s="754">
        <v>0</v>
      </c>
      <c r="AC107" s="738" t="s">
        <v>670</v>
      </c>
      <c r="AD107" s="743"/>
    </row>
    <row r="108" spans="1:30" ht="24.75" customHeight="1">
      <c r="A108" s="298" t="s">
        <v>715</v>
      </c>
      <c r="B108" s="355" t="s">
        <v>42</v>
      </c>
      <c r="C108" s="299">
        <v>46340</v>
      </c>
      <c r="D108" s="457"/>
      <c r="E108" s="299"/>
      <c r="F108" s="298"/>
      <c r="G108" s="761"/>
      <c r="H108" s="772">
        <v>76</v>
      </c>
      <c r="I108" s="301" t="s">
        <v>540</v>
      </c>
      <c r="J108" s="762" t="s">
        <v>33</v>
      </c>
      <c r="K108" s="762" t="s">
        <v>523</v>
      </c>
      <c r="L108" s="299"/>
      <c r="M108" s="766" t="s">
        <v>110</v>
      </c>
      <c r="N108" s="842">
        <v>85720</v>
      </c>
      <c r="O108" s="766" t="s">
        <v>110</v>
      </c>
      <c r="P108" s="757" t="s">
        <v>32</v>
      </c>
      <c r="Q108" s="1058"/>
      <c r="R108" s="1151"/>
      <c r="S108" s="1151"/>
      <c r="T108" s="1151"/>
      <c r="U108" s="773">
        <v>6859</v>
      </c>
      <c r="V108" s="742"/>
      <c r="W108" s="773">
        <v>6859</v>
      </c>
      <c r="X108" s="1139"/>
      <c r="Y108" s="1059"/>
      <c r="Z108" s="755">
        <v>0</v>
      </c>
      <c r="AA108" s="755">
        <v>0</v>
      </c>
      <c r="AB108" s="754">
        <v>0</v>
      </c>
      <c r="AC108" s="738" t="s">
        <v>670</v>
      </c>
      <c r="AD108" s="743"/>
    </row>
    <row r="109" spans="1:30" ht="24.75" customHeight="1">
      <c r="A109" s="298" t="s">
        <v>716</v>
      </c>
      <c r="B109" s="355" t="s">
        <v>42</v>
      </c>
      <c r="C109" s="299">
        <v>46340</v>
      </c>
      <c r="D109" s="457"/>
      <c r="E109" s="299"/>
      <c r="F109" s="298"/>
      <c r="G109" s="761"/>
      <c r="H109" s="772">
        <v>84</v>
      </c>
      <c r="I109" s="301" t="s">
        <v>540</v>
      </c>
      <c r="J109" s="762" t="s">
        <v>33</v>
      </c>
      <c r="K109" s="762" t="s">
        <v>523</v>
      </c>
      <c r="L109" s="299"/>
      <c r="M109" s="766" t="s">
        <v>110</v>
      </c>
      <c r="N109" s="842">
        <v>75682</v>
      </c>
      <c r="O109" s="766" t="s">
        <v>110</v>
      </c>
      <c r="P109" s="757" t="s">
        <v>32</v>
      </c>
      <c r="Q109" s="1058"/>
      <c r="R109" s="1151"/>
      <c r="S109" s="1151"/>
      <c r="T109" s="1151"/>
      <c r="U109" s="773">
        <v>5873</v>
      </c>
      <c r="V109" s="742"/>
      <c r="W109" s="773">
        <v>5873</v>
      </c>
      <c r="X109" s="1139"/>
      <c r="Y109" s="1059"/>
      <c r="Z109" s="755">
        <v>0</v>
      </c>
      <c r="AA109" s="755">
        <v>0</v>
      </c>
      <c r="AB109" s="754">
        <v>0</v>
      </c>
      <c r="AC109" s="738" t="s">
        <v>670</v>
      </c>
      <c r="AD109" s="743"/>
    </row>
    <row r="110" spans="1:30" ht="24.75" customHeight="1">
      <c r="A110" s="298" t="s">
        <v>717</v>
      </c>
      <c r="B110" s="355" t="s">
        <v>42</v>
      </c>
      <c r="C110" s="299">
        <v>46340</v>
      </c>
      <c r="D110" s="457"/>
      <c r="E110" s="299"/>
      <c r="F110" s="298"/>
      <c r="G110" s="761"/>
      <c r="H110" s="772">
        <v>55</v>
      </c>
      <c r="I110" s="301" t="s">
        <v>540</v>
      </c>
      <c r="J110" s="762" t="s">
        <v>33</v>
      </c>
      <c r="K110" s="762" t="s">
        <v>523</v>
      </c>
      <c r="L110" s="299"/>
      <c r="M110" s="766" t="s">
        <v>110</v>
      </c>
      <c r="N110" s="842">
        <v>60784</v>
      </c>
      <c r="O110" s="766" t="s">
        <v>110</v>
      </c>
      <c r="P110" s="757" t="s">
        <v>32</v>
      </c>
      <c r="Q110" s="1058"/>
      <c r="R110" s="1151"/>
      <c r="S110" s="1151"/>
      <c r="T110" s="1151"/>
      <c r="U110" s="773">
        <v>4945</v>
      </c>
      <c r="V110" s="742"/>
      <c r="W110" s="773">
        <v>4945</v>
      </c>
      <c r="X110" s="1139"/>
      <c r="Y110" s="1059"/>
      <c r="Z110" s="755">
        <v>0</v>
      </c>
      <c r="AA110" s="755">
        <v>0</v>
      </c>
      <c r="AB110" s="754">
        <v>0</v>
      </c>
      <c r="AC110" s="738" t="s">
        <v>670</v>
      </c>
      <c r="AD110" s="743"/>
    </row>
    <row r="111" spans="1:30" ht="24.75" customHeight="1">
      <c r="A111" s="298" t="s">
        <v>718</v>
      </c>
      <c r="B111" s="355" t="s">
        <v>42</v>
      </c>
      <c r="C111" s="299">
        <v>46248</v>
      </c>
      <c r="D111" s="457"/>
      <c r="E111" s="299"/>
      <c r="F111" s="298"/>
      <c r="G111" s="761"/>
      <c r="H111" s="772">
        <v>54</v>
      </c>
      <c r="I111" s="301" t="s">
        <v>540</v>
      </c>
      <c r="J111" s="762" t="s">
        <v>33</v>
      </c>
      <c r="K111" s="762" t="s">
        <v>523</v>
      </c>
      <c r="L111" s="299"/>
      <c r="M111" s="766" t="s">
        <v>110</v>
      </c>
      <c r="N111" s="842">
        <v>52670</v>
      </c>
      <c r="O111" s="766" t="s">
        <v>110</v>
      </c>
      <c r="P111" s="757" t="s">
        <v>32</v>
      </c>
      <c r="Q111" s="1058"/>
      <c r="R111" s="1151"/>
      <c r="S111" s="1151"/>
      <c r="T111" s="1151"/>
      <c r="U111" s="773">
        <v>4275</v>
      </c>
      <c r="V111" s="742"/>
      <c r="W111" s="773">
        <v>4275</v>
      </c>
      <c r="X111" s="1139"/>
      <c r="Y111" s="1059"/>
      <c r="Z111" s="755">
        <v>0</v>
      </c>
      <c r="AA111" s="755">
        <v>0</v>
      </c>
      <c r="AB111" s="754">
        <v>0</v>
      </c>
      <c r="AC111" s="738" t="s">
        <v>670</v>
      </c>
      <c r="AD111" s="743"/>
    </row>
    <row r="112" spans="1:30" ht="24.75" customHeight="1">
      <c r="A112" s="298" t="s">
        <v>719</v>
      </c>
      <c r="B112" s="355" t="s">
        <v>42</v>
      </c>
      <c r="C112" s="299">
        <v>46102</v>
      </c>
      <c r="D112" s="457"/>
      <c r="E112" s="299"/>
      <c r="F112" s="298"/>
      <c r="G112" s="761"/>
      <c r="H112" s="772">
        <v>88</v>
      </c>
      <c r="I112" s="301" t="s">
        <v>540</v>
      </c>
      <c r="J112" s="762" t="s">
        <v>33</v>
      </c>
      <c r="K112" s="762" t="s">
        <v>523</v>
      </c>
      <c r="L112" s="299"/>
      <c r="M112" s="766" t="s">
        <v>238</v>
      </c>
      <c r="N112" s="842"/>
      <c r="O112" s="766" t="s">
        <v>238</v>
      </c>
      <c r="P112" s="757" t="s">
        <v>32</v>
      </c>
      <c r="Q112" s="1058"/>
      <c r="R112" s="1151"/>
      <c r="S112" s="1151"/>
      <c r="T112" s="1151"/>
      <c r="U112" s="773">
        <v>6378</v>
      </c>
      <c r="V112" s="742"/>
      <c r="W112" s="773">
        <v>6378</v>
      </c>
      <c r="X112" s="1139"/>
      <c r="Y112" s="1059"/>
      <c r="Z112" s="755">
        <v>0</v>
      </c>
      <c r="AA112" s="755">
        <v>0</v>
      </c>
      <c r="AB112" s="754">
        <v>0</v>
      </c>
      <c r="AC112" s="738" t="s">
        <v>720</v>
      </c>
      <c r="AD112" s="743"/>
    </row>
    <row r="113" spans="1:30" ht="24.75" customHeight="1">
      <c r="A113" s="298" t="s">
        <v>721</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7373</v>
      </c>
      <c r="V113" s="742"/>
      <c r="W113" s="773">
        <v>7373</v>
      </c>
      <c r="X113" s="1139"/>
      <c r="Y113" s="1059"/>
      <c r="Z113" s="755">
        <v>0</v>
      </c>
      <c r="AA113" s="755">
        <v>0</v>
      </c>
      <c r="AB113" s="754">
        <v>0</v>
      </c>
      <c r="AC113" s="738" t="s">
        <v>720</v>
      </c>
      <c r="AD113" s="743"/>
    </row>
    <row r="114" spans="1:30" ht="24.75" customHeight="1">
      <c r="A114" s="298" t="s">
        <v>722</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5781</v>
      </c>
      <c r="V114" s="742"/>
      <c r="W114" s="773">
        <v>5781</v>
      </c>
      <c r="X114" s="1139"/>
      <c r="Y114" s="1059"/>
      <c r="Z114" s="755">
        <v>0</v>
      </c>
      <c r="AA114" s="755">
        <v>0</v>
      </c>
      <c r="AB114" s="754">
        <v>0</v>
      </c>
      <c r="AC114" s="738" t="s">
        <v>720</v>
      </c>
      <c r="AD114" s="743"/>
    </row>
    <row r="115" spans="1:30" ht="24.75" customHeight="1">
      <c r="A115" s="298" t="s">
        <v>723</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9051</v>
      </c>
      <c r="V115" s="742"/>
      <c r="W115" s="773">
        <v>9051</v>
      </c>
      <c r="X115" s="1139"/>
      <c r="Y115" s="1059"/>
      <c r="Z115" s="755">
        <v>0</v>
      </c>
      <c r="AA115" s="755">
        <v>0</v>
      </c>
      <c r="AB115" s="754">
        <v>0</v>
      </c>
      <c r="AC115" s="738" t="s">
        <v>720</v>
      </c>
      <c r="AD115" s="743"/>
    </row>
    <row r="116" spans="1:30" ht="24.75" customHeight="1">
      <c r="A116" s="298" t="s">
        <v>724</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7261</v>
      </c>
      <c r="V116" s="742"/>
      <c r="W116" s="773">
        <v>7261</v>
      </c>
      <c r="X116" s="1139"/>
      <c r="Y116" s="1059"/>
      <c r="Z116" s="755">
        <v>0</v>
      </c>
      <c r="AA116" s="755">
        <v>0</v>
      </c>
      <c r="AB116" s="754">
        <v>0</v>
      </c>
      <c r="AC116" s="738" t="s">
        <v>720</v>
      </c>
      <c r="AD116" s="743"/>
    </row>
    <row r="117" spans="1:30" ht="24.75" customHeight="1">
      <c r="A117" s="298" t="s">
        <v>725</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9638</v>
      </c>
      <c r="V117" s="742"/>
      <c r="W117" s="773">
        <v>9638</v>
      </c>
      <c r="X117" s="1139"/>
      <c r="Y117" s="1059"/>
      <c r="Z117" s="755">
        <v>0</v>
      </c>
      <c r="AA117" s="755">
        <v>0</v>
      </c>
      <c r="AB117" s="754">
        <v>0</v>
      </c>
      <c r="AC117" s="738" t="s">
        <v>720</v>
      </c>
      <c r="AD117" s="743"/>
    </row>
    <row r="118" spans="1:30" ht="24.75" customHeight="1">
      <c r="A118" s="298" t="s">
        <v>726</v>
      </c>
      <c r="B118" s="355" t="s">
        <v>42</v>
      </c>
      <c r="C118" s="299">
        <v>46102</v>
      </c>
      <c r="D118" s="457"/>
      <c r="E118" s="299"/>
      <c r="F118" s="298"/>
      <c r="G118" s="761"/>
      <c r="H118" s="772">
        <v>0</v>
      </c>
      <c r="I118" s="301" t="s">
        <v>540</v>
      </c>
      <c r="J118" s="762" t="s">
        <v>33</v>
      </c>
      <c r="K118" s="762" t="s">
        <v>523</v>
      </c>
      <c r="L118" s="299"/>
      <c r="M118" s="766" t="s">
        <v>238</v>
      </c>
      <c r="N118" s="842"/>
      <c r="O118" s="766" t="s">
        <v>238</v>
      </c>
      <c r="P118" s="757" t="s">
        <v>32</v>
      </c>
      <c r="Q118" s="1058"/>
      <c r="R118" s="1151"/>
      <c r="S118" s="1151"/>
      <c r="T118" s="1151"/>
      <c r="U118" s="773">
        <v>8746</v>
      </c>
      <c r="V118" s="742"/>
      <c r="W118" s="773">
        <v>8746</v>
      </c>
      <c r="X118" s="1139"/>
      <c r="Y118" s="1059"/>
      <c r="Z118" s="755">
        <v>0</v>
      </c>
      <c r="AA118" s="755">
        <v>0</v>
      </c>
      <c r="AB118" s="754">
        <v>0</v>
      </c>
      <c r="AC118" s="738" t="s">
        <v>720</v>
      </c>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298"/>
      <c r="B120" s="355"/>
      <c r="C120" s="299"/>
      <c r="D120" s="457"/>
      <c r="E120" s="299"/>
      <c r="F120" s="298"/>
      <c r="G120" s="761"/>
      <c r="H120" s="1152"/>
      <c r="I120" s="301"/>
      <c r="J120" s="1152"/>
      <c r="K120" s="1153"/>
      <c r="L120" s="299"/>
      <c r="M120" s="1152"/>
      <c r="N120" s="1154"/>
      <c r="O120" s="1152"/>
      <c r="P120" s="1155"/>
      <c r="Q120" s="1058"/>
      <c r="R120" s="1151"/>
      <c r="S120" s="1151"/>
      <c r="T120" s="1151"/>
      <c r="U120" s="1156"/>
      <c r="V120" s="742"/>
      <c r="W120" s="1156"/>
      <c r="X120" s="1139"/>
      <c r="Y120" s="1059"/>
      <c r="Z120" s="1060"/>
      <c r="AA120" s="1060"/>
      <c r="AB120" s="1157"/>
      <c r="AC120" s="738"/>
      <c r="AD120" s="743"/>
    </row>
    <row r="121" spans="1:30" ht="24.75" customHeight="1">
      <c r="A121" s="1140" t="s">
        <v>727</v>
      </c>
      <c r="B121" s="1140" t="s">
        <v>90</v>
      </c>
      <c r="C121" s="1140" t="s">
        <v>91</v>
      </c>
      <c r="D121" s="1140" t="s">
        <v>444</v>
      </c>
      <c r="E121" s="1140" t="s">
        <v>525</v>
      </c>
      <c r="F121" s="1140" t="s">
        <v>526</v>
      </c>
      <c r="G121" s="1140" t="s">
        <v>92</v>
      </c>
      <c r="H121" s="1140" t="s">
        <v>68</v>
      </c>
      <c r="I121" s="1140" t="s">
        <v>93</v>
      </c>
      <c r="J121" s="1140" t="s">
        <v>26</v>
      </c>
      <c r="K121" s="1140" t="s">
        <v>527</v>
      </c>
      <c r="L121" s="1140" t="s">
        <v>96</v>
      </c>
      <c r="M121" s="1140" t="s">
        <v>95</v>
      </c>
      <c r="N121" s="1141" t="s">
        <v>528</v>
      </c>
      <c r="O121" s="1140" t="s">
        <v>94</v>
      </c>
      <c r="P121" s="1158" t="s">
        <v>97</v>
      </c>
      <c r="Q121" s="1159" t="s">
        <v>98</v>
      </c>
      <c r="R121" s="1125" t="s">
        <v>529</v>
      </c>
      <c r="S121" s="1125" t="s">
        <v>530</v>
      </c>
      <c r="T121" s="1125" t="s">
        <v>531</v>
      </c>
      <c r="U121" s="1159" t="s">
        <v>69</v>
      </c>
      <c r="V121" s="1159" t="s">
        <v>532</v>
      </c>
      <c r="W121" s="1159" t="s">
        <v>533</v>
      </c>
      <c r="X121" s="1159" t="s">
        <v>493</v>
      </c>
      <c r="Y121" s="1159" t="s">
        <v>534</v>
      </c>
      <c r="Z121" s="1160" t="s">
        <v>535</v>
      </c>
      <c r="AA121" s="1159" t="s">
        <v>495</v>
      </c>
      <c r="AB121" s="1159" t="s">
        <v>536</v>
      </c>
      <c r="AC121" s="1161" t="s">
        <v>537</v>
      </c>
      <c r="AD121" s="743"/>
    </row>
    <row r="122" spans="1:30" ht="24.75" customHeight="1">
      <c r="A122" s="761" t="s">
        <v>728</v>
      </c>
      <c r="B122" s="355" t="s">
        <v>43</v>
      </c>
      <c r="C122" s="760">
        <v>46171</v>
      </c>
      <c r="D122" s="457" t="s">
        <v>60</v>
      </c>
      <c r="E122" s="760">
        <v>46029</v>
      </c>
      <c r="F122" s="761" t="s">
        <v>729</v>
      </c>
      <c r="G122" s="761"/>
      <c r="H122" s="772">
        <v>53</v>
      </c>
      <c r="I122" s="301" t="s">
        <v>540</v>
      </c>
      <c r="J122" s="762" t="s">
        <v>30</v>
      </c>
      <c r="K122" s="762"/>
      <c r="L122" s="760"/>
      <c r="M122" s="766" t="s">
        <v>110</v>
      </c>
      <c r="N122" s="794">
        <v>51528.05</v>
      </c>
      <c r="O122" s="766" t="s">
        <v>110</v>
      </c>
      <c r="P122" s="746" t="s">
        <v>32</v>
      </c>
      <c r="Q122" s="736">
        <v>45659</v>
      </c>
      <c r="R122" s="768"/>
      <c r="S122" s="768"/>
      <c r="T122" s="768"/>
      <c r="U122" s="773">
        <v>4005</v>
      </c>
      <c r="V122" s="742"/>
      <c r="W122" s="773">
        <v>4005</v>
      </c>
      <c r="X122" s="1139">
        <f t="shared" ref="X122:X133" si="9">IFERROR($V122/$U122, 0)</f>
        <v>0</v>
      </c>
      <c r="Y122" s="698"/>
      <c r="Z122" s="755">
        <v>0</v>
      </c>
      <c r="AA122" s="755">
        <v>0</v>
      </c>
      <c r="AB122" s="754">
        <v>0</v>
      </c>
      <c r="AC122" s="738" t="s">
        <v>730</v>
      </c>
      <c r="AD122" s="743"/>
    </row>
    <row r="123" spans="1:30" ht="24.75" customHeight="1">
      <c r="A123" s="761" t="s">
        <v>731</v>
      </c>
      <c r="B123" s="355" t="s">
        <v>43</v>
      </c>
      <c r="C123" s="760">
        <v>46388</v>
      </c>
      <c r="D123" s="457"/>
      <c r="E123" s="760"/>
      <c r="F123" s="761"/>
      <c r="G123" s="761"/>
      <c r="H123" s="772">
        <v>55</v>
      </c>
      <c r="I123" s="301" t="s">
        <v>540</v>
      </c>
      <c r="J123" s="762" t="s">
        <v>33</v>
      </c>
      <c r="K123" s="762" t="s">
        <v>523</v>
      </c>
      <c r="L123" s="760"/>
      <c r="M123" s="766" t="s">
        <v>110</v>
      </c>
      <c r="N123" s="794">
        <v>55435.9</v>
      </c>
      <c r="O123" s="766" t="s">
        <v>110</v>
      </c>
      <c r="P123" s="746" t="s">
        <v>32</v>
      </c>
      <c r="Q123" s="736"/>
      <c r="R123" s="768"/>
      <c r="S123" s="768"/>
      <c r="T123" s="768"/>
      <c r="U123" s="773">
        <v>4571</v>
      </c>
      <c r="V123" s="785"/>
      <c r="W123" s="773">
        <v>4571</v>
      </c>
      <c r="X123" s="29">
        <f t="shared" si="9"/>
        <v>0</v>
      </c>
      <c r="Y123" s="736"/>
      <c r="Z123" s="755">
        <v>0</v>
      </c>
      <c r="AA123" s="755">
        <v>0</v>
      </c>
      <c r="AB123" s="754">
        <v>0</v>
      </c>
      <c r="AC123" s="738" t="s">
        <v>732</v>
      </c>
      <c r="AD123" s="743"/>
    </row>
    <row r="124" spans="1:30" ht="24.75" customHeight="1">
      <c r="A124" s="761" t="s">
        <v>733</v>
      </c>
      <c r="B124" s="355" t="s">
        <v>43</v>
      </c>
      <c r="C124" s="760">
        <v>46388</v>
      </c>
      <c r="D124" s="457"/>
      <c r="E124" s="760"/>
      <c r="F124" s="761"/>
      <c r="G124" s="761"/>
      <c r="H124" s="762">
        <v>71</v>
      </c>
      <c r="I124" s="301" t="s">
        <v>540</v>
      </c>
      <c r="J124" s="762" t="s">
        <v>33</v>
      </c>
      <c r="K124" s="762" t="s">
        <v>523</v>
      </c>
      <c r="L124" s="760"/>
      <c r="M124" s="766" t="s">
        <v>110</v>
      </c>
      <c r="N124" s="792">
        <v>74320.899999999994</v>
      </c>
      <c r="O124" s="766" t="s">
        <v>110</v>
      </c>
      <c r="P124" s="746" t="s">
        <v>32</v>
      </c>
      <c r="Q124" s="774"/>
      <c r="R124" s="768"/>
      <c r="S124" s="768"/>
      <c r="T124" s="768"/>
      <c r="U124" s="742">
        <v>5990</v>
      </c>
      <c r="V124" s="785"/>
      <c r="W124" s="742">
        <v>5990</v>
      </c>
      <c r="X124" s="29">
        <f t="shared" si="9"/>
        <v>0</v>
      </c>
      <c r="Y124" s="736"/>
      <c r="Z124" s="755">
        <v>0</v>
      </c>
      <c r="AA124" s="755">
        <v>0</v>
      </c>
      <c r="AB124" s="754">
        <v>0</v>
      </c>
      <c r="AC124" s="738" t="s">
        <v>732</v>
      </c>
      <c r="AD124" s="743"/>
    </row>
    <row r="125" spans="1:30" ht="24.75" customHeight="1">
      <c r="A125" s="761" t="s">
        <v>734</v>
      </c>
      <c r="B125" s="355" t="s">
        <v>43</v>
      </c>
      <c r="C125" s="760">
        <v>46388</v>
      </c>
      <c r="D125" s="457"/>
      <c r="E125" s="760"/>
      <c r="F125" s="761"/>
      <c r="G125" s="761"/>
      <c r="H125" s="762">
        <v>88</v>
      </c>
      <c r="I125" s="301" t="s">
        <v>540</v>
      </c>
      <c r="J125" s="762" t="s">
        <v>33</v>
      </c>
      <c r="K125" s="762" t="s">
        <v>523</v>
      </c>
      <c r="L125" s="760"/>
      <c r="M125" s="766" t="s">
        <v>110</v>
      </c>
      <c r="N125" s="792">
        <v>88069</v>
      </c>
      <c r="O125" s="766" t="s">
        <v>110</v>
      </c>
      <c r="P125" s="746" t="s">
        <v>32</v>
      </c>
      <c r="Q125" s="774"/>
      <c r="R125" s="768"/>
      <c r="S125" s="768"/>
      <c r="T125" s="768"/>
      <c r="U125" s="742">
        <v>7242</v>
      </c>
      <c r="V125" s="785"/>
      <c r="W125" s="742">
        <v>7242</v>
      </c>
      <c r="X125" s="29">
        <f t="shared" si="9"/>
        <v>0</v>
      </c>
      <c r="Y125" s="736"/>
      <c r="Z125" s="755">
        <v>0</v>
      </c>
      <c r="AA125" s="755">
        <v>0</v>
      </c>
      <c r="AB125" s="754">
        <v>0</v>
      </c>
      <c r="AC125" s="738" t="s">
        <v>732</v>
      </c>
      <c r="AD125" s="743"/>
    </row>
    <row r="126" spans="1:30" ht="24.75" customHeight="1">
      <c r="A126" s="761" t="s">
        <v>735</v>
      </c>
      <c r="B126" s="355" t="s">
        <v>43</v>
      </c>
      <c r="C126" s="760">
        <v>46520</v>
      </c>
      <c r="D126" s="457" t="s">
        <v>60</v>
      </c>
      <c r="E126" s="760">
        <v>46029</v>
      </c>
      <c r="F126" s="761" t="s">
        <v>729</v>
      </c>
      <c r="G126" s="761"/>
      <c r="H126" s="762">
        <v>73</v>
      </c>
      <c r="I126" s="301" t="s">
        <v>540</v>
      </c>
      <c r="J126" s="762" t="s">
        <v>33</v>
      </c>
      <c r="K126" s="762"/>
      <c r="L126" s="764"/>
      <c r="M126" s="766" t="s">
        <v>110</v>
      </c>
      <c r="N126" s="792">
        <v>99925.7</v>
      </c>
      <c r="O126" s="766" t="s">
        <v>110</v>
      </c>
      <c r="P126" s="746" t="s">
        <v>32</v>
      </c>
      <c r="Q126" s="736">
        <v>45659</v>
      </c>
      <c r="R126" s="768"/>
      <c r="S126" s="768"/>
      <c r="T126" s="768"/>
      <c r="U126" s="742">
        <v>7660</v>
      </c>
      <c r="V126" s="785"/>
      <c r="W126" s="742">
        <v>7660</v>
      </c>
      <c r="X126" s="29">
        <f t="shared" si="9"/>
        <v>0</v>
      </c>
      <c r="Y126" s="698"/>
      <c r="Z126" s="755">
        <v>0</v>
      </c>
      <c r="AA126" s="755">
        <v>0</v>
      </c>
      <c r="AB126" s="754">
        <v>0</v>
      </c>
      <c r="AC126" s="738" t="s">
        <v>730</v>
      </c>
      <c r="AD126" s="743"/>
    </row>
    <row r="127" spans="1:30" ht="24.75" customHeight="1">
      <c r="A127" s="761" t="s">
        <v>736</v>
      </c>
      <c r="B127" s="355" t="s">
        <v>43</v>
      </c>
      <c r="C127" s="760">
        <v>46203</v>
      </c>
      <c r="D127" s="457"/>
      <c r="E127" s="760"/>
      <c r="F127" s="761"/>
      <c r="G127" s="761"/>
      <c r="H127" s="762">
        <v>87</v>
      </c>
      <c r="I127" s="301" t="s">
        <v>540</v>
      </c>
      <c r="J127" s="762" t="s">
        <v>33</v>
      </c>
      <c r="K127" s="762" t="s">
        <v>523</v>
      </c>
      <c r="L127" s="764"/>
      <c r="M127" s="766" t="s">
        <v>110</v>
      </c>
      <c r="N127" s="792">
        <v>108458.4</v>
      </c>
      <c r="O127" s="766" t="s">
        <v>110</v>
      </c>
      <c r="P127" s="746" t="s">
        <v>32</v>
      </c>
      <c r="Q127" s="774"/>
      <c r="R127" s="768"/>
      <c r="S127" s="768"/>
      <c r="T127" s="768"/>
      <c r="U127" s="742">
        <v>8596</v>
      </c>
      <c r="V127" s="785"/>
      <c r="W127" s="742">
        <v>8596</v>
      </c>
      <c r="X127" s="29">
        <f t="shared" si="9"/>
        <v>0</v>
      </c>
      <c r="Y127" s="736"/>
      <c r="Z127" s="755">
        <v>0</v>
      </c>
      <c r="AA127" s="755">
        <v>0</v>
      </c>
      <c r="AB127" s="754">
        <v>0</v>
      </c>
      <c r="AC127" s="738" t="s">
        <v>730</v>
      </c>
      <c r="AD127" s="743"/>
    </row>
    <row r="128" spans="1:30" ht="24.75" customHeight="1">
      <c r="A128" s="761" t="s">
        <v>737</v>
      </c>
      <c r="B128" s="355" t="s">
        <v>43</v>
      </c>
      <c r="C128" s="760">
        <v>46388</v>
      </c>
      <c r="D128" s="457"/>
      <c r="E128" s="760"/>
      <c r="F128" s="761"/>
      <c r="G128" s="761"/>
      <c r="H128" s="762">
        <v>70</v>
      </c>
      <c r="I128" s="301" t="s">
        <v>540</v>
      </c>
      <c r="J128" s="762" t="s">
        <v>33</v>
      </c>
      <c r="K128" s="762" t="s">
        <v>523</v>
      </c>
      <c r="L128" s="764"/>
      <c r="M128" s="766" t="s">
        <v>110</v>
      </c>
      <c r="N128" s="792">
        <v>70105.25</v>
      </c>
      <c r="O128" s="766" t="s">
        <v>110</v>
      </c>
      <c r="P128" s="746" t="s">
        <v>32</v>
      </c>
      <c r="Q128" s="774"/>
      <c r="R128" s="768"/>
      <c r="S128" s="768"/>
      <c r="T128" s="768"/>
      <c r="U128" s="742">
        <v>5648</v>
      </c>
      <c r="V128" s="785"/>
      <c r="W128" s="742">
        <v>5648</v>
      </c>
      <c r="X128" s="29">
        <f t="shared" si="9"/>
        <v>0</v>
      </c>
      <c r="Y128" s="698"/>
      <c r="Z128" s="755">
        <v>0</v>
      </c>
      <c r="AA128" s="755">
        <v>0</v>
      </c>
      <c r="AB128" s="754">
        <v>0</v>
      </c>
      <c r="AC128" s="738" t="s">
        <v>738</v>
      </c>
      <c r="AD128" s="743"/>
    </row>
    <row r="129" spans="1:31" ht="24.75" customHeight="1">
      <c r="A129" s="761" t="s">
        <v>739</v>
      </c>
      <c r="B129" s="355" t="s">
        <v>43</v>
      </c>
      <c r="C129" s="760">
        <v>46388</v>
      </c>
      <c r="D129" s="457"/>
      <c r="E129" s="760"/>
      <c r="F129" s="761"/>
      <c r="G129" s="761"/>
      <c r="H129" s="762">
        <v>77</v>
      </c>
      <c r="I129" s="301" t="s">
        <v>540</v>
      </c>
      <c r="J129" s="762" t="s">
        <v>33</v>
      </c>
      <c r="K129" s="762" t="s">
        <v>523</v>
      </c>
      <c r="L129" s="764"/>
      <c r="M129" s="766" t="s">
        <v>110</v>
      </c>
      <c r="N129" s="792">
        <v>78047.350000000006</v>
      </c>
      <c r="O129" s="766" t="s">
        <v>110</v>
      </c>
      <c r="P129" s="746" t="s">
        <v>32</v>
      </c>
      <c r="Q129" s="774"/>
      <c r="R129" s="768"/>
      <c r="S129" s="768"/>
      <c r="T129" s="768"/>
      <c r="U129" s="742">
        <v>6238</v>
      </c>
      <c r="V129" s="785"/>
      <c r="W129" s="742">
        <v>6238</v>
      </c>
      <c r="X129" s="29">
        <f t="shared" si="9"/>
        <v>0</v>
      </c>
      <c r="Y129" s="698"/>
      <c r="Z129" s="755">
        <v>0</v>
      </c>
      <c r="AA129" s="755">
        <v>0</v>
      </c>
      <c r="AB129" s="754">
        <v>0</v>
      </c>
      <c r="AC129" s="738" t="s">
        <v>738</v>
      </c>
      <c r="AD129" s="743"/>
    </row>
    <row r="130" spans="1:31" ht="24.75" customHeight="1">
      <c r="A130" s="761" t="s">
        <v>740</v>
      </c>
      <c r="B130" s="355" t="s">
        <v>43</v>
      </c>
      <c r="C130" s="760">
        <v>46203</v>
      </c>
      <c r="D130" s="457"/>
      <c r="E130" s="760"/>
      <c r="F130" s="761"/>
      <c r="G130" s="761"/>
      <c r="H130" s="762">
        <v>52</v>
      </c>
      <c r="I130" s="301" t="s">
        <v>540</v>
      </c>
      <c r="J130" s="762" t="s">
        <v>33</v>
      </c>
      <c r="K130" s="762" t="s">
        <v>523</v>
      </c>
      <c r="L130" s="764"/>
      <c r="M130" s="766" t="s">
        <v>110</v>
      </c>
      <c r="N130" s="792">
        <v>91411.65</v>
      </c>
      <c r="O130" s="766" t="s">
        <v>110</v>
      </c>
      <c r="P130" s="746" t="s">
        <v>32</v>
      </c>
      <c r="Q130" s="774"/>
      <c r="R130" s="768"/>
      <c r="S130" s="768"/>
      <c r="T130" s="768"/>
      <c r="U130" s="742">
        <v>5926</v>
      </c>
      <c r="V130" s="785"/>
      <c r="W130" s="742">
        <v>5926</v>
      </c>
      <c r="X130" s="29">
        <f t="shared" si="9"/>
        <v>0</v>
      </c>
      <c r="Y130" s="736"/>
      <c r="Z130" s="755">
        <v>0</v>
      </c>
      <c r="AA130" s="755">
        <v>0</v>
      </c>
      <c r="AB130" s="754">
        <v>0</v>
      </c>
      <c r="AC130" s="738" t="s">
        <v>732</v>
      </c>
      <c r="AD130" s="743"/>
    </row>
    <row r="131" spans="1:31" ht="24.75" customHeight="1">
      <c r="A131" s="298" t="s">
        <v>741</v>
      </c>
      <c r="B131" s="355" t="s">
        <v>43</v>
      </c>
      <c r="C131" s="760">
        <v>46203</v>
      </c>
      <c r="D131" s="457"/>
      <c r="E131" s="299"/>
      <c r="F131" s="298"/>
      <c r="G131" s="761"/>
      <c r="H131" s="762">
        <v>81</v>
      </c>
      <c r="I131" s="301" t="s">
        <v>540</v>
      </c>
      <c r="J131" s="762" t="s">
        <v>33</v>
      </c>
      <c r="K131" s="762" t="s">
        <v>523</v>
      </c>
      <c r="L131" s="299"/>
      <c r="M131" s="766" t="s">
        <v>110</v>
      </c>
      <c r="N131" s="792">
        <v>105892.05</v>
      </c>
      <c r="O131" s="766" t="s">
        <v>110</v>
      </c>
      <c r="P131" s="746" t="s">
        <v>32</v>
      </c>
      <c r="Q131" s="1058"/>
      <c r="R131" s="1151"/>
      <c r="S131" s="1151"/>
      <c r="T131" s="1151"/>
      <c r="U131" s="742">
        <v>8641</v>
      </c>
      <c r="V131" s="1056"/>
      <c r="W131" s="742">
        <v>8641</v>
      </c>
      <c r="X131" s="29">
        <f t="shared" si="9"/>
        <v>0</v>
      </c>
      <c r="Y131" s="22"/>
      <c r="Z131" s="755">
        <v>0</v>
      </c>
      <c r="AA131" s="755">
        <v>0</v>
      </c>
      <c r="AB131" s="754">
        <v>0</v>
      </c>
      <c r="AC131" s="738" t="s">
        <v>732</v>
      </c>
      <c r="AD131" s="743"/>
    </row>
    <row r="132" spans="1:31" ht="24.75" customHeight="1">
      <c r="A132" s="298" t="s">
        <v>742</v>
      </c>
      <c r="B132" s="355" t="s">
        <v>43</v>
      </c>
      <c r="C132" s="760">
        <v>46203</v>
      </c>
      <c r="D132" s="457"/>
      <c r="E132" s="299"/>
      <c r="F132" s="298"/>
      <c r="G132" s="761"/>
      <c r="H132" s="762">
        <v>79</v>
      </c>
      <c r="I132" s="301" t="s">
        <v>540</v>
      </c>
      <c r="J132" s="762" t="s">
        <v>33</v>
      </c>
      <c r="K132" s="762" t="s">
        <v>523</v>
      </c>
      <c r="L132" s="299"/>
      <c r="M132" s="766" t="s">
        <v>110</v>
      </c>
      <c r="N132" s="792">
        <v>88420</v>
      </c>
      <c r="O132" s="766" t="s">
        <v>110</v>
      </c>
      <c r="P132" s="746" t="s">
        <v>32</v>
      </c>
      <c r="Q132" s="1061"/>
      <c r="R132" s="1162"/>
      <c r="S132" s="1162"/>
      <c r="T132" s="1162"/>
      <c r="U132" s="787">
        <v>7502</v>
      </c>
      <c r="V132" s="1062"/>
      <c r="W132" s="787">
        <v>7502</v>
      </c>
      <c r="X132" s="1163">
        <f t="shared" si="9"/>
        <v>0</v>
      </c>
      <c r="Y132" s="1164"/>
      <c r="Z132" s="755">
        <v>0</v>
      </c>
      <c r="AA132" s="755">
        <v>0</v>
      </c>
      <c r="AB132" s="754">
        <v>0</v>
      </c>
      <c r="AC132" s="738" t="s">
        <v>732</v>
      </c>
      <c r="AD132" s="743"/>
    </row>
    <row r="133" spans="1:31" ht="24.75" customHeight="1">
      <c r="A133" s="1349" t="s">
        <v>743</v>
      </c>
      <c r="B133" s="355" t="s">
        <v>43</v>
      </c>
      <c r="C133" s="760">
        <v>46203</v>
      </c>
      <c r="D133" s="457" t="s">
        <v>60</v>
      </c>
      <c r="E133" s="760">
        <v>46029</v>
      </c>
      <c r="F133" s="298" t="s">
        <v>729</v>
      </c>
      <c r="G133" s="761"/>
      <c r="H133" s="762">
        <v>0</v>
      </c>
      <c r="I133" s="301" t="s">
        <v>540</v>
      </c>
      <c r="J133" s="762" t="s">
        <v>33</v>
      </c>
      <c r="K133" s="762" t="s">
        <v>546</v>
      </c>
      <c r="L133" s="299"/>
      <c r="M133" s="766" t="s">
        <v>238</v>
      </c>
      <c r="N133" s="792"/>
      <c r="O133" s="766" t="s">
        <v>110</v>
      </c>
      <c r="P133" s="746" t="s">
        <v>32</v>
      </c>
      <c r="Q133" s="736">
        <v>45659</v>
      </c>
      <c r="R133" s="1162"/>
      <c r="S133" s="1162"/>
      <c r="T133" s="1162"/>
      <c r="U133" s="787">
        <v>3682</v>
      </c>
      <c r="V133" s="1062"/>
      <c r="W133" s="787">
        <v>3682</v>
      </c>
      <c r="X133" s="1163">
        <f t="shared" si="9"/>
        <v>0</v>
      </c>
      <c r="Y133" s="1164"/>
      <c r="Z133" s="755">
        <v>0</v>
      </c>
      <c r="AA133" s="755">
        <v>0</v>
      </c>
      <c r="AB133" s="754">
        <v>0</v>
      </c>
      <c r="AC133" s="738" t="s">
        <v>744</v>
      </c>
      <c r="AD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61"/>
      <c r="B135" s="763"/>
      <c r="C135" s="763"/>
      <c r="D135" s="763"/>
      <c r="E135" s="763"/>
      <c r="F135" s="761"/>
      <c r="G135" s="761"/>
      <c r="H135" s="763"/>
      <c r="I135" s="763"/>
      <c r="J135" s="763"/>
      <c r="K135" s="763"/>
      <c r="L135" s="761"/>
      <c r="M135" s="763"/>
      <c r="N135" s="793"/>
      <c r="O135" s="763"/>
      <c r="P135" s="743"/>
      <c r="AE135" s="743"/>
    </row>
    <row r="136" spans="1:31" ht="24.75" customHeight="1">
      <c r="A136" s="797"/>
      <c r="B136" s="798"/>
      <c r="C136" s="798"/>
      <c r="D136" s="798"/>
      <c r="E136" s="798"/>
      <c r="F136" s="797"/>
      <c r="G136" s="797"/>
      <c r="H136" s="798"/>
      <c r="I136" s="798"/>
      <c r="J136" s="798"/>
      <c r="K136" s="798"/>
      <c r="L136" s="797"/>
      <c r="M136" s="798"/>
      <c r="N136" s="838"/>
      <c r="O136" s="798"/>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43"/>
      <c r="AE139" s="743"/>
    </row>
    <row r="140" spans="1:31" ht="24.75" customHeight="1">
      <c r="A140" s="761"/>
      <c r="B140" s="763"/>
      <c r="C140" s="763"/>
      <c r="D140" s="763"/>
      <c r="E140" s="763"/>
      <c r="F140" s="761"/>
      <c r="G140" s="761"/>
      <c r="H140" s="763"/>
      <c r="I140" s="763"/>
      <c r="J140" s="763"/>
      <c r="K140" s="763"/>
      <c r="L140" s="761"/>
      <c r="M140" s="763"/>
      <c r="N140" s="793"/>
      <c r="O140" s="763"/>
      <c r="P140" s="795"/>
      <c r="Q140" s="744"/>
      <c r="R140" s="744"/>
      <c r="S140" s="744"/>
      <c r="T140" s="744"/>
      <c r="U140" s="744"/>
      <c r="V140" s="782"/>
      <c r="W140" s="744"/>
      <c r="X140" s="744"/>
      <c r="Y140" s="744"/>
      <c r="Z140" s="744"/>
      <c r="AA140" s="744"/>
      <c r="AB140" s="744"/>
      <c r="AC140" s="744"/>
      <c r="AD140" s="784"/>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24.75" customHeight="1">
      <c r="A168" s="761"/>
      <c r="B168" s="763"/>
      <c r="C168" s="763"/>
      <c r="D168" s="763"/>
      <c r="E168" s="763"/>
      <c r="F168" s="761"/>
      <c r="G168" s="761"/>
      <c r="H168" s="763"/>
      <c r="I168" s="763"/>
      <c r="J168" s="763"/>
      <c r="K168" s="763"/>
      <c r="L168" s="761"/>
      <c r="M168" s="763"/>
      <c r="N168" s="793"/>
      <c r="O168" s="763"/>
      <c r="P168" s="743"/>
    </row>
    <row r="169" spans="1:16" ht="15" customHeight="1">
      <c r="A169" s="782"/>
      <c r="B169" s="744"/>
      <c r="C169" s="744"/>
      <c r="D169" s="744"/>
      <c r="E169" s="744"/>
      <c r="F169" s="782"/>
      <c r="G169" s="782"/>
      <c r="H169" s="744"/>
      <c r="I169" s="744"/>
      <c r="J169" s="744"/>
      <c r="K169" s="744"/>
      <c r="L169" s="782"/>
      <c r="M169" s="744"/>
      <c r="N169" s="783"/>
      <c r="O169" s="744"/>
    </row>
  </sheetData>
  <sortState xmlns:xlrd2="http://schemas.microsoft.com/office/spreadsheetml/2017/richdata2" ref="A2:AD24">
    <sortCondition descending="1" ref="B2:B24"/>
  </sortState>
  <dataValidations count="6">
    <dataValidation allowBlank="1" showInputMessage="1" showErrorMessage="1" sqref="D57 D122:D133 L126:L1048576 R124:U1048576 Q124:Q125 Q127:Q132 Q134:Q1048576 Q59:U61 L59:L61 D63:D120 D60 Q19:U19 L19 Q2:U7 L2:L7 Q9:U16 L9:L16 L23:L57 Q23:U57" xr:uid="{1D31F93E-3D68-4310-94BF-578ADAD65882}"/>
    <dataValidation type="list" allowBlank="1" showInputMessage="1" showErrorMessage="1" sqref="J32 J19 J59:J60 J63:J120 J122:J133 J21:J24 J2:J7 J38:J42 J9:J16 J44:J57" xr:uid="{5598570D-D2DE-4A6E-ABB1-14F4B3480632}">
      <formula1>"Received, Pending, Not Required"</formula1>
    </dataValidation>
    <dataValidation type="list" allowBlank="1" showInputMessage="1" showErrorMessage="1" sqref="I32 I122:I1048576 I63:I118 I59:I61 I11:I12 I45:I46 I19 I15:I16 I3:I7 I21:I24 I38:I42 I49:I57"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9:K61 K63:K118 K122:K1048576 K19 K2:K7 K9:K16 K22:K57" xr:uid="{E79CFDF7-5B00-4092-B572-9E33744A1925}">
      <formula1>"Pending Locates,Permits, SOW Pending, NTP Pending, Materials, Reassigned, Door Tags"</formula1>
    </dataValidation>
    <dataValidation type="list" allowBlank="1" showInputMessage="1" showErrorMessage="1" sqref="P122:P1048576 P59:P61 P63:P118 P2:P7 P9:P19 P21: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8"/>
  <sheetViews>
    <sheetView zoomScale="80" zoomScaleNormal="80" workbookViewId="0">
      <pane xSplit="1" topLeftCell="M21"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745</v>
      </c>
      <c r="B2" s="377" t="s">
        <v>34</v>
      </c>
      <c r="C2" s="360">
        <v>45960</v>
      </c>
      <c r="D2" s="360" t="s">
        <v>50</v>
      </c>
      <c r="E2" s="360">
        <v>45905</v>
      </c>
      <c r="F2" s="360" t="s">
        <v>55</v>
      </c>
      <c r="G2" s="361"/>
      <c r="H2" s="362">
        <v>0</v>
      </c>
      <c r="I2" s="1128" t="s">
        <v>746</v>
      </c>
      <c r="J2" s="362" t="s">
        <v>30</v>
      </c>
      <c r="K2" s="369"/>
      <c r="L2" s="299">
        <v>45943</v>
      </c>
      <c r="M2" s="691" t="s">
        <v>110</v>
      </c>
      <c r="N2" s="618">
        <v>2167.3000000000002</v>
      </c>
      <c r="O2" s="362" t="s">
        <v>110</v>
      </c>
      <c r="P2" s="486" t="s">
        <v>38</v>
      </c>
      <c r="Q2" s="363">
        <v>45908</v>
      </c>
      <c r="R2" s="363" t="s">
        <v>747</v>
      </c>
      <c r="S2" s="373" t="s">
        <v>748</v>
      </c>
      <c r="T2" s="373" t="s">
        <v>748</v>
      </c>
      <c r="U2" s="333">
        <v>158</v>
      </c>
      <c r="V2" s="450">
        <v>429</v>
      </c>
      <c r="W2" s="44">
        <f>SUM(U2-V2)</f>
        <v>-271</v>
      </c>
      <c r="X2" s="3">
        <f>IFERROR($V2/$U2, 0)</f>
        <v>2.7151898734177213</v>
      </c>
      <c r="Y2" s="30" t="s">
        <v>749</v>
      </c>
      <c r="Z2" s="280">
        <v>0</v>
      </c>
      <c r="AA2" s="280">
        <v>0</v>
      </c>
      <c r="AB2" s="9">
        <v>0</v>
      </c>
      <c r="AC2" s="819" t="s">
        <v>750</v>
      </c>
    </row>
    <row r="3" spans="1:29" ht="39.75" customHeight="1">
      <c r="A3" s="1364" t="s">
        <v>751</v>
      </c>
      <c r="B3" s="377" t="s">
        <v>34</v>
      </c>
      <c r="C3" s="1355">
        <v>46099</v>
      </c>
      <c r="D3" s="1356" t="s">
        <v>50</v>
      </c>
      <c r="E3" s="1356">
        <v>45959</v>
      </c>
      <c r="F3" s="1340" t="s">
        <v>55</v>
      </c>
      <c r="G3" s="1356" t="s">
        <v>752</v>
      </c>
      <c r="H3" s="1368">
        <v>69</v>
      </c>
      <c r="I3" s="1318" t="s">
        <v>746</v>
      </c>
      <c r="J3" s="1318" t="s">
        <v>30</v>
      </c>
      <c r="K3" s="369"/>
      <c r="L3" s="1356">
        <v>45925</v>
      </c>
      <c r="M3" s="1365" t="s">
        <v>110</v>
      </c>
      <c r="N3" s="1369">
        <v>51632</v>
      </c>
      <c r="O3" s="1365" t="s">
        <v>110</v>
      </c>
      <c r="P3" s="1366" t="s">
        <v>38</v>
      </c>
      <c r="Q3" s="1319">
        <v>45932</v>
      </c>
      <c r="R3" s="363" t="s">
        <v>747</v>
      </c>
      <c r="S3" s="373" t="s">
        <v>748</v>
      </c>
      <c r="T3" s="373" t="s">
        <v>748</v>
      </c>
      <c r="U3" s="1320">
        <v>3997</v>
      </c>
      <c r="V3" s="1367">
        <v>4226</v>
      </c>
      <c r="W3" s="1322">
        <f>SUM(U3-V3)</f>
        <v>-229</v>
      </c>
      <c r="X3" s="365">
        <f>IFERROR($V3/$U3, 0)</f>
        <v>1.0572929697272955</v>
      </c>
      <c r="Y3" s="1319">
        <v>45960</v>
      </c>
      <c r="Z3" s="1270">
        <v>1</v>
      </c>
      <c r="AA3" s="1270">
        <v>1</v>
      </c>
      <c r="AB3" s="1270">
        <v>1</v>
      </c>
      <c r="AC3" s="1342" t="s">
        <v>753</v>
      </c>
    </row>
    <row r="4" spans="1:29" ht="39.75" customHeight="1">
      <c r="A4" s="625" t="s">
        <v>754</v>
      </c>
      <c r="B4" s="377" t="s">
        <v>34</v>
      </c>
      <c r="C4" s="360">
        <v>45989</v>
      </c>
      <c r="D4" s="367" t="s">
        <v>54</v>
      </c>
      <c r="E4" s="367">
        <v>45964</v>
      </c>
      <c r="F4" s="366" t="s">
        <v>51</v>
      </c>
      <c r="G4" s="1165" t="s">
        <v>755</v>
      </c>
      <c r="H4" s="1133">
        <v>74</v>
      </c>
      <c r="I4" s="362" t="s">
        <v>746</v>
      </c>
      <c r="J4" s="362" t="s">
        <v>30</v>
      </c>
      <c r="K4" s="362"/>
      <c r="L4" s="19">
        <v>45932</v>
      </c>
      <c r="M4" s="1166" t="s">
        <v>110</v>
      </c>
      <c r="N4" s="1134">
        <v>47064</v>
      </c>
      <c r="O4" s="372" t="s">
        <v>110</v>
      </c>
      <c r="P4" s="486" t="s">
        <v>38</v>
      </c>
      <c r="Q4" s="370">
        <v>45932</v>
      </c>
      <c r="R4" s="363" t="s">
        <v>747</v>
      </c>
      <c r="S4" s="373" t="s">
        <v>748</v>
      </c>
      <c r="T4" s="373" t="s">
        <v>748</v>
      </c>
      <c r="U4" s="681">
        <v>4716</v>
      </c>
      <c r="V4" s="450">
        <v>4647</v>
      </c>
      <c r="W4" s="364">
        <f>SUM(U4-V4)</f>
        <v>69</v>
      </c>
      <c r="X4" s="365">
        <f>IFERROR($V4/$U4, 0)</f>
        <v>0.98536895674300251</v>
      </c>
      <c r="Y4" s="370">
        <v>45971</v>
      </c>
      <c r="Z4" s="1270">
        <v>1</v>
      </c>
      <c r="AA4" s="280">
        <v>0</v>
      </c>
      <c r="AB4" s="1361">
        <v>0</v>
      </c>
      <c r="AC4" s="821" t="s">
        <v>756</v>
      </c>
    </row>
    <row r="5" spans="1:29" ht="39.75" customHeight="1">
      <c r="A5" s="1364" t="s">
        <v>757</v>
      </c>
      <c r="B5" s="377" t="s">
        <v>34</v>
      </c>
      <c r="C5" s="1355">
        <v>46099</v>
      </c>
      <c r="D5" s="1356" t="s">
        <v>54</v>
      </c>
      <c r="E5" s="1356">
        <v>45975</v>
      </c>
      <c r="F5" s="1340" t="s">
        <v>51</v>
      </c>
      <c r="G5" s="1356" t="s">
        <v>758</v>
      </c>
      <c r="H5" s="1133">
        <v>48</v>
      </c>
      <c r="I5" s="1318" t="s">
        <v>746</v>
      </c>
      <c r="J5" s="1318" t="s">
        <v>30</v>
      </c>
      <c r="K5" s="362"/>
      <c r="L5" s="1356" t="s">
        <v>260</v>
      </c>
      <c r="M5" s="1365" t="s">
        <v>110</v>
      </c>
      <c r="N5" s="1134">
        <v>39064</v>
      </c>
      <c r="O5" s="372" t="s">
        <v>110</v>
      </c>
      <c r="P5" s="1366" t="s">
        <v>38</v>
      </c>
      <c r="Q5" s="1319">
        <v>45932</v>
      </c>
      <c r="R5" s="363" t="s">
        <v>747</v>
      </c>
      <c r="S5" s="373" t="s">
        <v>748</v>
      </c>
      <c r="T5" s="373" t="s">
        <v>748</v>
      </c>
      <c r="U5" s="1320">
        <v>2982</v>
      </c>
      <c r="V5" s="1367">
        <v>2970</v>
      </c>
      <c r="W5" s="1322">
        <f>SUM(U5-V5)</f>
        <v>12</v>
      </c>
      <c r="X5" s="365">
        <f>IFERROR($V5/$U5, 0)</f>
        <v>0.99597585513078468</v>
      </c>
      <c r="Y5" s="1319">
        <v>46104</v>
      </c>
      <c r="Z5" s="1270">
        <v>0</v>
      </c>
      <c r="AA5" s="1270">
        <v>0</v>
      </c>
      <c r="AB5" s="1361">
        <v>0</v>
      </c>
      <c r="AC5" s="1342" t="s">
        <v>759</v>
      </c>
    </row>
    <row r="6" spans="1:29" ht="39.75" customHeight="1">
      <c r="A6" s="748" t="s">
        <v>130</v>
      </c>
      <c r="B6" s="377" t="s">
        <v>34</v>
      </c>
      <c r="C6" s="700">
        <v>46040</v>
      </c>
      <c r="D6" s="712" t="s">
        <v>760</v>
      </c>
      <c r="E6" s="711">
        <v>45867</v>
      </c>
      <c r="F6" s="712" t="s">
        <v>53</v>
      </c>
      <c r="G6" s="712" t="s">
        <v>761</v>
      </c>
      <c r="H6" s="713">
        <v>0</v>
      </c>
      <c r="I6" s="372" t="s">
        <v>746</v>
      </c>
      <c r="J6" s="713" t="s">
        <v>30</v>
      </c>
      <c r="K6" s="362"/>
      <c r="L6" s="711" t="s">
        <v>260</v>
      </c>
      <c r="M6" s="713" t="s">
        <v>110</v>
      </c>
      <c r="N6" s="723">
        <v>144972.5</v>
      </c>
      <c r="O6" s="713" t="s">
        <v>110</v>
      </c>
      <c r="P6" s="749" t="s">
        <v>38</v>
      </c>
      <c r="Q6" s="716">
        <v>45867</v>
      </c>
      <c r="R6" s="363" t="s">
        <v>747</v>
      </c>
      <c r="S6" s="373" t="s">
        <v>748</v>
      </c>
      <c r="T6" s="373" t="s">
        <v>748</v>
      </c>
      <c r="U6" s="681">
        <v>9840</v>
      </c>
      <c r="V6" s="450">
        <v>9806</v>
      </c>
      <c r="W6" s="706">
        <f>SUM(U6-V6)</f>
        <v>34</v>
      </c>
      <c r="X6" s="365">
        <f>IFERROR($V6/$U6, 0)</f>
        <v>0.99654471544715451</v>
      </c>
      <c r="Y6" s="716">
        <v>45884</v>
      </c>
      <c r="Z6" s="708">
        <v>1</v>
      </c>
      <c r="AA6" s="708">
        <v>0</v>
      </c>
      <c r="AB6" s="717">
        <v>9106</v>
      </c>
      <c r="AC6" s="709" t="s">
        <v>762</v>
      </c>
    </row>
    <row r="7" spans="1:29" ht="39.75" customHeight="1">
      <c r="A7" s="748" t="s">
        <v>763</v>
      </c>
      <c r="B7" s="377" t="s">
        <v>34</v>
      </c>
      <c r="C7" s="700">
        <v>46096</v>
      </c>
      <c r="D7" s="712" t="s">
        <v>52</v>
      </c>
      <c r="E7" s="711">
        <v>46077</v>
      </c>
      <c r="F7" s="712" t="s">
        <v>53</v>
      </c>
      <c r="G7" s="712" t="s">
        <v>764</v>
      </c>
      <c r="H7" s="713">
        <v>0</v>
      </c>
      <c r="I7" s="372" t="s">
        <v>746</v>
      </c>
      <c r="J7" s="713" t="s">
        <v>30</v>
      </c>
      <c r="K7" s="1318"/>
      <c r="L7" s="711" t="s">
        <v>260</v>
      </c>
      <c r="M7" s="713" t="s">
        <v>110</v>
      </c>
      <c r="N7" s="723">
        <v>73653.899999999994</v>
      </c>
      <c r="O7" s="713" t="s">
        <v>110</v>
      </c>
      <c r="P7" s="749" t="s">
        <v>38</v>
      </c>
      <c r="Q7" s="1319">
        <v>46077</v>
      </c>
      <c r="R7" s="363" t="s">
        <v>747</v>
      </c>
      <c r="S7" s="373" t="s">
        <v>748</v>
      </c>
      <c r="T7" s="373" t="s">
        <v>748</v>
      </c>
      <c r="U7" s="1320">
        <v>6668</v>
      </c>
      <c r="V7" s="1321">
        <v>6668</v>
      </c>
      <c r="W7" s="1322">
        <f>SUM(U7-V7)</f>
        <v>0</v>
      </c>
      <c r="X7" s="365">
        <f>IFERROR($V7/$U7, 0)</f>
        <v>1</v>
      </c>
      <c r="Y7" s="370">
        <v>46090</v>
      </c>
      <c r="Z7" s="708">
        <v>1</v>
      </c>
      <c r="AA7" s="708">
        <v>0</v>
      </c>
      <c r="AB7" s="1323">
        <v>0</v>
      </c>
      <c r="AC7" s="1317"/>
    </row>
    <row r="8" spans="1:29" ht="39.75" customHeight="1">
      <c r="A8" s="748" t="s">
        <v>765</v>
      </c>
      <c r="B8" s="377" t="s">
        <v>34</v>
      </c>
      <c r="C8" s="700">
        <v>46107</v>
      </c>
      <c r="D8" s="700" t="s">
        <v>54</v>
      </c>
      <c r="E8" s="700">
        <v>45980</v>
      </c>
      <c r="F8" s="700" t="s">
        <v>53</v>
      </c>
      <c r="G8" s="701" t="s">
        <v>766</v>
      </c>
      <c r="H8" s="702">
        <v>82</v>
      </c>
      <c r="I8" s="702" t="s">
        <v>746</v>
      </c>
      <c r="J8" s="702" t="s">
        <v>30</v>
      </c>
      <c r="K8" s="702"/>
      <c r="L8" s="711" t="s">
        <v>260</v>
      </c>
      <c r="M8" s="702" t="s">
        <v>110</v>
      </c>
      <c r="N8" s="703">
        <v>56294</v>
      </c>
      <c r="O8" s="987" t="s">
        <v>110</v>
      </c>
      <c r="P8" s="749" t="s">
        <v>38</v>
      </c>
      <c r="Q8" s="705">
        <v>45981</v>
      </c>
      <c r="R8" s="363" t="s">
        <v>747</v>
      </c>
      <c r="S8" s="373" t="s">
        <v>748</v>
      </c>
      <c r="T8" s="373" t="s">
        <v>748</v>
      </c>
      <c r="U8" s="706">
        <v>4146</v>
      </c>
      <c r="V8" s="750">
        <v>4172</v>
      </c>
      <c r="W8" s="706">
        <f>SUM(U8-V8)</f>
        <v>-26</v>
      </c>
      <c r="X8" s="365">
        <f>IFERROR($V8/$U8, 0)</f>
        <v>1.0062711046792088</v>
      </c>
      <c r="Y8" s="716">
        <v>46084</v>
      </c>
      <c r="Z8" s="708">
        <v>0</v>
      </c>
      <c r="AA8" s="708">
        <v>0</v>
      </c>
      <c r="AB8" s="706">
        <v>0</v>
      </c>
      <c r="AC8" s="709" t="s">
        <v>767</v>
      </c>
    </row>
    <row r="9" spans="1:29" ht="39.75" customHeight="1">
      <c r="A9" s="748" t="s">
        <v>768</v>
      </c>
      <c r="B9" s="377" t="s">
        <v>34</v>
      </c>
      <c r="C9" s="700">
        <v>46107</v>
      </c>
      <c r="D9" s="700" t="s">
        <v>54</v>
      </c>
      <c r="E9" s="700">
        <v>46009</v>
      </c>
      <c r="F9" s="700" t="s">
        <v>53</v>
      </c>
      <c r="G9" s="701" t="s">
        <v>769</v>
      </c>
      <c r="H9" s="702">
        <v>54</v>
      </c>
      <c r="I9" s="702" t="s">
        <v>746</v>
      </c>
      <c r="J9" s="702" t="s">
        <v>30</v>
      </c>
      <c r="K9" s="702"/>
      <c r="L9" s="700">
        <v>46077</v>
      </c>
      <c r="M9" s="702" t="s">
        <v>110</v>
      </c>
      <c r="N9" s="703">
        <v>58240</v>
      </c>
      <c r="O9" s="702" t="s">
        <v>110</v>
      </c>
      <c r="P9" s="749" t="s">
        <v>38</v>
      </c>
      <c r="Q9" s="1044">
        <v>46077</v>
      </c>
      <c r="R9" s="363" t="s">
        <v>747</v>
      </c>
      <c r="S9" s="373" t="s">
        <v>748</v>
      </c>
      <c r="T9" s="373" t="s">
        <v>748</v>
      </c>
      <c r="U9" s="706">
        <v>3599</v>
      </c>
      <c r="V9" s="750">
        <v>3599</v>
      </c>
      <c r="W9" s="706">
        <f>SUM(U9-V9)</f>
        <v>0</v>
      </c>
      <c r="X9" s="365">
        <f>IFERROR($V9/$U9, 0)</f>
        <v>1</v>
      </c>
      <c r="Y9" s="716">
        <v>46085</v>
      </c>
      <c r="Z9" s="708">
        <v>0</v>
      </c>
      <c r="AA9" s="708">
        <v>0</v>
      </c>
      <c r="AB9" s="717">
        <v>0</v>
      </c>
      <c r="AC9" s="709" t="s">
        <v>770</v>
      </c>
    </row>
    <row r="10" spans="1:29" ht="39.75" customHeight="1">
      <c r="A10" s="748" t="s">
        <v>771</v>
      </c>
      <c r="B10" s="377" t="s">
        <v>34</v>
      </c>
      <c r="C10" s="700">
        <v>46079</v>
      </c>
      <c r="D10" s="366" t="s">
        <v>54</v>
      </c>
      <c r="E10" s="367">
        <v>46056</v>
      </c>
      <c r="F10" s="366" t="s">
        <v>53</v>
      </c>
      <c r="G10" s="1340" t="s">
        <v>772</v>
      </c>
      <c r="H10" s="1256">
        <v>0</v>
      </c>
      <c r="I10" s="1365" t="s">
        <v>746</v>
      </c>
      <c r="J10" s="1256" t="s">
        <v>30</v>
      </c>
      <c r="K10" s="702"/>
      <c r="L10" s="1356" t="s">
        <v>260</v>
      </c>
      <c r="M10" s="1256" t="s">
        <v>110</v>
      </c>
      <c r="N10" s="416">
        <v>118710.8</v>
      </c>
      <c r="O10" s="1256" t="s">
        <v>110</v>
      </c>
      <c r="P10" s="749" t="s">
        <v>38</v>
      </c>
      <c r="Q10" s="370">
        <v>46062</v>
      </c>
      <c r="R10" s="363" t="s">
        <v>747</v>
      </c>
      <c r="S10" s="373" t="s">
        <v>748</v>
      </c>
      <c r="T10" s="373" t="s">
        <v>748</v>
      </c>
      <c r="U10" s="9">
        <v>6978</v>
      </c>
      <c r="V10" s="487">
        <v>6978</v>
      </c>
      <c r="W10" s="364">
        <f>SUM(U10-V10)</f>
        <v>0</v>
      </c>
      <c r="X10" s="365">
        <f>IFERROR($V10/$U10, 0)</f>
        <v>1</v>
      </c>
      <c r="Y10" s="370">
        <v>46064</v>
      </c>
      <c r="Z10" s="708">
        <v>0</v>
      </c>
      <c r="AA10" s="708">
        <v>0</v>
      </c>
      <c r="AB10" s="1323">
        <v>0</v>
      </c>
      <c r="AC10" s="1342" t="s">
        <v>773</v>
      </c>
    </row>
    <row r="11" spans="1:29" ht="39.75" customHeight="1">
      <c r="A11" s="625" t="s">
        <v>774</v>
      </c>
      <c r="B11" s="377" t="s">
        <v>34</v>
      </c>
      <c r="C11" s="360">
        <v>46174</v>
      </c>
      <c r="D11" s="366" t="s">
        <v>58</v>
      </c>
      <c r="E11" s="367">
        <v>46070</v>
      </c>
      <c r="F11" s="366" t="s">
        <v>53</v>
      </c>
      <c r="G11" s="712"/>
      <c r="H11" s="1048">
        <v>115</v>
      </c>
      <c r="I11" s="372" t="s">
        <v>746</v>
      </c>
      <c r="J11" s="762" t="s">
        <v>36</v>
      </c>
      <c r="K11" s="702"/>
      <c r="L11" s="711" t="s">
        <v>260</v>
      </c>
      <c r="M11" s="713" t="s">
        <v>110</v>
      </c>
      <c r="N11" s="842">
        <v>125188</v>
      </c>
      <c r="O11" s="713" t="s">
        <v>110</v>
      </c>
      <c r="P11" s="749" t="s">
        <v>38</v>
      </c>
      <c r="Q11" s="1050">
        <v>46083</v>
      </c>
      <c r="R11" s="363" t="s">
        <v>747</v>
      </c>
      <c r="S11" s="373" t="s">
        <v>748</v>
      </c>
      <c r="T11" s="373" t="s">
        <v>748</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775</v>
      </c>
      <c r="B12" s="377" t="s">
        <v>37</v>
      </c>
      <c r="C12" s="700">
        <v>46006</v>
      </c>
      <c r="D12" s="712" t="s">
        <v>52</v>
      </c>
      <c r="E12" s="711">
        <v>45987</v>
      </c>
      <c r="F12" s="712" t="s">
        <v>51</v>
      </c>
      <c r="G12" s="712" t="s">
        <v>776</v>
      </c>
      <c r="H12" s="713">
        <v>30</v>
      </c>
      <c r="I12" s="372" t="s">
        <v>746</v>
      </c>
      <c r="J12" s="1133" t="s">
        <v>30</v>
      </c>
      <c r="K12" s="702"/>
      <c r="L12" s="367" t="s">
        <v>260</v>
      </c>
      <c r="M12" s="713" t="s">
        <v>110</v>
      </c>
      <c r="N12" s="843">
        <v>31387.05</v>
      </c>
      <c r="O12" s="713" t="s">
        <v>110</v>
      </c>
      <c r="P12" s="749" t="s">
        <v>38</v>
      </c>
      <c r="Q12" s="716">
        <v>45992</v>
      </c>
      <c r="R12" s="363" t="s">
        <v>747</v>
      </c>
      <c r="S12" s="373" t="s">
        <v>748</v>
      </c>
      <c r="T12" s="373" t="s">
        <v>748</v>
      </c>
      <c r="U12" s="717">
        <v>2580</v>
      </c>
      <c r="V12" s="750">
        <v>2637</v>
      </c>
      <c r="W12" s="706">
        <f>SUM(U12-V12)</f>
        <v>-57</v>
      </c>
      <c r="X12" s="365">
        <f>IFERROR($V12/$U12, 0)</f>
        <v>1.0220930232558139</v>
      </c>
      <c r="Y12" s="716">
        <v>46001</v>
      </c>
      <c r="Z12" s="708">
        <v>0</v>
      </c>
      <c r="AA12" s="708">
        <v>0</v>
      </c>
      <c r="AB12" s="717">
        <v>0</v>
      </c>
      <c r="AC12" s="821" t="s">
        <v>777</v>
      </c>
    </row>
    <row r="13" spans="1:29" ht="39.75" customHeight="1">
      <c r="A13" s="748" t="s">
        <v>778</v>
      </c>
      <c r="B13" s="377" t="s">
        <v>37</v>
      </c>
      <c r="C13" s="700">
        <v>46040</v>
      </c>
      <c r="D13" s="712" t="s">
        <v>52</v>
      </c>
      <c r="E13" s="711">
        <v>46031</v>
      </c>
      <c r="F13" s="712" t="s">
        <v>51</v>
      </c>
      <c r="G13" s="712" t="s">
        <v>779</v>
      </c>
      <c r="H13" s="713">
        <v>73</v>
      </c>
      <c r="I13" s="372" t="s">
        <v>746</v>
      </c>
      <c r="J13" s="1133" t="s">
        <v>30</v>
      </c>
      <c r="K13" s="702"/>
      <c r="L13" s="367" t="s">
        <v>260</v>
      </c>
      <c r="M13" s="713" t="s">
        <v>110</v>
      </c>
      <c r="N13" s="723">
        <v>77814</v>
      </c>
      <c r="O13" s="713" t="s">
        <v>110</v>
      </c>
      <c r="P13" s="749" t="s">
        <v>38</v>
      </c>
      <c r="Q13" s="716">
        <v>46015</v>
      </c>
      <c r="R13" s="363" t="s">
        <v>747</v>
      </c>
      <c r="S13" s="373" t="s">
        <v>748</v>
      </c>
      <c r="T13" s="373" t="s">
        <v>748</v>
      </c>
      <c r="U13" s="717">
        <v>6263</v>
      </c>
      <c r="V13" s="750">
        <v>6221</v>
      </c>
      <c r="W13" s="706">
        <f>SUM(U13-V13)</f>
        <v>42</v>
      </c>
      <c r="X13" s="365">
        <f>IFERROR($V13/$U13, 0)</f>
        <v>0.9932939485869392</v>
      </c>
      <c r="Y13" s="716">
        <v>46024</v>
      </c>
      <c r="Z13" s="708">
        <v>0</v>
      </c>
      <c r="AA13" s="708">
        <v>0</v>
      </c>
      <c r="AB13" s="717">
        <v>0</v>
      </c>
      <c r="AC13" s="821" t="s">
        <v>780</v>
      </c>
    </row>
    <row r="14" spans="1:29" ht="39.75" customHeight="1">
      <c r="A14" s="748" t="s">
        <v>781</v>
      </c>
      <c r="B14" s="377" t="s">
        <v>37</v>
      </c>
      <c r="C14" s="700">
        <v>46081</v>
      </c>
      <c r="D14" s="712" t="s">
        <v>50</v>
      </c>
      <c r="E14" s="711">
        <v>46001</v>
      </c>
      <c r="F14" s="712" t="s">
        <v>51</v>
      </c>
      <c r="G14" s="712" t="s">
        <v>782</v>
      </c>
      <c r="H14" s="713">
        <v>80</v>
      </c>
      <c r="I14" s="372" t="s">
        <v>746</v>
      </c>
      <c r="J14" s="1133" t="s">
        <v>30</v>
      </c>
      <c r="K14" s="702"/>
      <c r="L14" s="711">
        <v>46021</v>
      </c>
      <c r="M14" s="713" t="s">
        <v>110</v>
      </c>
      <c r="N14" s="723">
        <v>65843.5</v>
      </c>
      <c r="O14" s="713" t="s">
        <v>110</v>
      </c>
      <c r="P14" s="749" t="s">
        <v>38</v>
      </c>
      <c r="Q14" s="716">
        <v>45995</v>
      </c>
      <c r="R14" s="363" t="s">
        <v>747</v>
      </c>
      <c r="S14" s="373" t="s">
        <v>748</v>
      </c>
      <c r="T14" s="373" t="s">
        <v>748</v>
      </c>
      <c r="U14" s="717">
        <v>5052</v>
      </c>
      <c r="V14" s="750">
        <v>4889</v>
      </c>
      <c r="W14" s="706">
        <f>SUM(U14-V14)</f>
        <v>163</v>
      </c>
      <c r="X14" s="365">
        <f>IFERROR($V14/$U14, 0)</f>
        <v>0.967735550277118</v>
      </c>
      <c r="Y14" s="716">
        <v>46001</v>
      </c>
      <c r="Z14" s="708">
        <v>0</v>
      </c>
      <c r="AA14" s="708">
        <v>0</v>
      </c>
      <c r="AB14" s="717">
        <v>0</v>
      </c>
      <c r="AC14" s="709" t="s">
        <v>783</v>
      </c>
    </row>
    <row r="15" spans="1:29" ht="39.75" customHeight="1">
      <c r="A15" s="748" t="s">
        <v>784</v>
      </c>
      <c r="B15" s="377" t="s">
        <v>37</v>
      </c>
      <c r="C15" s="700">
        <v>46081</v>
      </c>
      <c r="D15" s="712" t="s">
        <v>52</v>
      </c>
      <c r="E15" s="711">
        <v>46043</v>
      </c>
      <c r="F15" s="712" t="s">
        <v>51</v>
      </c>
      <c r="G15" s="712" t="s">
        <v>785</v>
      </c>
      <c r="H15" s="713">
        <v>61</v>
      </c>
      <c r="I15" s="372" t="s">
        <v>746</v>
      </c>
      <c r="J15" s="713" t="s">
        <v>30</v>
      </c>
      <c r="K15" s="702"/>
      <c r="L15" s="711">
        <v>46038</v>
      </c>
      <c r="M15" s="713" t="s">
        <v>110</v>
      </c>
      <c r="N15" s="723">
        <v>56650</v>
      </c>
      <c r="O15" s="713" t="s">
        <v>110</v>
      </c>
      <c r="P15" s="749" t="s">
        <v>38</v>
      </c>
      <c r="Q15" s="716">
        <v>46038</v>
      </c>
      <c r="R15" s="363" t="s">
        <v>747</v>
      </c>
      <c r="S15" s="373" t="s">
        <v>748</v>
      </c>
      <c r="T15" s="373" t="s">
        <v>748</v>
      </c>
      <c r="U15" s="717">
        <v>4641</v>
      </c>
      <c r="V15" s="750">
        <v>4757</v>
      </c>
      <c r="W15" s="706">
        <f>SUM(U15-V15)</f>
        <v>-116</v>
      </c>
      <c r="X15" s="365">
        <f>IFERROR($V15/$U15, 0)</f>
        <v>1.0249946132299073</v>
      </c>
      <c r="Y15" s="716">
        <v>46051</v>
      </c>
      <c r="Z15" s="708">
        <v>0</v>
      </c>
      <c r="AA15" s="708">
        <v>0</v>
      </c>
      <c r="AB15" s="717">
        <v>0</v>
      </c>
      <c r="AC15" s="709" t="s">
        <v>786</v>
      </c>
    </row>
    <row r="16" spans="1:29" ht="39.75" customHeight="1">
      <c r="A16" s="625" t="s">
        <v>787</v>
      </c>
      <c r="B16" s="377" t="s">
        <v>37</v>
      </c>
      <c r="C16" s="360">
        <v>46053</v>
      </c>
      <c r="D16" s="366" t="s">
        <v>52</v>
      </c>
      <c r="E16" s="367">
        <v>45964</v>
      </c>
      <c r="F16" s="366" t="s">
        <v>51</v>
      </c>
      <c r="G16" s="368"/>
      <c r="H16" s="369">
        <v>82</v>
      </c>
      <c r="I16" s="372" t="s">
        <v>746</v>
      </c>
      <c r="J16" s="369" t="s">
        <v>30</v>
      </c>
      <c r="K16" s="362"/>
      <c r="L16" s="367" t="s">
        <v>260</v>
      </c>
      <c r="M16" s="369" t="s">
        <v>110</v>
      </c>
      <c r="N16" s="644">
        <v>101871</v>
      </c>
      <c r="O16" s="369" t="s">
        <v>110</v>
      </c>
      <c r="P16" s="486" t="s">
        <v>38</v>
      </c>
      <c r="Q16" s="370">
        <v>45965</v>
      </c>
      <c r="R16" s="370">
        <v>46042</v>
      </c>
      <c r="S16" s="373" t="s">
        <v>748</v>
      </c>
      <c r="T16" s="373" t="s">
        <v>748</v>
      </c>
      <c r="U16" s="9">
        <v>8100</v>
      </c>
      <c r="V16" s="487">
        <v>7972</v>
      </c>
      <c r="W16" s="364">
        <f>SUM(U16-V16)</f>
        <v>128</v>
      </c>
      <c r="X16" s="365">
        <f>IFERROR($V16/$U16, 0)</f>
        <v>0.98419753086419748</v>
      </c>
      <c r="Y16" s="370">
        <v>45973</v>
      </c>
      <c r="Z16" s="280">
        <v>0</v>
      </c>
      <c r="AA16" s="280">
        <v>0</v>
      </c>
      <c r="AB16" s="9">
        <v>0</v>
      </c>
      <c r="AC16" s="821" t="s">
        <v>788</v>
      </c>
    </row>
    <row r="17" spans="1:29" ht="39.75" customHeight="1">
      <c r="A17" s="625" t="s">
        <v>789</v>
      </c>
      <c r="B17" s="377" t="s">
        <v>37</v>
      </c>
      <c r="C17" s="360">
        <v>46053</v>
      </c>
      <c r="D17" s="366" t="s">
        <v>52</v>
      </c>
      <c r="E17" s="367">
        <v>45974</v>
      </c>
      <c r="F17" s="366" t="s">
        <v>51</v>
      </c>
      <c r="G17" s="368" t="s">
        <v>790</v>
      </c>
      <c r="H17" s="369">
        <v>77</v>
      </c>
      <c r="I17" s="372" t="s">
        <v>746</v>
      </c>
      <c r="J17" s="369" t="s">
        <v>30</v>
      </c>
      <c r="K17" s="362"/>
      <c r="L17" s="367">
        <v>45965</v>
      </c>
      <c r="M17" s="369" t="s">
        <v>110</v>
      </c>
      <c r="N17" s="644">
        <v>90786</v>
      </c>
      <c r="O17" s="369" t="s">
        <v>110</v>
      </c>
      <c r="P17" s="486" t="s">
        <v>38</v>
      </c>
      <c r="Q17" s="370">
        <v>45965</v>
      </c>
      <c r="R17" s="370">
        <v>46042</v>
      </c>
      <c r="S17" s="373" t="s">
        <v>748</v>
      </c>
      <c r="T17" s="373" t="s">
        <v>748</v>
      </c>
      <c r="U17" s="9">
        <v>8013</v>
      </c>
      <c r="V17" s="487">
        <v>7885</v>
      </c>
      <c r="W17" s="364">
        <f>SUM(U17-V17)</f>
        <v>128</v>
      </c>
      <c r="X17" s="365">
        <f>IFERROR($V17/$U17, 0)</f>
        <v>0.98402595781854485</v>
      </c>
      <c r="Y17" s="370">
        <v>45979</v>
      </c>
      <c r="Z17" s="280">
        <v>0</v>
      </c>
      <c r="AA17" s="280">
        <v>0</v>
      </c>
      <c r="AB17" s="9">
        <v>0</v>
      </c>
      <c r="AC17" s="821" t="s">
        <v>788</v>
      </c>
    </row>
    <row r="18" spans="1:29" ht="39.75" customHeight="1">
      <c r="A18" s="800" t="s">
        <v>791</v>
      </c>
      <c r="B18" s="311" t="s">
        <v>37</v>
      </c>
      <c r="C18" s="700">
        <v>46040</v>
      </c>
      <c r="D18" s="712" t="s">
        <v>52</v>
      </c>
      <c r="E18" s="711">
        <v>45996</v>
      </c>
      <c r="F18" s="712" t="s">
        <v>51</v>
      </c>
      <c r="G18" s="712" t="s">
        <v>792</v>
      </c>
      <c r="H18" s="713">
        <v>78</v>
      </c>
      <c r="I18" s="372" t="s">
        <v>746</v>
      </c>
      <c r="J18" s="713" t="s">
        <v>30</v>
      </c>
      <c r="K18" s="702"/>
      <c r="L18" s="367" t="s">
        <v>260</v>
      </c>
      <c r="M18" s="713" t="s">
        <v>110</v>
      </c>
      <c r="N18" s="723">
        <v>84477</v>
      </c>
      <c r="O18" s="713" t="s">
        <v>110</v>
      </c>
      <c r="P18" s="749" t="s">
        <v>38</v>
      </c>
      <c r="Q18" s="716">
        <v>46000</v>
      </c>
      <c r="R18" s="363" t="s">
        <v>747</v>
      </c>
      <c r="S18" s="373" t="s">
        <v>748</v>
      </c>
      <c r="T18" s="373" t="s">
        <v>748</v>
      </c>
      <c r="U18" s="717">
        <v>6758</v>
      </c>
      <c r="V18" s="775">
        <v>6565</v>
      </c>
      <c r="W18" s="742">
        <f>SUM(U18-V18)</f>
        <v>193</v>
      </c>
      <c r="X18" s="3">
        <f>IFERROR($V18/$U18, 0)</f>
        <v>0.97144125480911514</v>
      </c>
      <c r="Y18" s="799">
        <v>46006</v>
      </c>
      <c r="Z18" s="708">
        <v>0</v>
      </c>
      <c r="AA18" s="817">
        <v>0</v>
      </c>
      <c r="AB18" s="818">
        <v>0</v>
      </c>
      <c r="AC18" s="822" t="s">
        <v>793</v>
      </c>
    </row>
    <row r="19" spans="1:29" ht="39.75" customHeight="1">
      <c r="A19" s="748" t="s">
        <v>794</v>
      </c>
      <c r="B19" s="701" t="s">
        <v>31</v>
      </c>
      <c r="C19" s="764">
        <v>45838</v>
      </c>
      <c r="D19" s="456" t="s">
        <v>795</v>
      </c>
      <c r="E19" s="760">
        <v>46084</v>
      </c>
      <c r="F19" s="699" t="s">
        <v>57</v>
      </c>
      <c r="G19" s="701" t="s">
        <v>796</v>
      </c>
      <c r="H19" s="702">
        <v>26</v>
      </c>
      <c r="I19" s="1128" t="s">
        <v>746</v>
      </c>
      <c r="J19" s="702" t="s">
        <v>30</v>
      </c>
      <c r="K19" s="702"/>
      <c r="L19" s="367" t="s">
        <v>260</v>
      </c>
      <c r="M19" s="702" t="s">
        <v>110</v>
      </c>
      <c r="N19" s="703">
        <v>12781.6</v>
      </c>
      <c r="O19" s="702" t="s">
        <v>110</v>
      </c>
      <c r="P19" s="749" t="s">
        <v>38</v>
      </c>
      <c r="Q19" s="705">
        <v>46084</v>
      </c>
      <c r="R19" s="363" t="s">
        <v>747</v>
      </c>
      <c r="S19" s="373" t="s">
        <v>748</v>
      </c>
      <c r="T19" s="373" t="s">
        <v>748</v>
      </c>
      <c r="U19" s="333">
        <v>937</v>
      </c>
      <c r="V19" s="750">
        <v>927</v>
      </c>
      <c r="W19" s="706">
        <f>SUM(U19-V19)</f>
        <v>10</v>
      </c>
      <c r="X19" s="365">
        <f>IFERROR($V19/$U19, 0)</f>
        <v>0.98932764140875129</v>
      </c>
      <c r="Y19" s="716">
        <v>46098</v>
      </c>
      <c r="Z19" s="708">
        <v>1</v>
      </c>
      <c r="AA19" s="708">
        <v>1</v>
      </c>
      <c r="AB19" s="1270">
        <v>1</v>
      </c>
      <c r="AC19" s="739" t="s">
        <v>797</v>
      </c>
    </row>
    <row r="20" spans="1:29" ht="39.75" customHeight="1">
      <c r="A20" s="748" t="s">
        <v>798</v>
      </c>
      <c r="B20" s="701" t="s">
        <v>31</v>
      </c>
      <c r="C20" s="700">
        <v>46073</v>
      </c>
      <c r="D20" s="700" t="s">
        <v>799</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747</v>
      </c>
      <c r="S20" s="373" t="s">
        <v>748</v>
      </c>
      <c r="T20" s="373" t="s">
        <v>748</v>
      </c>
      <c r="U20" s="333">
        <v>3323</v>
      </c>
      <c r="V20" s="750">
        <v>3100</v>
      </c>
      <c r="W20" s="706">
        <f>SUM(U20-V20)</f>
        <v>223</v>
      </c>
      <c r="X20" s="365">
        <f>IFERROR($V20/$U20, 0)</f>
        <v>0.93289196509178451</v>
      </c>
      <c r="Y20" s="716">
        <v>46056</v>
      </c>
      <c r="Z20" s="708">
        <v>1</v>
      </c>
      <c r="AA20" s="708">
        <v>1</v>
      </c>
      <c r="AB20" s="708">
        <v>1</v>
      </c>
      <c r="AC20" s="709" t="s">
        <v>800</v>
      </c>
    </row>
    <row r="21" spans="1:29" ht="39.75" customHeight="1">
      <c r="A21" s="748" t="s">
        <v>801</v>
      </c>
      <c r="B21" s="701" t="s">
        <v>31</v>
      </c>
      <c r="C21" s="700">
        <v>46117</v>
      </c>
      <c r="D21" s="700" t="s">
        <v>56</v>
      </c>
      <c r="E21" s="700">
        <v>46100</v>
      </c>
      <c r="F21" s="375" t="s">
        <v>57</v>
      </c>
      <c r="G21" s="701" t="s">
        <v>802</v>
      </c>
      <c r="H21" s="702">
        <v>0</v>
      </c>
      <c r="I21" s="1128" t="s">
        <v>746</v>
      </c>
      <c r="J21" s="702" t="s">
        <v>30</v>
      </c>
      <c r="K21" s="702"/>
      <c r="L21" s="760" t="s">
        <v>260</v>
      </c>
      <c r="M21" s="702" t="s">
        <v>110</v>
      </c>
      <c r="N21" s="703">
        <v>13022.05</v>
      </c>
      <c r="O21" s="702" t="s">
        <v>110</v>
      </c>
      <c r="P21" s="749" t="s">
        <v>38</v>
      </c>
      <c r="Q21" s="736">
        <v>46097</v>
      </c>
      <c r="R21" s="363" t="s">
        <v>747</v>
      </c>
      <c r="S21" s="373" t="s">
        <v>748</v>
      </c>
      <c r="T21" s="373" t="s">
        <v>748</v>
      </c>
      <c r="U21" s="333">
        <v>923</v>
      </c>
      <c r="V21" s="450">
        <v>918</v>
      </c>
      <c r="W21" s="706">
        <f>SUM(U21-V21)</f>
        <v>5</v>
      </c>
      <c r="X21" s="365">
        <f>IFERROR($V21/$U21, 0)</f>
        <v>0.99458288190682553</v>
      </c>
      <c r="Y21" s="1347">
        <v>46106</v>
      </c>
      <c r="Z21" s="708">
        <v>0</v>
      </c>
      <c r="AA21" s="708">
        <v>0</v>
      </c>
      <c r="AB21" s="706">
        <v>0</v>
      </c>
      <c r="AC21" s="728" t="s">
        <v>803</v>
      </c>
    </row>
    <row r="22" spans="1:29" ht="39.75" customHeight="1">
      <c r="A22" s="625" t="s">
        <v>804</v>
      </c>
      <c r="B22" s="358" t="s">
        <v>31</v>
      </c>
      <c r="C22" s="360">
        <v>46021</v>
      </c>
      <c r="D22" s="358" t="s">
        <v>805</v>
      </c>
      <c r="E22" s="360" t="s">
        <v>260</v>
      </c>
      <c r="F22" s="358" t="s">
        <v>61</v>
      </c>
      <c r="G22" s="361" t="s">
        <v>806</v>
      </c>
      <c r="H22" s="362">
        <v>0</v>
      </c>
      <c r="I22" s="362" t="s">
        <v>746</v>
      </c>
      <c r="J22" s="362" t="s">
        <v>30</v>
      </c>
      <c r="K22" s="362"/>
      <c r="L22" s="360" t="s">
        <v>555</v>
      </c>
      <c r="M22" s="362" t="s">
        <v>110</v>
      </c>
      <c r="N22" s="618">
        <v>1931.75</v>
      </c>
      <c r="O22" s="587" t="s">
        <v>110</v>
      </c>
      <c r="P22" s="1380" t="s">
        <v>38</v>
      </c>
      <c r="Q22" s="59"/>
      <c r="R22" s="363" t="s">
        <v>747</v>
      </c>
      <c r="S22" s="373" t="s">
        <v>748</v>
      </c>
      <c r="T22" s="373" t="s">
        <v>748</v>
      </c>
      <c r="U22" s="333">
        <v>0</v>
      </c>
      <c r="V22" s="450">
        <v>0</v>
      </c>
      <c r="W22" s="364">
        <f>SUM(U22-V22)</f>
        <v>0</v>
      </c>
      <c r="X22" s="365">
        <f>IFERROR($V22/$U22, 0)</f>
        <v>0</v>
      </c>
      <c r="Y22" s="370">
        <v>45996</v>
      </c>
      <c r="Z22" s="280">
        <v>0</v>
      </c>
      <c r="AA22" s="280">
        <v>1</v>
      </c>
      <c r="AB22" s="364">
        <v>0</v>
      </c>
      <c r="AC22" s="819" t="s">
        <v>807</v>
      </c>
    </row>
    <row r="23" spans="1:29" ht="39.75" customHeight="1">
      <c r="A23" s="800" t="s">
        <v>808</v>
      </c>
      <c r="B23" s="355" t="s">
        <v>41</v>
      </c>
      <c r="C23" s="299">
        <v>46081</v>
      </c>
      <c r="D23" s="712" t="s">
        <v>809</v>
      </c>
      <c r="E23" s="760">
        <v>46059</v>
      </c>
      <c r="F23" s="761" t="s">
        <v>51</v>
      </c>
      <c r="G23" s="761"/>
      <c r="H23" s="762">
        <v>171</v>
      </c>
      <c r="I23" s="301" t="s">
        <v>746</v>
      </c>
      <c r="J23" s="762" t="s">
        <v>36</v>
      </c>
      <c r="K23" s="362"/>
      <c r="L23" s="764">
        <v>46062</v>
      </c>
      <c r="M23" s="713" t="s">
        <v>110</v>
      </c>
      <c r="N23" s="986">
        <v>160211</v>
      </c>
      <c r="O23" s="766" t="s">
        <v>110</v>
      </c>
      <c r="P23" s="1346" t="s">
        <v>38</v>
      </c>
      <c r="Q23" s="774">
        <v>46062</v>
      </c>
      <c r="R23" s="363" t="s">
        <v>747</v>
      </c>
      <c r="S23" s="373" t="s">
        <v>748</v>
      </c>
      <c r="T23" s="373" t="s">
        <v>748</v>
      </c>
      <c r="U23" s="742">
        <v>10731</v>
      </c>
      <c r="V23" s="775">
        <v>10731</v>
      </c>
      <c r="W23" s="742">
        <f>SUM(U23-V23)</f>
        <v>0</v>
      </c>
      <c r="X23" s="29">
        <f>IFERROR($V23/$U23, 0)</f>
        <v>1</v>
      </c>
      <c r="Y23" s="736">
        <v>46070</v>
      </c>
      <c r="Z23" s="840">
        <v>1</v>
      </c>
      <c r="AA23" s="708">
        <v>0</v>
      </c>
      <c r="AB23" s="717">
        <v>0</v>
      </c>
      <c r="AC23" s="738" t="s">
        <v>810</v>
      </c>
    </row>
    <row r="24" spans="1:29" ht="39.75" customHeight="1">
      <c r="A24" s="800" t="s">
        <v>811</v>
      </c>
      <c r="B24" s="1137" t="s">
        <v>40</v>
      </c>
      <c r="C24" s="360">
        <v>46111</v>
      </c>
      <c r="D24" s="366" t="s">
        <v>50</v>
      </c>
      <c r="E24" s="367">
        <v>46085</v>
      </c>
      <c r="F24" s="366" t="s">
        <v>53</v>
      </c>
      <c r="G24" s="712" t="s">
        <v>812</v>
      </c>
      <c r="H24" s="1053">
        <v>0</v>
      </c>
      <c r="I24" s="304" t="s">
        <v>746</v>
      </c>
      <c r="J24" s="766" t="s">
        <v>30</v>
      </c>
      <c r="K24" s="362"/>
      <c r="L24" s="760" t="s">
        <v>260</v>
      </c>
      <c r="M24" s="766" t="s">
        <v>110</v>
      </c>
      <c r="N24" s="842">
        <v>12316.35</v>
      </c>
      <c r="O24" s="973" t="s">
        <v>110</v>
      </c>
      <c r="P24" s="1346" t="s">
        <v>38</v>
      </c>
      <c r="Q24" s="1050">
        <v>46086</v>
      </c>
      <c r="R24" s="363" t="s">
        <v>747</v>
      </c>
      <c r="S24" s="373" t="s">
        <v>748</v>
      </c>
      <c r="T24" s="373" t="s">
        <v>748</v>
      </c>
      <c r="U24" s="1051">
        <v>7</v>
      </c>
      <c r="V24" s="1345">
        <v>7</v>
      </c>
      <c r="W24" s="1045">
        <f>SUM(U24-V24)</f>
        <v>0</v>
      </c>
      <c r="X24" s="365">
        <f>IFERROR($V24/$U24, 0)</f>
        <v>1</v>
      </c>
      <c r="Y24" s="1057">
        <v>46106</v>
      </c>
      <c r="Z24" s="840">
        <v>0</v>
      </c>
      <c r="AA24" s="844">
        <v>0</v>
      </c>
      <c r="AB24" s="754">
        <v>0</v>
      </c>
      <c r="AC24" s="709" t="s">
        <v>663</v>
      </c>
    </row>
    <row r="25" spans="1:29" ht="39.75" customHeight="1">
      <c r="A25" s="800" t="s">
        <v>813</v>
      </c>
      <c r="B25" s="1137" t="s">
        <v>40</v>
      </c>
      <c r="C25" s="360">
        <v>46111</v>
      </c>
      <c r="D25" s="712" t="s">
        <v>52</v>
      </c>
      <c r="E25" s="367">
        <v>46085</v>
      </c>
      <c r="F25" s="366" t="s">
        <v>53</v>
      </c>
      <c r="G25" s="712" t="s">
        <v>814</v>
      </c>
      <c r="H25" s="1053">
        <v>0</v>
      </c>
      <c r="I25" s="304" t="s">
        <v>746</v>
      </c>
      <c r="J25" s="766" t="s">
        <v>30</v>
      </c>
      <c r="K25" s="362"/>
      <c r="L25" s="760" t="s">
        <v>260</v>
      </c>
      <c r="M25" s="766" t="s">
        <v>110</v>
      </c>
      <c r="N25" s="842">
        <v>151170.79999999999</v>
      </c>
      <c r="O25" s="766" t="s">
        <v>110</v>
      </c>
      <c r="P25" s="1346" t="s">
        <v>38</v>
      </c>
      <c r="Q25" s="1050">
        <v>46086</v>
      </c>
      <c r="R25" s="363" t="s">
        <v>747</v>
      </c>
      <c r="S25" s="373" t="s">
        <v>748</v>
      </c>
      <c r="T25" s="373" t="s">
        <v>748</v>
      </c>
      <c r="U25" s="1051">
        <v>11789</v>
      </c>
      <c r="V25" s="1345">
        <v>11958</v>
      </c>
      <c r="W25" s="1045">
        <f t="shared" ref="W25" si="0">SUM(U25-V25)</f>
        <v>-169</v>
      </c>
      <c r="X25" s="365">
        <f t="shared" ref="X25" si="1">IFERROR($V25/$U25, 0)</f>
        <v>1.0143353974043601</v>
      </c>
      <c r="Y25" s="1057">
        <v>46099</v>
      </c>
      <c r="Z25" s="840">
        <v>0</v>
      </c>
      <c r="AA25" s="844">
        <v>0</v>
      </c>
      <c r="AB25" s="754">
        <v>0</v>
      </c>
      <c r="AC25" s="709" t="s">
        <v>663</v>
      </c>
    </row>
    <row r="26" spans="1:29" ht="39.75" customHeight="1">
      <c r="A26" s="625" t="s">
        <v>815</v>
      </c>
      <c r="B26" s="1137" t="s">
        <v>40</v>
      </c>
      <c r="C26" s="360">
        <v>46111</v>
      </c>
      <c r="D26" s="366" t="s">
        <v>50</v>
      </c>
      <c r="E26" s="367">
        <v>46087</v>
      </c>
      <c r="F26" s="712" t="s">
        <v>51</v>
      </c>
      <c r="G26" s="712" t="s">
        <v>816</v>
      </c>
      <c r="H26" s="1053">
        <v>0</v>
      </c>
      <c r="I26" s="304" t="s">
        <v>746</v>
      </c>
      <c r="J26" s="766" t="s">
        <v>30</v>
      </c>
      <c r="K26" s="362"/>
      <c r="L26" s="760" t="s">
        <v>260</v>
      </c>
      <c r="M26" s="766" t="s">
        <v>110</v>
      </c>
      <c r="N26" s="842">
        <v>6808.8</v>
      </c>
      <c r="O26" s="766" t="s">
        <v>110</v>
      </c>
      <c r="P26" s="1346" t="s">
        <v>38</v>
      </c>
      <c r="Q26" s="1050">
        <v>46087</v>
      </c>
      <c r="R26" s="363" t="s">
        <v>747</v>
      </c>
      <c r="S26" s="373" t="s">
        <v>748</v>
      </c>
      <c r="T26" s="373" t="s">
        <v>748</v>
      </c>
      <c r="U26" s="1051">
        <v>508</v>
      </c>
      <c r="V26" s="1345">
        <v>513</v>
      </c>
      <c r="W26" s="1045">
        <f>SUM(U26-V26)</f>
        <v>-5</v>
      </c>
      <c r="X26" s="365">
        <f>IFERROR($V26/$U26, 0)</f>
        <v>1.0098425196850394</v>
      </c>
      <c r="Y26" s="1057">
        <v>46105</v>
      </c>
      <c r="Z26" s="840">
        <v>0</v>
      </c>
      <c r="AA26" s="844">
        <v>0</v>
      </c>
      <c r="AB26" s="754">
        <v>0</v>
      </c>
      <c r="AC26" s="709" t="s">
        <v>817</v>
      </c>
    </row>
    <row r="27" spans="1:29" ht="39.75" customHeight="1">
      <c r="A27" s="1382" t="s">
        <v>818</v>
      </c>
      <c r="B27" s="1137" t="s">
        <v>40</v>
      </c>
      <c r="C27" s="360">
        <v>46111</v>
      </c>
      <c r="D27" s="1340" t="s">
        <v>52</v>
      </c>
      <c r="E27" s="367">
        <v>46106</v>
      </c>
      <c r="F27" s="712" t="s">
        <v>51</v>
      </c>
      <c r="G27" s="712" t="s">
        <v>819</v>
      </c>
      <c r="H27" s="1053">
        <v>0</v>
      </c>
      <c r="I27" s="304" t="s">
        <v>746</v>
      </c>
      <c r="J27" s="766" t="s">
        <v>30</v>
      </c>
      <c r="K27" s="362"/>
      <c r="L27" s="1383" t="s">
        <v>260</v>
      </c>
      <c r="M27" s="766" t="s">
        <v>110</v>
      </c>
      <c r="N27" s="842">
        <v>24122.75</v>
      </c>
      <c r="O27" s="766" t="s">
        <v>110</v>
      </c>
      <c r="P27" s="1346" t="s">
        <v>38</v>
      </c>
      <c r="Q27" s="370">
        <v>46087</v>
      </c>
      <c r="R27" s="363" t="s">
        <v>747</v>
      </c>
      <c r="S27" s="373" t="s">
        <v>748</v>
      </c>
      <c r="T27" s="373" t="s">
        <v>748</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820</v>
      </c>
      <c r="B28" s="1137" t="s">
        <v>40</v>
      </c>
      <c r="C28" s="360">
        <v>46111</v>
      </c>
      <c r="D28" s="1340" t="s">
        <v>52</v>
      </c>
      <c r="E28" s="367">
        <v>46106</v>
      </c>
      <c r="F28" s="712" t="s">
        <v>51</v>
      </c>
      <c r="G28" s="712" t="s">
        <v>821</v>
      </c>
      <c r="H28" s="1053">
        <v>0</v>
      </c>
      <c r="I28" s="304" t="s">
        <v>746</v>
      </c>
      <c r="J28" s="766" t="s">
        <v>30</v>
      </c>
      <c r="K28" s="362"/>
      <c r="L28" s="1383" t="s">
        <v>260</v>
      </c>
      <c r="M28" s="766" t="s">
        <v>110</v>
      </c>
      <c r="N28" s="842">
        <v>26639.1</v>
      </c>
      <c r="O28" s="766" t="s">
        <v>110</v>
      </c>
      <c r="P28" s="1346" t="s">
        <v>38</v>
      </c>
      <c r="Q28" s="370">
        <v>46087</v>
      </c>
      <c r="R28" s="363" t="s">
        <v>747</v>
      </c>
      <c r="S28" s="373" t="s">
        <v>748</v>
      </c>
      <c r="T28" s="373" t="s">
        <v>748</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822</v>
      </c>
      <c r="B29" s="1137" t="s">
        <v>40</v>
      </c>
      <c r="C29" s="360">
        <v>46111</v>
      </c>
      <c r="D29" s="366" t="s">
        <v>50</v>
      </c>
      <c r="E29" s="367">
        <v>46097</v>
      </c>
      <c r="F29" s="712" t="s">
        <v>51</v>
      </c>
      <c r="G29" s="712" t="s">
        <v>823</v>
      </c>
      <c r="H29" s="1053">
        <v>0</v>
      </c>
      <c r="I29" s="304" t="s">
        <v>746</v>
      </c>
      <c r="J29" s="766" t="s">
        <v>30</v>
      </c>
      <c r="K29" s="362"/>
      <c r="L29" s="760" t="s">
        <v>260</v>
      </c>
      <c r="M29" s="766" t="s">
        <v>110</v>
      </c>
      <c r="N29" s="842">
        <v>16760.150000000001</v>
      </c>
      <c r="O29" s="766" t="s">
        <v>110</v>
      </c>
      <c r="P29" s="1346" t="s">
        <v>38</v>
      </c>
      <c r="Q29" s="1050">
        <v>46097</v>
      </c>
      <c r="R29" s="363" t="s">
        <v>747</v>
      </c>
      <c r="S29" s="373" t="s">
        <v>748</v>
      </c>
      <c r="T29" s="373" t="s">
        <v>748</v>
      </c>
      <c r="U29" s="1051">
        <v>1329</v>
      </c>
      <c r="V29" s="1345">
        <v>1334</v>
      </c>
      <c r="W29" s="1045">
        <f t="shared" ref="W29" si="2">SUM(U29-V29)</f>
        <v>-5</v>
      </c>
      <c r="X29" s="365">
        <f t="shared" ref="X29" si="3">IFERROR($V29/$U29, 0)</f>
        <v>1.0037622272385252</v>
      </c>
      <c r="Y29" s="1057">
        <v>46111</v>
      </c>
      <c r="Z29" s="817">
        <v>0</v>
      </c>
      <c r="AA29" s="1396">
        <v>0</v>
      </c>
      <c r="AB29" s="717">
        <v>0</v>
      </c>
      <c r="AC29" s="709" t="s">
        <v>817</v>
      </c>
    </row>
    <row r="30" spans="1:29" ht="39.75" customHeight="1">
      <c r="A30" s="625" t="s">
        <v>824</v>
      </c>
      <c r="B30" s="1137" t="s">
        <v>40</v>
      </c>
      <c r="C30" s="360">
        <v>46111</v>
      </c>
      <c r="D30" s="366" t="s">
        <v>50</v>
      </c>
      <c r="E30" s="367">
        <v>46097</v>
      </c>
      <c r="F30" s="712" t="s">
        <v>51</v>
      </c>
      <c r="G30" s="712" t="s">
        <v>816</v>
      </c>
      <c r="H30" s="1053">
        <v>0</v>
      </c>
      <c r="I30" s="304" t="s">
        <v>746</v>
      </c>
      <c r="J30" s="766" t="s">
        <v>30</v>
      </c>
      <c r="K30" s="362"/>
      <c r="L30" s="760" t="s">
        <v>260</v>
      </c>
      <c r="M30" s="766" t="s">
        <v>110</v>
      </c>
      <c r="N30" s="842">
        <v>14178.2</v>
      </c>
      <c r="O30" s="766" t="s">
        <v>110</v>
      </c>
      <c r="P30" s="1346" t="s">
        <v>38</v>
      </c>
      <c r="Q30" s="1050">
        <v>46097</v>
      </c>
      <c r="R30" s="363" t="s">
        <v>747</v>
      </c>
      <c r="S30" s="373" t="s">
        <v>748</v>
      </c>
      <c r="T30" s="373" t="s">
        <v>748</v>
      </c>
      <c r="U30" s="1051">
        <v>1132</v>
      </c>
      <c r="V30" s="1345">
        <v>1178</v>
      </c>
      <c r="W30" s="1045">
        <f t="shared" ref="W30" si="4">SUM(U30-V30)</f>
        <v>-46</v>
      </c>
      <c r="X30" s="365">
        <f t="shared" ref="X30" si="5">IFERROR($V30/$U30, 0)</f>
        <v>1.0406360424028269</v>
      </c>
      <c r="Y30" s="1057">
        <v>46107</v>
      </c>
      <c r="Z30" s="840">
        <v>0</v>
      </c>
      <c r="AA30" s="844">
        <v>0</v>
      </c>
      <c r="AB30" s="754">
        <v>0</v>
      </c>
      <c r="AC30" s="709" t="s">
        <v>817</v>
      </c>
    </row>
    <row r="31" spans="1:29" ht="39.75" customHeight="1">
      <c r="A31" s="748" t="s">
        <v>431</v>
      </c>
      <c r="B31" s="359" t="s">
        <v>28</v>
      </c>
      <c r="C31" s="700">
        <v>46080</v>
      </c>
      <c r="D31" s="712" t="s">
        <v>464</v>
      </c>
      <c r="E31" s="711">
        <v>45748</v>
      </c>
      <c r="F31" s="366" t="s">
        <v>59</v>
      </c>
      <c r="G31" s="712" t="s">
        <v>432</v>
      </c>
      <c r="H31" s="713">
        <v>0</v>
      </c>
      <c r="I31" s="713" t="s">
        <v>746</v>
      </c>
      <c r="J31" s="713" t="s">
        <v>30</v>
      </c>
      <c r="K31" s="713"/>
      <c r="L31" s="711">
        <v>46028</v>
      </c>
      <c r="M31" s="713" t="s">
        <v>110</v>
      </c>
      <c r="N31" s="723">
        <v>29634.15</v>
      </c>
      <c r="O31" s="713" t="s">
        <v>110</v>
      </c>
      <c r="P31" s="749" t="s">
        <v>38</v>
      </c>
      <c r="Q31" s="716">
        <v>45743</v>
      </c>
      <c r="R31" s="363" t="s">
        <v>747</v>
      </c>
      <c r="S31" s="373" t="s">
        <v>748</v>
      </c>
      <c r="T31" s="373" t="s">
        <v>748</v>
      </c>
      <c r="U31" s="717">
        <v>1831</v>
      </c>
      <c r="V31" s="750">
        <v>1904</v>
      </c>
      <c r="W31" s="706">
        <f>SUM(U31-V31)</f>
        <v>-73</v>
      </c>
      <c r="X31" s="365">
        <f>IFERROR($V31/$U31, 0)</f>
        <v>1.0398689240851993</v>
      </c>
      <c r="Y31" s="716">
        <v>45790</v>
      </c>
      <c r="Z31" s="708">
        <v>0</v>
      </c>
      <c r="AA31" s="708">
        <v>0</v>
      </c>
      <c r="AB31" s="717">
        <v>0</v>
      </c>
      <c r="AC31" s="728" t="s">
        <v>825</v>
      </c>
    </row>
    <row r="32" spans="1:29" ht="39.75" customHeight="1">
      <c r="A32" s="625" t="s">
        <v>507</v>
      </c>
      <c r="B32" s="359" t="s">
        <v>28</v>
      </c>
      <c r="C32" s="360">
        <v>45991</v>
      </c>
      <c r="D32" s="360" t="s">
        <v>50</v>
      </c>
      <c r="E32" s="367">
        <v>45748</v>
      </c>
      <c r="F32" s="366" t="s">
        <v>59</v>
      </c>
      <c r="G32" s="368" t="s">
        <v>826</v>
      </c>
      <c r="H32" s="369">
        <v>0</v>
      </c>
      <c r="I32" s="369" t="s">
        <v>746</v>
      </c>
      <c r="J32" s="362" t="s">
        <v>30</v>
      </c>
      <c r="K32" s="597"/>
      <c r="L32" s="367">
        <v>45741</v>
      </c>
      <c r="M32" s="362" t="s">
        <v>110</v>
      </c>
      <c r="N32" s="644">
        <v>17203.45</v>
      </c>
      <c r="O32" s="362" t="s">
        <v>110</v>
      </c>
      <c r="P32" s="486" t="s">
        <v>38</v>
      </c>
      <c r="Q32" s="370">
        <v>45742</v>
      </c>
      <c r="R32" s="363" t="s">
        <v>747</v>
      </c>
      <c r="S32" s="373" t="s">
        <v>748</v>
      </c>
      <c r="T32" s="373" t="s">
        <v>748</v>
      </c>
      <c r="U32" s="9">
        <v>1157</v>
      </c>
      <c r="V32" s="487">
        <v>1321</v>
      </c>
      <c r="W32" s="364">
        <f>SUM(U32-V32)</f>
        <v>-164</v>
      </c>
      <c r="X32" s="365">
        <f>IFERROR($V32/$U32, 0)</f>
        <v>1.1417458945548833</v>
      </c>
      <c r="Y32" s="370">
        <v>45925</v>
      </c>
      <c r="Z32" s="280">
        <v>0</v>
      </c>
      <c r="AA32" s="280">
        <v>0</v>
      </c>
      <c r="AB32" s="1129">
        <v>0</v>
      </c>
      <c r="AC32" s="862" t="s">
        <v>827</v>
      </c>
    </row>
    <row r="33" spans="1:29" ht="39.75" customHeight="1">
      <c r="A33" s="677" t="s">
        <v>433</v>
      </c>
      <c r="B33" s="575" t="s">
        <v>28</v>
      </c>
      <c r="C33" s="607">
        <v>45991</v>
      </c>
      <c r="D33" s="687" t="s">
        <v>50</v>
      </c>
      <c r="E33" s="24">
        <v>45779</v>
      </c>
      <c r="F33" s="576" t="s">
        <v>59</v>
      </c>
      <c r="G33" s="578" t="s">
        <v>434</v>
      </c>
      <c r="H33" s="579">
        <v>0</v>
      </c>
      <c r="I33" s="369" t="s">
        <v>746</v>
      </c>
      <c r="J33" s="362" t="s">
        <v>30</v>
      </c>
      <c r="K33" s="614"/>
      <c r="L33" s="19">
        <v>45742</v>
      </c>
      <c r="M33" s="616" t="s">
        <v>110</v>
      </c>
      <c r="N33" s="680">
        <v>23800.25</v>
      </c>
      <c r="O33" s="300" t="s">
        <v>110</v>
      </c>
      <c r="P33" s="1379" t="s">
        <v>38</v>
      </c>
      <c r="Q33" s="21">
        <v>45743</v>
      </c>
      <c r="R33" s="363" t="s">
        <v>747</v>
      </c>
      <c r="S33" s="373" t="s">
        <v>748</v>
      </c>
      <c r="T33" s="373" t="s">
        <v>748</v>
      </c>
      <c r="U33" s="5">
        <v>1697</v>
      </c>
      <c r="V33" s="654">
        <v>1815</v>
      </c>
      <c r="W33" s="364">
        <f>SUM(U33-V33)</f>
        <v>-118</v>
      </c>
      <c r="X33" s="256">
        <f>IFERROR($V33/$U33, 0)</f>
        <v>1.0695344725987035</v>
      </c>
      <c r="Y33" s="21">
        <v>45791</v>
      </c>
      <c r="Z33" s="466">
        <v>1</v>
      </c>
      <c r="AA33" s="466">
        <v>0</v>
      </c>
      <c r="AB33" s="1167">
        <v>0</v>
      </c>
      <c r="AC33" s="1116" t="s">
        <v>825</v>
      </c>
    </row>
    <row r="34" spans="1:29" ht="39.75" customHeight="1">
      <c r="A34" s="748" t="s">
        <v>435</v>
      </c>
      <c r="B34" s="359" t="s">
        <v>28</v>
      </c>
      <c r="C34" s="700">
        <v>46044</v>
      </c>
      <c r="D34" s="700" t="s">
        <v>50</v>
      </c>
      <c r="E34" s="711">
        <v>45700</v>
      </c>
      <c r="F34" s="711" t="s">
        <v>59</v>
      </c>
      <c r="G34" s="711" t="s">
        <v>436</v>
      </c>
      <c r="H34" s="713">
        <v>0</v>
      </c>
      <c r="I34" s="713" t="s">
        <v>746</v>
      </c>
      <c r="J34" s="713" t="s">
        <v>30</v>
      </c>
      <c r="K34" s="713"/>
      <c r="L34" s="711">
        <v>45700</v>
      </c>
      <c r="M34" s="713" t="s">
        <v>110</v>
      </c>
      <c r="N34" s="723">
        <v>19745.25</v>
      </c>
      <c r="O34" s="713" t="s">
        <v>110</v>
      </c>
      <c r="P34" s="1377" t="s">
        <v>38</v>
      </c>
      <c r="Q34" s="716">
        <v>45696</v>
      </c>
      <c r="R34" s="363" t="s">
        <v>747</v>
      </c>
      <c r="S34" s="373" t="s">
        <v>748</v>
      </c>
      <c r="T34" s="373" t="s">
        <v>748</v>
      </c>
      <c r="U34" s="717">
        <v>1534</v>
      </c>
      <c r="V34" s="750">
        <v>1571</v>
      </c>
      <c r="W34" s="706">
        <f>SUM(U34-V34)</f>
        <v>-37</v>
      </c>
      <c r="X34" s="365">
        <f>IFERROR($V34/$U34, 0)</f>
        <v>1.0241199478487615</v>
      </c>
      <c r="Y34" s="716">
        <v>45736</v>
      </c>
      <c r="Z34" s="708">
        <v>0</v>
      </c>
      <c r="AA34" s="708">
        <v>0</v>
      </c>
      <c r="AB34" s="1168">
        <v>0</v>
      </c>
      <c r="AC34" s="1169" t="s">
        <v>825</v>
      </c>
    </row>
    <row r="35" spans="1:29" ht="39.75" customHeight="1">
      <c r="A35" s="748" t="s">
        <v>437</v>
      </c>
      <c r="B35" s="359" t="s">
        <v>28</v>
      </c>
      <c r="C35" s="700">
        <v>46080</v>
      </c>
      <c r="D35" s="366" t="s">
        <v>464</v>
      </c>
      <c r="E35" s="711">
        <v>45748</v>
      </c>
      <c r="F35" s="366" t="s">
        <v>59</v>
      </c>
      <c r="G35" s="730" t="s">
        <v>438</v>
      </c>
      <c r="H35" s="713">
        <v>0</v>
      </c>
      <c r="I35" s="713" t="s">
        <v>746</v>
      </c>
      <c r="J35" s="713" t="s">
        <v>30</v>
      </c>
      <c r="K35" s="731"/>
      <c r="L35" s="711">
        <v>45741</v>
      </c>
      <c r="M35" s="713" t="s">
        <v>110</v>
      </c>
      <c r="N35" s="723">
        <v>31186.25</v>
      </c>
      <c r="O35" s="713" t="s">
        <v>110</v>
      </c>
      <c r="P35" s="1378" t="s">
        <v>38</v>
      </c>
      <c r="Q35" s="716">
        <v>45743</v>
      </c>
      <c r="R35" s="716" t="s">
        <v>36</v>
      </c>
      <c r="S35" s="716" t="s">
        <v>36</v>
      </c>
      <c r="T35" s="716" t="s">
        <v>36</v>
      </c>
      <c r="U35" s="717">
        <v>2003</v>
      </c>
      <c r="V35" s="750">
        <v>225</v>
      </c>
      <c r="W35" s="706">
        <f>SUM(U35-V35)</f>
        <v>1778</v>
      </c>
      <c r="X35" s="365">
        <f>IFERROR($V35/$U35, 0)</f>
        <v>0.11233150274588118</v>
      </c>
      <c r="Y35" s="716">
        <v>45785</v>
      </c>
      <c r="Z35" s="708">
        <v>0</v>
      </c>
      <c r="AA35" s="708">
        <v>0</v>
      </c>
      <c r="AB35" s="717">
        <v>0</v>
      </c>
      <c r="AC35" s="831" t="s">
        <v>828</v>
      </c>
    </row>
    <row r="36" spans="1:29" ht="39.75" customHeight="1">
      <c r="A36" s="748" t="s">
        <v>829</v>
      </c>
      <c r="B36" s="359" t="s">
        <v>28</v>
      </c>
      <c r="C36" s="700">
        <v>46218</v>
      </c>
      <c r="D36" s="700" t="s">
        <v>830</v>
      </c>
      <c r="E36" s="19" t="s">
        <v>260</v>
      </c>
      <c r="F36" s="712" t="s">
        <v>59</v>
      </c>
      <c r="G36" s="712" t="s">
        <v>831</v>
      </c>
      <c r="H36" s="713">
        <v>380</v>
      </c>
      <c r="I36" s="1128" t="s">
        <v>746</v>
      </c>
      <c r="J36" s="702" t="s">
        <v>36</v>
      </c>
      <c r="K36" s="731"/>
      <c r="L36" s="711">
        <v>45964</v>
      </c>
      <c r="M36" s="713" t="s">
        <v>110</v>
      </c>
      <c r="N36" s="723">
        <v>117414</v>
      </c>
      <c r="O36" s="713" t="s">
        <v>110</v>
      </c>
      <c r="P36" s="1377" t="s">
        <v>38</v>
      </c>
      <c r="Q36" s="716">
        <v>45964</v>
      </c>
      <c r="R36" s="716"/>
      <c r="S36" s="373" t="s">
        <v>748</v>
      </c>
      <c r="T36" s="373" t="s">
        <v>748</v>
      </c>
      <c r="U36" s="717">
        <v>9181</v>
      </c>
      <c r="V36" s="750">
        <v>9179</v>
      </c>
      <c r="W36" s="706">
        <f>SUM(U36-V36)</f>
        <v>2</v>
      </c>
      <c r="X36" s="383">
        <f>IFERROR($V36/$U36, 0)</f>
        <v>0.99978215880623023</v>
      </c>
      <c r="Y36" s="705">
        <v>45992</v>
      </c>
      <c r="Z36" s="708">
        <v>1</v>
      </c>
      <c r="AA36" s="708">
        <v>0</v>
      </c>
      <c r="AB36" s="1129">
        <v>0</v>
      </c>
      <c r="AC36" s="819" t="s">
        <v>832</v>
      </c>
    </row>
    <row r="37" spans="1:29" ht="39.75" customHeight="1"/>
    <row r="38" spans="1:29" ht="39.75" customHeight="1"/>
    <row r="39" spans="1:29" ht="39.75" customHeight="1"/>
    <row r="40" spans="1:29" ht="39.75" customHeight="1"/>
    <row r="41" spans="1:29" ht="39.75" customHeight="1"/>
    <row r="48" spans="1:29">
      <c r="A48"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6" xr:uid="{1F77D159-87F8-4334-B8DB-1D98E9EF8F0C}">
      <formula1>"Pending Locates,Permits, SOW Pending, NTP Pending, Materials, Reassigned, Door Tags"</formula1>
    </dataValidation>
    <dataValidation type="list" allowBlank="1" showInputMessage="1" showErrorMessage="1" sqref="I34 I5:I6 I11:I14 I19:I20" xr:uid="{FF75A226-FC7F-404C-911A-49986724D48A}">
      <formula1>"On Track, In Jeopardy, Completed on Track, Completed, Completed -Missed TSD, On Hold Per Tillman"</formula1>
    </dataValidation>
    <dataValidation type="list" allowBlank="1" showInputMessage="1" showErrorMessage="1" sqref="I35:I36 I15:I18 I6:I10 I2:I4 I21:I33" xr:uid="{FAE40925-7EC8-4626-B635-D815FEB73FF5}">
      <formula1>"On Track, In Jeopardy, Completed on Track, Completed, Completed -Missed TSD"</formula1>
    </dataValidation>
    <dataValidation type="list" allowBlank="1" showInputMessage="1" showErrorMessage="1" sqref="J6:J11 J2:J4 J15:J36" xr:uid="{ECCD296E-320E-42DF-8A21-19E7E0361B1B}">
      <formula1>"Received, Pending, Not Required"</formula1>
    </dataValidation>
    <dataValidation allowBlank="1" showInputMessage="1" showErrorMessage="1" sqref="D33 E36 E34 Q33:Q34 Q35:U35 Q36:T36 U19 U7:U8 U21 U10:U11 L31:L36 U5 U3 Q1:R8 L22:L23 L1:L20 S2:T34 Q10:Q30 R9:R34 U23: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abSelected="1" topLeftCell="A80" workbookViewId="0">
      <pane xSplit="1" topLeftCell="M199" activePane="topRight" state="frozen"/>
      <selection pane="topRight" activeCell="A207" sqref="A207:XFD20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40"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746</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748</v>
      </c>
      <c r="AC2" s="258"/>
    </row>
    <row r="3" spans="1:29" ht="39.75" customHeight="1">
      <c r="A3" s="503" t="s">
        <v>115</v>
      </c>
      <c r="B3" s="311" t="s">
        <v>34</v>
      </c>
      <c r="C3" s="299">
        <v>45991</v>
      </c>
      <c r="D3" s="19" t="s">
        <v>842</v>
      </c>
      <c r="E3" s="305">
        <v>45707</v>
      </c>
      <c r="F3" s="18" t="s">
        <v>51</v>
      </c>
      <c r="G3" s="441" t="s">
        <v>116</v>
      </c>
      <c r="H3" s="304">
        <v>0</v>
      </c>
      <c r="I3" s="304" t="s">
        <v>746</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746</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746</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746</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746</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748</v>
      </c>
      <c r="AB7" s="373" t="s">
        <v>748</v>
      </c>
      <c r="AC7" s="1037" t="s">
        <v>848</v>
      </c>
    </row>
    <row r="8" spans="1:29" ht="39.75" customHeight="1">
      <c r="A8" s="950" t="s">
        <v>849</v>
      </c>
      <c r="B8" s="1170" t="s">
        <v>34</v>
      </c>
      <c r="C8" s="598">
        <v>45955</v>
      </c>
      <c r="D8" s="599" t="s">
        <v>56</v>
      </c>
      <c r="E8" s="599">
        <v>45919</v>
      </c>
      <c r="F8" s="599" t="s">
        <v>53</v>
      </c>
      <c r="G8" s="1171" t="s">
        <v>850</v>
      </c>
      <c r="H8" s="313">
        <v>0</v>
      </c>
      <c r="I8" s="1172" t="s">
        <v>746</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748</v>
      </c>
      <c r="AB8" s="373" t="s">
        <v>748</v>
      </c>
      <c r="AC8" s="1037" t="s">
        <v>851</v>
      </c>
    </row>
    <row r="9" spans="1:29" ht="39.75" customHeight="1">
      <c r="A9" s="297" t="s">
        <v>145</v>
      </c>
      <c r="B9" s="18" t="s">
        <v>31</v>
      </c>
      <c r="C9" s="19">
        <v>45772</v>
      </c>
      <c r="D9" s="19" t="s">
        <v>50</v>
      </c>
      <c r="E9" s="305">
        <v>45691</v>
      </c>
      <c r="F9" s="305" t="s">
        <v>57</v>
      </c>
      <c r="G9" s="303" t="s">
        <v>146</v>
      </c>
      <c r="H9" s="20">
        <v>0</v>
      </c>
      <c r="I9" s="304" t="s">
        <v>746</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746</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746</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746</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746</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746</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746</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746</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746</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746</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38">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746</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746</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746</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746</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746</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746</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746</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746</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746</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746</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746</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746</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746</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746</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746</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746</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746</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746</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746</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746</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746</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746</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746</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746</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746</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746</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746</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746</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746</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748</v>
      </c>
      <c r="AB56" s="373" t="s">
        <v>748</v>
      </c>
      <c r="AC56" s="709" t="s">
        <v>916</v>
      </c>
    </row>
    <row r="57" spans="1:29" ht="39.75" customHeight="1">
      <c r="A57" s="297" t="s">
        <v>216</v>
      </c>
      <c r="B57" s="18" t="s">
        <v>31</v>
      </c>
      <c r="C57" s="19">
        <v>45862</v>
      </c>
      <c r="D57" s="305" t="s">
        <v>56</v>
      </c>
      <c r="E57" s="19">
        <v>45758</v>
      </c>
      <c r="F57" s="305" t="s">
        <v>57</v>
      </c>
      <c r="G57" s="442" t="s">
        <v>217</v>
      </c>
      <c r="H57" s="20">
        <v>62</v>
      </c>
      <c r="I57" s="20" t="s">
        <v>746</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746</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746</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746</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746</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746</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746</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746</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746</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748</v>
      </c>
      <c r="AB65" s="373" t="s">
        <v>748</v>
      </c>
      <c r="AC65" s="603" t="s">
        <v>928</v>
      </c>
    </row>
    <row r="66" spans="1:29" ht="39.75" customHeight="1">
      <c r="A66" s="563" t="s">
        <v>929</v>
      </c>
      <c r="B66" s="358" t="s">
        <v>31</v>
      </c>
      <c r="C66" s="367">
        <v>45960</v>
      </c>
      <c r="D66" s="360" t="s">
        <v>799</v>
      </c>
      <c r="E66" s="360">
        <v>45932</v>
      </c>
      <c r="F66" s="358" t="s">
        <v>57</v>
      </c>
      <c r="G66" s="361"/>
      <c r="H66" s="362">
        <v>79</v>
      </c>
      <c r="I66" s="1128" t="s">
        <v>746</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746</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748</v>
      </c>
      <c r="AC67" s="104" t="s">
        <v>932</v>
      </c>
    </row>
    <row r="68" spans="1:29" ht="39.75" customHeight="1">
      <c r="A68" s="563" t="s">
        <v>933</v>
      </c>
      <c r="B68" s="358" t="s">
        <v>31</v>
      </c>
      <c r="C68" s="367">
        <v>45976</v>
      </c>
      <c r="D68" s="360" t="s">
        <v>56</v>
      </c>
      <c r="E68" s="360">
        <v>45959</v>
      </c>
      <c r="F68" s="358" t="s">
        <v>61</v>
      </c>
      <c r="G68" s="361"/>
      <c r="H68" s="362">
        <v>61</v>
      </c>
      <c r="I68" s="1128" t="s">
        <v>746</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748</v>
      </c>
      <c r="AC68" s="352" t="s">
        <v>934</v>
      </c>
    </row>
    <row r="69" spans="1:29" ht="39.75" customHeight="1">
      <c r="A69" s="563" t="s">
        <v>935</v>
      </c>
      <c r="B69" s="358" t="s">
        <v>31</v>
      </c>
      <c r="C69" s="367">
        <v>45976</v>
      </c>
      <c r="D69" s="360" t="s">
        <v>56</v>
      </c>
      <c r="E69" s="360">
        <v>45959</v>
      </c>
      <c r="F69" s="358" t="s">
        <v>936</v>
      </c>
      <c r="G69" s="361"/>
      <c r="H69" s="362">
        <v>69</v>
      </c>
      <c r="I69" s="1128" t="s">
        <v>746</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746</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746</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746</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746</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799</v>
      </c>
      <c r="E74" s="700">
        <v>46045</v>
      </c>
      <c r="F74" s="701" t="s">
        <v>61</v>
      </c>
      <c r="G74" s="701" t="s">
        <v>951</v>
      </c>
      <c r="H74" s="702">
        <v>69</v>
      </c>
      <c r="I74" s="1128" t="s">
        <v>746</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746</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746</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799</v>
      </c>
      <c r="E77" s="360">
        <v>45936</v>
      </c>
      <c r="F77" s="358" t="s">
        <v>61</v>
      </c>
      <c r="G77" s="361"/>
      <c r="H77" s="362">
        <v>83</v>
      </c>
      <c r="I77" s="1128" t="s">
        <v>746</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746</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746</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746</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746</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746</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746</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746</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746</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746</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746</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746</v>
      </c>
      <c r="J89" s="634" t="s">
        <v>30</v>
      </c>
      <c r="K89" s="628">
        <v>45876</v>
      </c>
      <c r="L89" s="634" t="s">
        <v>110</v>
      </c>
      <c r="M89" s="635">
        <v>1462.85</v>
      </c>
      <c r="N89" s="343">
        <v>5035.75</v>
      </c>
      <c r="O89" s="1439"/>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746</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748</v>
      </c>
      <c r="AC90" s="821" t="s">
        <v>982</v>
      </c>
    </row>
    <row r="91" spans="1:29" ht="39.75" customHeight="1">
      <c r="A91" s="297" t="s">
        <v>983</v>
      </c>
      <c r="B91" s="355" t="s">
        <v>31</v>
      </c>
      <c r="C91" s="19">
        <v>45899</v>
      </c>
      <c r="D91" s="18" t="s">
        <v>984</v>
      </c>
      <c r="E91" s="299">
        <v>45876</v>
      </c>
      <c r="F91" s="305" t="s">
        <v>853</v>
      </c>
      <c r="G91" s="495" t="s">
        <v>985</v>
      </c>
      <c r="H91" s="300">
        <v>0</v>
      </c>
      <c r="I91" s="301" t="s">
        <v>746</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746</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746</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746</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746</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748</v>
      </c>
      <c r="AC95" s="927" t="s">
        <v>994</v>
      </c>
    </row>
    <row r="96" spans="1:29" ht="39.75" customHeight="1">
      <c r="A96" s="297" t="s">
        <v>241</v>
      </c>
      <c r="B96" s="298" t="s">
        <v>31</v>
      </c>
      <c r="C96" s="457">
        <v>45805</v>
      </c>
      <c r="D96" s="457" t="s">
        <v>56</v>
      </c>
      <c r="E96" s="457">
        <v>45695</v>
      </c>
      <c r="F96" s="457" t="s">
        <v>853</v>
      </c>
      <c r="G96" s="1188" t="s">
        <v>242</v>
      </c>
      <c r="H96" s="300">
        <v>0</v>
      </c>
      <c r="I96" s="301" t="s">
        <v>746</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746</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746</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746</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746</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746</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746</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748</v>
      </c>
      <c r="AC102" s="738" t="s">
        <v>1003</v>
      </c>
    </row>
    <row r="103" spans="1:29" ht="39.75" customHeight="1">
      <c r="A103" s="563" t="s">
        <v>1004</v>
      </c>
      <c r="B103" s="358" t="s">
        <v>31</v>
      </c>
      <c r="C103" s="367">
        <v>45991</v>
      </c>
      <c r="D103" s="360" t="s">
        <v>799</v>
      </c>
      <c r="E103" s="360">
        <v>45953</v>
      </c>
      <c r="F103" s="358" t="s">
        <v>61</v>
      </c>
      <c r="G103" s="361" t="s">
        <v>1005</v>
      </c>
      <c r="H103" s="362">
        <v>0</v>
      </c>
      <c r="I103" s="362" t="s">
        <v>746</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746</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746</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746</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746</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746</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746</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799</v>
      </c>
      <c r="E110" s="360">
        <v>45961</v>
      </c>
      <c r="F110" s="358" t="s">
        <v>57</v>
      </c>
      <c r="G110" s="361"/>
      <c r="H110" s="362">
        <v>0</v>
      </c>
      <c r="I110" s="362" t="s">
        <v>746</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746</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434">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746</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746</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746</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746</v>
      </c>
      <c r="J117" s="20" t="s">
        <v>30</v>
      </c>
      <c r="K117" s="19">
        <v>45716</v>
      </c>
      <c r="L117" s="20" t="s">
        <v>110</v>
      </c>
      <c r="M117" s="343">
        <v>64727</v>
      </c>
      <c r="N117" s="423">
        <v>68203</v>
      </c>
      <c r="O117" s="423"/>
      <c r="P117" s="1434">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746</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748</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38">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746</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748</v>
      </c>
      <c r="AC123" s="27" t="s">
        <v>1029</v>
      </c>
    </row>
    <row r="124" spans="1:29" ht="39.75" customHeight="1">
      <c r="A124" s="503" t="s">
        <v>287</v>
      </c>
      <c r="B124" s="302" t="s">
        <v>28</v>
      </c>
      <c r="C124" s="19">
        <v>45772</v>
      </c>
      <c r="D124" s="19" t="s">
        <v>56</v>
      </c>
      <c r="E124" s="305">
        <v>45685</v>
      </c>
      <c r="F124" s="305" t="s">
        <v>59</v>
      </c>
      <c r="G124" s="441" t="s">
        <v>288</v>
      </c>
      <c r="H124" s="304">
        <v>76</v>
      </c>
      <c r="I124" s="301" t="s">
        <v>746</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746</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748</v>
      </c>
      <c r="AC125" s="11" t="s">
        <v>1031</v>
      </c>
    </row>
    <row r="126" spans="1:29" ht="39.75" customHeight="1">
      <c r="A126" s="503" t="s">
        <v>291</v>
      </c>
      <c r="B126" s="302" t="s">
        <v>28</v>
      </c>
      <c r="C126" s="19">
        <v>45772</v>
      </c>
      <c r="D126" s="19" t="s">
        <v>1025</v>
      </c>
      <c r="E126" s="305">
        <v>45695</v>
      </c>
      <c r="F126" s="18" t="s">
        <v>1027</v>
      </c>
      <c r="G126" s="441" t="s">
        <v>290</v>
      </c>
      <c r="H126" s="304">
        <v>86</v>
      </c>
      <c r="I126" s="304" t="s">
        <v>746</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746</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748</v>
      </c>
      <c r="AC127" s="27" t="s">
        <v>1032</v>
      </c>
    </row>
    <row r="128" spans="1:29" ht="39.75" customHeight="1">
      <c r="A128" s="503" t="s">
        <v>294</v>
      </c>
      <c r="B128" s="302" t="s">
        <v>28</v>
      </c>
      <c r="C128" s="19">
        <v>45772</v>
      </c>
      <c r="D128" s="305" t="s">
        <v>875</v>
      </c>
      <c r="E128" s="305">
        <v>45686</v>
      </c>
      <c r="F128" s="305" t="s">
        <v>1020</v>
      </c>
      <c r="G128" s="441" t="s">
        <v>295</v>
      </c>
      <c r="H128" s="304">
        <v>81</v>
      </c>
      <c r="I128" s="301" t="s">
        <v>746</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746</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746</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748</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748</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748</v>
      </c>
      <c r="AC135" s="1196" t="s">
        <v>1043</v>
      </c>
    </row>
    <row r="136" spans="1:29" ht="39.75" customHeight="1">
      <c r="A136" s="297" t="s">
        <v>310</v>
      </c>
      <c r="B136" s="302" t="s">
        <v>28</v>
      </c>
      <c r="C136" s="19">
        <v>45772</v>
      </c>
      <c r="D136" s="18" t="s">
        <v>844</v>
      </c>
      <c r="E136" s="19">
        <v>45743</v>
      </c>
      <c r="F136" s="18" t="s">
        <v>1044</v>
      </c>
      <c r="G136" s="303" t="s">
        <v>311</v>
      </c>
      <c r="H136" s="20">
        <v>85</v>
      </c>
      <c r="I136" s="304" t="s">
        <v>746</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748</v>
      </c>
      <c r="AC136" s="76" t="s">
        <v>1045</v>
      </c>
    </row>
    <row r="137" spans="1:29" ht="39.75" customHeight="1">
      <c r="A137" s="297" t="s">
        <v>312</v>
      </c>
      <c r="B137" s="302" t="s">
        <v>28</v>
      </c>
      <c r="C137" s="19">
        <v>45772</v>
      </c>
      <c r="D137" s="18" t="s">
        <v>1046</v>
      </c>
      <c r="E137" s="19">
        <v>45743</v>
      </c>
      <c r="F137" s="18" t="s">
        <v>55</v>
      </c>
      <c r="G137" s="303" t="s">
        <v>313</v>
      </c>
      <c r="H137" s="20">
        <v>88</v>
      </c>
      <c r="I137" s="304" t="s">
        <v>746</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748</v>
      </c>
      <c r="AC137" s="11"/>
    </row>
    <row r="138" spans="1:29" ht="39.75" customHeight="1">
      <c r="A138" s="297" t="s">
        <v>314</v>
      </c>
      <c r="B138" s="302" t="s">
        <v>28</v>
      </c>
      <c r="C138" s="19">
        <v>45772</v>
      </c>
      <c r="D138" s="18" t="s">
        <v>1035</v>
      </c>
      <c r="E138" s="19">
        <v>45743</v>
      </c>
      <c r="F138" s="18" t="s">
        <v>59</v>
      </c>
      <c r="G138" s="303" t="s">
        <v>315</v>
      </c>
      <c r="H138" s="20">
        <v>57</v>
      </c>
      <c r="I138" s="304" t="s">
        <v>746</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748</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38">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746</v>
      </c>
      <c r="J141" s="300" t="s">
        <v>30</v>
      </c>
      <c r="K141" s="19">
        <v>45741</v>
      </c>
      <c r="L141" s="300" t="s">
        <v>110</v>
      </c>
      <c r="M141" s="343">
        <v>62104</v>
      </c>
      <c r="N141" s="438">
        <v>64186</v>
      </c>
      <c r="O141" s="438"/>
      <c r="P141" s="1438">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746</v>
      </c>
      <c r="J142" s="300" t="s">
        <v>30</v>
      </c>
      <c r="K142" s="19">
        <v>45741</v>
      </c>
      <c r="L142" s="300" t="s">
        <v>110</v>
      </c>
      <c r="M142" s="343">
        <v>63756.5</v>
      </c>
      <c r="N142" s="438">
        <v>64902.5</v>
      </c>
      <c r="O142" s="438"/>
      <c r="P142" s="1438">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746</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746</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746</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746</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746</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746</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746</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746</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746</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746</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746</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746</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746</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38">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748</v>
      </c>
      <c r="AC161" s="11"/>
    </row>
    <row r="162" spans="1:32" ht="39.75" customHeight="1">
      <c r="A162" s="297" t="s">
        <v>372</v>
      </c>
      <c r="B162" s="302" t="s">
        <v>28</v>
      </c>
      <c r="C162" s="305">
        <v>45711</v>
      </c>
      <c r="D162" s="19" t="s">
        <v>1046</v>
      </c>
      <c r="E162" s="299">
        <v>45706</v>
      </c>
      <c r="F162" s="19" t="s">
        <v>55</v>
      </c>
      <c r="G162" s="306" t="s">
        <v>373</v>
      </c>
      <c r="H162" s="20">
        <v>85</v>
      </c>
      <c r="I162" s="304" t="s">
        <v>746</v>
      </c>
      <c r="J162" s="20" t="s">
        <v>30</v>
      </c>
      <c r="K162" s="19">
        <v>45707</v>
      </c>
      <c r="L162" s="20" t="s">
        <v>110</v>
      </c>
      <c r="M162" s="343" t="s">
        <v>1058</v>
      </c>
      <c r="N162" s="438">
        <v>67080</v>
      </c>
      <c r="O162" s="438"/>
      <c r="P162" s="1438">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746</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746</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746</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746</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38">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746</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746</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746</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746</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746</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746</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746</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746</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746</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746</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746</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746</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746</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748</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746</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748</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746</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746</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746</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746</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746</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746</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746</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746</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746</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746</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746</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746</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746</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746</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746</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746</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746</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746</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746</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v>78461.5</v>
      </c>
      <c r="O209" s="430">
        <v>14838.85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v>11329090.85</v>
      </c>
      <c r="N210" s="431">
        <v>11076622.9</v>
      </c>
      <c r="O210" s="430">
        <v>11091461.75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40"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746</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746</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746</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746</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746</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746</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746</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746</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746</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746</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746</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746</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746</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746</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746</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746</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746</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746</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746</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746</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746</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746</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746</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746</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809</v>
      </c>
      <c r="E238" s="711">
        <v>46034</v>
      </c>
      <c r="F238" s="712" t="s">
        <v>53</v>
      </c>
      <c r="G238" s="712"/>
      <c r="H238" s="713">
        <v>76</v>
      </c>
      <c r="I238" s="372" t="s">
        <v>746</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746</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746</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793</v>
      </c>
    </row>
    <row r="241" spans="1:29" ht="39.75" customHeight="1">
      <c r="A241" s="563" t="s">
        <v>1203</v>
      </c>
      <c r="B241" s="377" t="s">
        <v>37</v>
      </c>
      <c r="C241" s="360">
        <v>46006</v>
      </c>
      <c r="D241" s="366" t="s">
        <v>52</v>
      </c>
      <c r="E241" s="367">
        <v>45975</v>
      </c>
      <c r="F241" s="366" t="s">
        <v>51</v>
      </c>
      <c r="G241" s="368" t="s">
        <v>1204</v>
      </c>
      <c r="H241" s="369">
        <v>86</v>
      </c>
      <c r="I241" s="372" t="s">
        <v>746</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746</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746</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746</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799</v>
      </c>
      <c r="E245" s="711">
        <v>46041</v>
      </c>
      <c r="F245" s="701" t="s">
        <v>57</v>
      </c>
      <c r="G245" s="712" t="s">
        <v>1214</v>
      </c>
      <c r="H245" s="702">
        <v>67</v>
      </c>
      <c r="I245" s="1128" t="s">
        <v>746</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799</v>
      </c>
      <c r="E246" s="700">
        <v>46042</v>
      </c>
      <c r="F246" s="701" t="s">
        <v>57</v>
      </c>
      <c r="G246" s="701" t="s">
        <v>1217</v>
      </c>
      <c r="H246" s="702">
        <v>65</v>
      </c>
      <c r="I246" s="1128" t="s">
        <v>746</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746</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746</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746</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746</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746</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746</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799</v>
      </c>
      <c r="E253" s="19">
        <v>45950</v>
      </c>
      <c r="F253" s="18" t="s">
        <v>61</v>
      </c>
      <c r="G253" s="303"/>
      <c r="H253" s="20">
        <v>82</v>
      </c>
      <c r="I253" s="304" t="s">
        <v>746</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799</v>
      </c>
      <c r="E254" s="700">
        <v>46021</v>
      </c>
      <c r="F254" s="701" t="s">
        <v>61</v>
      </c>
      <c r="G254" s="701" t="s">
        <v>1238</v>
      </c>
      <c r="H254" s="702">
        <v>88</v>
      </c>
      <c r="I254" s="1128" t="s">
        <v>746</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799</v>
      </c>
      <c r="E255" s="700"/>
      <c r="F255" s="701" t="s">
        <v>57</v>
      </c>
      <c r="G255" s="701" t="s">
        <v>1241</v>
      </c>
      <c r="H255" s="702">
        <v>0</v>
      </c>
      <c r="I255" s="1128" t="s">
        <v>746</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746</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746</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746</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746</v>
      </c>
      <c r="J259" s="587" t="s">
        <v>30</v>
      </c>
      <c r="K259" s="299">
        <v>45882</v>
      </c>
      <c r="L259" s="300" t="s">
        <v>110</v>
      </c>
      <c r="M259" s="649">
        <v>13056.5</v>
      </c>
      <c r="N259" s="41"/>
      <c r="O259" s="41"/>
      <c r="P259" s="1446">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746</v>
      </c>
      <c r="J260" s="702" t="s">
        <v>30</v>
      </c>
      <c r="K260" s="700" t="s">
        <v>555</v>
      </c>
      <c r="L260" s="702" t="s">
        <v>110</v>
      </c>
      <c r="M260" s="848">
        <v>23475.5</v>
      </c>
      <c r="N260" s="792"/>
      <c r="O260" s="792"/>
      <c r="P260" s="1436">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795</v>
      </c>
      <c r="E261" s="360">
        <v>45939</v>
      </c>
      <c r="F261" s="358" t="s">
        <v>853</v>
      </c>
      <c r="G261" s="361"/>
      <c r="H261" s="362">
        <v>385</v>
      </c>
      <c r="I261" s="1128" t="s">
        <v>746</v>
      </c>
      <c r="J261" s="362" t="s">
        <v>36</v>
      </c>
      <c r="K261" s="360">
        <v>45937</v>
      </c>
      <c r="L261" s="362" t="s">
        <v>110</v>
      </c>
      <c r="M261" s="955">
        <v>210533.1</v>
      </c>
      <c r="N261" s="963"/>
      <c r="O261" s="995"/>
      <c r="P261" s="1441">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746</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795</v>
      </c>
      <c r="E263" s="360">
        <v>45958</v>
      </c>
      <c r="F263" s="358" t="s">
        <v>61</v>
      </c>
      <c r="G263" s="361" t="s">
        <v>1258</v>
      </c>
      <c r="H263" s="362">
        <v>303</v>
      </c>
      <c r="I263" s="1128" t="s">
        <v>746</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746</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746</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746</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799</v>
      </c>
      <c r="E267" s="700">
        <v>45965</v>
      </c>
      <c r="F267" s="701" t="s">
        <v>57</v>
      </c>
      <c r="G267" s="701" t="s">
        <v>1269</v>
      </c>
      <c r="H267" s="702">
        <v>0</v>
      </c>
      <c r="I267" s="1128" t="s">
        <v>746</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37">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746</v>
      </c>
      <c r="J269" s="579" t="s">
        <v>30</v>
      </c>
      <c r="K269" s="385">
        <v>45716</v>
      </c>
      <c r="L269" s="51" t="s">
        <v>110</v>
      </c>
      <c r="M269" s="580">
        <v>45321.5</v>
      </c>
      <c r="N269" s="41"/>
      <c r="O269" s="41"/>
      <c r="P269" s="1447">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746</v>
      </c>
      <c r="J270" s="587" t="s">
        <v>30</v>
      </c>
      <c r="K270" s="660">
        <v>45741</v>
      </c>
      <c r="L270" s="600" t="s">
        <v>110</v>
      </c>
      <c r="M270" s="661">
        <v>41813</v>
      </c>
      <c r="N270" s="41"/>
      <c r="O270" s="41"/>
      <c r="P270" s="1435">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746</v>
      </c>
      <c r="J271" s="579" t="s">
        <v>30</v>
      </c>
      <c r="K271" s="381">
        <v>45698</v>
      </c>
      <c r="L271" s="386" t="s">
        <v>110</v>
      </c>
      <c r="M271" s="580">
        <v>71979</v>
      </c>
      <c r="N271" s="558"/>
      <c r="O271" s="558"/>
      <c r="P271" s="1442">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746</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746</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746</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746</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746</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746</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746</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746</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746</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746</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746</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746</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746</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746</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746</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746</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746</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746</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746</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746</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746</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746</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746</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746</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746</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746</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746</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43"/>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43"/>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44"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805</v>
      </c>
      <c r="E306" s="366" t="s">
        <v>260</v>
      </c>
      <c r="F306" s="358" t="s">
        <v>1039</v>
      </c>
      <c r="G306" s="361" t="s">
        <v>121</v>
      </c>
      <c r="H306" s="362">
        <v>60</v>
      </c>
      <c r="I306" s="372" t="s">
        <v>746</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805</v>
      </c>
      <c r="E307" s="366" t="s">
        <v>260</v>
      </c>
      <c r="F307" s="366" t="s">
        <v>1039</v>
      </c>
      <c r="G307" s="368" t="s">
        <v>127</v>
      </c>
      <c r="H307" s="369">
        <v>79</v>
      </c>
      <c r="I307" s="372" t="s">
        <v>746</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805</v>
      </c>
      <c r="E308" s="366" t="s">
        <v>260</v>
      </c>
      <c r="F308" s="366" t="s">
        <v>1039</v>
      </c>
      <c r="G308" s="368" t="s">
        <v>1344</v>
      </c>
      <c r="H308" s="369">
        <v>83</v>
      </c>
      <c r="I308" s="372" t="s">
        <v>746</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805</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805</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746</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805</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43"/>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43"/>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45"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746</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43"/>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43"/>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43"/>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43"/>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43"/>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43"/>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43"/>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43"/>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43"/>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P209:P210 R305:R312 P304 R1:R117 R213:R301 R119:R208"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F4">
        <v>1049</v>
      </c>
      <c r="G4">
        <v>1049</v>
      </c>
      <c r="J4" s="12" t="s">
        <v>1359</v>
      </c>
      <c r="K4" t="s">
        <v>48</v>
      </c>
      <c r="N4" s="12" t="s">
        <v>1359</v>
      </c>
      <c r="O4" t="s">
        <v>1360</v>
      </c>
      <c r="P4" t="s">
        <v>1361</v>
      </c>
      <c r="Q4" t="s">
        <v>1362</v>
      </c>
      <c r="R4" t="s">
        <v>469</v>
      </c>
    </row>
    <row r="5" spans="1:18">
      <c r="A5" t="s">
        <v>296</v>
      </c>
      <c r="D5">
        <v>1426</v>
      </c>
      <c r="E5">
        <v>1190</v>
      </c>
      <c r="F5">
        <v>23</v>
      </c>
      <c r="G5">
        <v>2639</v>
      </c>
      <c r="J5" t="s">
        <v>1025</v>
      </c>
      <c r="K5">
        <v>6147</v>
      </c>
      <c r="N5" t="s">
        <v>1025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1363</v>
      </c>
      <c r="K7">
        <v>0</v>
      </c>
      <c r="N7" t="s">
        <v>1046</v>
      </c>
      <c r="O7">
        <v>3158</v>
      </c>
      <c r="P7">
        <v>21322</v>
      </c>
      <c r="Q7">
        <v>12406</v>
      </c>
      <c r="R7">
        <v>36886</v>
      </c>
    </row>
    <row r="8" spans="1:18">
      <c r="A8" t="s">
        <v>308</v>
      </c>
      <c r="C8">
        <v>241</v>
      </c>
      <c r="D8">
        <v>366</v>
      </c>
      <c r="E8">
        <v>202</v>
      </c>
      <c r="F8">
        <v>120</v>
      </c>
      <c r="G8">
        <v>929</v>
      </c>
      <c r="J8" t="s">
        <v>1046</v>
      </c>
      <c r="K8">
        <v>3629</v>
      </c>
      <c r="N8" t="s">
        <v>1051</v>
      </c>
      <c r="P8">
        <v>4135</v>
      </c>
      <c r="Q8">
        <v>7641</v>
      </c>
      <c r="R8">
        <v>11776</v>
      </c>
    </row>
    <row r="9" spans="1:18">
      <c r="A9" t="s">
        <v>177</v>
      </c>
      <c r="E9">
        <v>106</v>
      </c>
      <c r="G9">
        <v>106</v>
      </c>
      <c r="J9" t="s">
        <v>1051</v>
      </c>
      <c r="K9">
        <v>0</v>
      </c>
      <c r="N9" t="s">
        <v>1364</v>
      </c>
      <c r="O9">
        <v>7188</v>
      </c>
      <c r="P9">
        <v>23895</v>
      </c>
      <c r="Q9">
        <v>8714</v>
      </c>
      <c r="R9">
        <v>39797</v>
      </c>
    </row>
    <row r="10" spans="1:18">
      <c r="A10" t="s">
        <v>181</v>
      </c>
      <c r="C10">
        <v>534</v>
      </c>
      <c r="D10">
        <v>460</v>
      </c>
      <c r="E10">
        <v>886</v>
      </c>
      <c r="F10">
        <v>202</v>
      </c>
      <c r="G10">
        <v>2082</v>
      </c>
      <c r="J10" t="s">
        <v>1054</v>
      </c>
      <c r="K10">
        <v>933</v>
      </c>
      <c r="N10" t="s">
        <v>875</v>
      </c>
      <c r="O10">
        <v>6561</v>
      </c>
      <c r="P10">
        <v>14625</v>
      </c>
      <c r="Q10">
        <v>17060</v>
      </c>
      <c r="R10">
        <v>38246</v>
      </c>
    </row>
    <row r="11" spans="1:18">
      <c r="A11" t="s">
        <v>427</v>
      </c>
      <c r="C11">
        <v>1990</v>
      </c>
      <c r="D11">
        <v>1045</v>
      </c>
      <c r="G11">
        <v>3035</v>
      </c>
      <c r="J11" t="s">
        <v>1364</v>
      </c>
      <c r="K11">
        <v>4129</v>
      </c>
      <c r="N11" t="s">
        <v>844</v>
      </c>
      <c r="P11">
        <v>5968</v>
      </c>
      <c r="Q11">
        <v>20002</v>
      </c>
      <c r="R11">
        <v>25970</v>
      </c>
    </row>
    <row r="12" spans="1:18">
      <c r="A12" t="s">
        <v>469</v>
      </c>
      <c r="B12">
        <v>2677</v>
      </c>
      <c r="C12">
        <v>2967</v>
      </c>
      <c r="D12">
        <v>3297</v>
      </c>
      <c r="E12">
        <v>2384</v>
      </c>
      <c r="F12">
        <v>1394</v>
      </c>
      <c r="G12">
        <v>12719</v>
      </c>
      <c r="J12" t="s">
        <v>875</v>
      </c>
      <c r="K12">
        <v>7128</v>
      </c>
      <c r="N12" t="s">
        <v>1035</v>
      </c>
      <c r="O12">
        <v>2073</v>
      </c>
      <c r="P12">
        <v>6882</v>
      </c>
      <c r="Q12">
        <v>7027</v>
      </c>
      <c r="R12">
        <v>15982</v>
      </c>
    </row>
    <row r="13" spans="1:18">
      <c r="J13" t="s">
        <v>1365</v>
      </c>
      <c r="K13">
        <v>2298</v>
      </c>
      <c r="N13" t="s">
        <v>469</v>
      </c>
      <c r="O13">
        <v>50898</v>
      </c>
      <c r="P13">
        <v>153120</v>
      </c>
      <c r="Q13">
        <v>114040</v>
      </c>
      <c r="R13">
        <v>318058</v>
      </c>
    </row>
    <row r="14" spans="1:18">
      <c r="J14" t="s">
        <v>844</v>
      </c>
      <c r="K14">
        <v>13034</v>
      </c>
    </row>
    <row r="15" spans="1:18">
      <c r="A15" s="12" t="s">
        <v>1356</v>
      </c>
      <c r="B15" s="12" t="s">
        <v>1355</v>
      </c>
      <c r="J15" t="s">
        <v>1028</v>
      </c>
      <c r="K15">
        <v>4828</v>
      </c>
    </row>
    <row r="16" spans="1:18">
      <c r="A16" s="12" t="s">
        <v>1357</v>
      </c>
      <c r="B16" s="48">
        <v>45705</v>
      </c>
      <c r="C16" s="48">
        <v>45706</v>
      </c>
      <c r="D16" s="48">
        <v>45707</v>
      </c>
      <c r="E16" s="48">
        <v>45708</v>
      </c>
      <c r="F16" s="48">
        <v>45709</v>
      </c>
      <c r="G16" t="s">
        <v>469</v>
      </c>
      <c r="J16" t="s">
        <v>1035</v>
      </c>
      <c r="K16">
        <v>6718</v>
      </c>
    </row>
    <row r="17" spans="1:11">
      <c r="A17" t="s">
        <v>294</v>
      </c>
      <c r="E17">
        <v>547</v>
      </c>
      <c r="F17">
        <v>792</v>
      </c>
      <c r="G17">
        <v>1339</v>
      </c>
      <c r="J17" t="s">
        <v>840</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1018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1018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1367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1018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1368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1368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1369</v>
      </c>
    </row>
    <row r="217" spans="1:7">
      <c r="A217" t="s">
        <v>366</v>
      </c>
      <c r="D217">
        <v>1373</v>
      </c>
      <c r="E217">
        <v>3928</v>
      </c>
      <c r="F217">
        <v>1528</v>
      </c>
      <c r="G217">
        <v>6829</v>
      </c>
    </row>
    <row r="218" spans="1:7">
      <c r="A218" t="s">
        <v>1370</v>
      </c>
      <c r="E218">
        <v>1016</v>
      </c>
      <c r="G218">
        <v>1016</v>
      </c>
    </row>
    <row r="219" spans="1:7">
      <c r="A219" t="s">
        <v>435</v>
      </c>
      <c r="E219">
        <v>706</v>
      </c>
      <c r="G219">
        <v>706</v>
      </c>
    </row>
    <row r="220" spans="1:7">
      <c r="A220" t="s">
        <v>1371</v>
      </c>
      <c r="F220">
        <v>583</v>
      </c>
      <c r="G220">
        <v>583</v>
      </c>
    </row>
    <row r="221" spans="1:7">
      <c r="A221" t="s">
        <v>469</v>
      </c>
      <c r="B221">
        <v>7728</v>
      </c>
      <c r="C221">
        <v>5573</v>
      </c>
      <c r="D221">
        <v>6879</v>
      </c>
      <c r="E221">
        <v>18825</v>
      </c>
      <c r="F221">
        <v>4269</v>
      </c>
      <c r="G221">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1373</v>
      </c>
    </row>
    <row r="245" spans="1:7">
      <c r="A245" t="s">
        <v>1374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1375</v>
      </c>
      <c r="E254">
        <v>0</v>
      </c>
      <c r="G254">
        <v>0</v>
      </c>
    </row>
    <row r="255" spans="1:7">
      <c r="A255" t="s">
        <v>147</v>
      </c>
      <c r="E255">
        <v>195</v>
      </c>
      <c r="G255">
        <v>195</v>
      </c>
    </row>
    <row r="256" spans="1:7">
      <c r="A256" t="s">
        <v>265</v>
      </c>
      <c r="F256">
        <v>0</v>
      </c>
      <c r="G256">
        <v>0</v>
      </c>
    </row>
    <row r="257" spans="1:7">
      <c r="A257" t="s">
        <v>1376</v>
      </c>
    </row>
    <row r="258" spans="1:7">
      <c r="A258" t="s">
        <v>469</v>
      </c>
      <c r="B258">
        <v>6288</v>
      </c>
      <c r="C258">
        <v>10704</v>
      </c>
      <c r="D258">
        <v>15537</v>
      </c>
      <c r="E258">
        <v>4598</v>
      </c>
      <c r="F258">
        <v>4133</v>
      </c>
      <c r="G25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1377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1378</v>
      </c>
    </row>
    <row r="448" spans="1:7">
      <c r="A448" t="s">
        <v>1379</v>
      </c>
    </row>
    <row r="449" spans="1:7">
      <c r="A449" t="s">
        <v>400</v>
      </c>
      <c r="E449">
        <v>201</v>
      </c>
      <c r="F449">
        <v>30</v>
      </c>
      <c r="G449">
        <v>231</v>
      </c>
    </row>
    <row r="450" spans="1:7">
      <c r="A450" t="s">
        <v>153</v>
      </c>
      <c r="E450">
        <v>1580</v>
      </c>
      <c r="G450">
        <v>1580</v>
      </c>
    </row>
    <row r="451" spans="1:7">
      <c r="A451" t="s">
        <v>1380</v>
      </c>
      <c r="F451">
        <v>151</v>
      </c>
      <c r="G451">
        <v>151</v>
      </c>
    </row>
    <row r="452" spans="1:7">
      <c r="A452" t="s">
        <v>469</v>
      </c>
      <c r="C452">
        <v>1866</v>
      </c>
      <c r="D452">
        <v>2445</v>
      </c>
      <c r="E452">
        <v>5402</v>
      </c>
      <c r="F452">
        <v>3784</v>
      </c>
      <c r="G452">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1381</v>
      </c>
      <c r="E472">
        <v>260</v>
      </c>
      <c r="F472">
        <v>129</v>
      </c>
      <c r="G472">
        <v>389</v>
      </c>
    </row>
    <row r="473" spans="1:7">
      <c r="A473" t="s">
        <v>1382</v>
      </c>
    </row>
    <row r="474" spans="1:7">
      <c r="A474" t="s">
        <v>469</v>
      </c>
      <c r="B474">
        <v>4596</v>
      </c>
      <c r="C474">
        <v>3924</v>
      </c>
      <c r="D474">
        <v>3428</v>
      </c>
      <c r="E474">
        <v>1980</v>
      </c>
      <c r="F474">
        <v>1544</v>
      </c>
      <c r="G474">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1383</v>
      </c>
    </row>
    <row r="488" spans="1:7">
      <c r="A488" t="s">
        <v>1384</v>
      </c>
    </row>
    <row r="489" spans="1:7">
      <c r="A489" t="s">
        <v>1385</v>
      </c>
    </row>
    <row r="490" spans="1:7">
      <c r="A490" t="s">
        <v>1386</v>
      </c>
    </row>
    <row r="491" spans="1:7">
      <c r="A491" t="s">
        <v>1387</v>
      </c>
    </row>
    <row r="492" spans="1:7">
      <c r="A492" t="s">
        <v>469</v>
      </c>
      <c r="B492">
        <v>2983</v>
      </c>
      <c r="C492">
        <v>3593</v>
      </c>
      <c r="D492">
        <v>3943</v>
      </c>
      <c r="E492">
        <v>711</v>
      </c>
      <c r="F492">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1388</v>
      </c>
      <c r="B506">
        <v>6</v>
      </c>
      <c r="G506">
        <v>6</v>
      </c>
    </row>
    <row r="507" spans="1:7">
      <c r="A507" t="s">
        <v>1389</v>
      </c>
    </row>
    <row r="508" spans="1:7">
      <c r="A508" t="s">
        <v>502</v>
      </c>
    </row>
    <row r="509" spans="1:7">
      <c r="A509" t="s">
        <v>223</v>
      </c>
      <c r="D509">
        <v>610</v>
      </c>
      <c r="E509">
        <v>2523</v>
      </c>
      <c r="G509">
        <v>3133</v>
      </c>
    </row>
    <row r="510" spans="1:7">
      <c r="A510" t="s">
        <v>1390</v>
      </c>
    </row>
    <row r="511" spans="1:7">
      <c r="A511" t="s">
        <v>469</v>
      </c>
      <c r="B511">
        <v>3758</v>
      </c>
      <c r="C511">
        <v>3342</v>
      </c>
      <c r="D511">
        <v>2404</v>
      </c>
      <c r="E511">
        <v>3965</v>
      </c>
      <c r="F511">
        <v>437</v>
      </c>
      <c r="G511">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1391</v>
      </c>
      <c r="B523">
        <v>155</v>
      </c>
      <c r="G523">
        <v>155</v>
      </c>
    </row>
    <row r="524" spans="1:7">
      <c r="A524" t="s">
        <v>1392</v>
      </c>
    </row>
    <row r="525" spans="1:7">
      <c r="A525" t="s">
        <v>469</v>
      </c>
      <c r="B525">
        <v>2363</v>
      </c>
      <c r="C525">
        <v>2146</v>
      </c>
      <c r="D525">
        <v>2345</v>
      </c>
      <c r="E525">
        <v>1790</v>
      </c>
      <c r="G525">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1393</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1394</v>
      </c>
    </row>
    <row r="659" spans="1:7">
      <c r="A659" t="s">
        <v>130</v>
      </c>
      <c r="F659">
        <v>391</v>
      </c>
      <c r="G659">
        <v>391</v>
      </c>
    </row>
    <row r="660" spans="1:7">
      <c r="A660" t="s">
        <v>469</v>
      </c>
      <c r="B660">
        <v>2410</v>
      </c>
      <c r="C660">
        <v>3698</v>
      </c>
      <c r="D660">
        <v>2288</v>
      </c>
      <c r="E660">
        <v>861</v>
      </c>
      <c r="F660">
        <v>544</v>
      </c>
      <c r="G660">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1395</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1395</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955</v>
      </c>
    </row>
    <row r="701" spans="1:7">
      <c r="A701" t="s">
        <v>469</v>
      </c>
      <c r="B701">
        <v>3421</v>
      </c>
      <c r="C701">
        <v>4269</v>
      </c>
      <c r="D701">
        <v>5361</v>
      </c>
      <c r="E701">
        <v>3598</v>
      </c>
      <c r="F701">
        <v>1314</v>
      </c>
      <c r="G701">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955</v>
      </c>
      <c r="D717">
        <v>1491</v>
      </c>
      <c r="E717">
        <v>1549</v>
      </c>
      <c r="G717">
        <v>3040</v>
      </c>
    </row>
    <row r="718" spans="1:7">
      <c r="A718" t="s">
        <v>1396</v>
      </c>
    </row>
    <row r="719" spans="1:7">
      <c r="A719" t="s">
        <v>874</v>
      </c>
      <c r="E719">
        <v>903</v>
      </c>
      <c r="G719">
        <v>903</v>
      </c>
    </row>
    <row r="720" spans="1:7">
      <c r="A720" t="s">
        <v>142</v>
      </c>
      <c r="F720">
        <v>285</v>
      </c>
      <c r="G720">
        <v>285</v>
      </c>
    </row>
    <row r="721" spans="1:7">
      <c r="A721" t="s">
        <v>469</v>
      </c>
      <c r="C721">
        <v>992</v>
      </c>
      <c r="D721">
        <v>6977</v>
      </c>
      <c r="E721">
        <v>2557</v>
      </c>
      <c r="F721">
        <v>538</v>
      </c>
      <c r="G721">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1395</v>
      </c>
      <c r="B728">
        <v>2498</v>
      </c>
      <c r="C728">
        <v>1192</v>
      </c>
      <c r="D728">
        <v>1925</v>
      </c>
      <c r="G728">
        <v>5615</v>
      </c>
    </row>
    <row r="729" spans="1:7">
      <c r="A729" t="s">
        <v>506</v>
      </c>
      <c r="E729">
        <v>443</v>
      </c>
      <c r="G729">
        <v>443</v>
      </c>
    </row>
    <row r="730" spans="1:7">
      <c r="A730" t="s">
        <v>955</v>
      </c>
      <c r="B730">
        <v>918</v>
      </c>
      <c r="G730">
        <v>918</v>
      </c>
    </row>
    <row r="731" spans="1:7">
      <c r="A731" t="s">
        <v>874</v>
      </c>
      <c r="B731">
        <v>254</v>
      </c>
      <c r="C731">
        <v>1686</v>
      </c>
      <c r="D731">
        <v>611</v>
      </c>
      <c r="G731">
        <v>2551</v>
      </c>
    </row>
    <row r="732" spans="1:7">
      <c r="A732" t="s">
        <v>142</v>
      </c>
      <c r="E732">
        <v>82</v>
      </c>
      <c r="G732">
        <v>82</v>
      </c>
    </row>
    <row r="733" spans="1:7">
      <c r="A733" t="s">
        <v>254</v>
      </c>
      <c r="C733">
        <v>329</v>
      </c>
      <c r="D733">
        <v>333</v>
      </c>
      <c r="G733">
        <v>662</v>
      </c>
    </row>
    <row r="734" spans="1:7">
      <c r="A734" t="s">
        <v>912</v>
      </c>
      <c r="D734">
        <v>740</v>
      </c>
      <c r="G734">
        <v>740</v>
      </c>
    </row>
    <row r="735" spans="1:7">
      <c r="A735" t="s">
        <v>255</v>
      </c>
      <c r="E735">
        <v>267</v>
      </c>
      <c r="G735">
        <v>267</v>
      </c>
    </row>
    <row r="736" spans="1:7">
      <c r="A736" t="s">
        <v>1147</v>
      </c>
      <c r="D736">
        <v>307</v>
      </c>
      <c r="E736">
        <v>920</v>
      </c>
      <c r="F736">
        <v>610</v>
      </c>
      <c r="G736">
        <v>1837</v>
      </c>
    </row>
    <row r="737" spans="1:7">
      <c r="A737" t="s">
        <v>469</v>
      </c>
      <c r="B737">
        <v>3670</v>
      </c>
      <c r="C737">
        <v>3207</v>
      </c>
      <c r="D737">
        <v>4215</v>
      </c>
      <c r="E737">
        <v>2293</v>
      </c>
      <c r="F737">
        <v>819</v>
      </c>
      <c r="G737">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1395</v>
      </c>
    </row>
    <row r="748" spans="1:7">
      <c r="A748" t="s">
        <v>874</v>
      </c>
      <c r="D748">
        <v>250</v>
      </c>
      <c r="G748">
        <v>250</v>
      </c>
    </row>
    <row r="749" spans="1:7">
      <c r="A749" t="s">
        <v>912</v>
      </c>
      <c r="B749">
        <v>1238</v>
      </c>
      <c r="C749">
        <v>1531</v>
      </c>
      <c r="D749">
        <v>1250</v>
      </c>
      <c r="E749">
        <v>361</v>
      </c>
      <c r="G749">
        <v>4380</v>
      </c>
    </row>
    <row r="750" spans="1:7">
      <c r="A750" t="s">
        <v>255</v>
      </c>
      <c r="B750">
        <v>711</v>
      </c>
      <c r="G750">
        <v>711</v>
      </c>
    </row>
    <row r="751" spans="1:7">
      <c r="A751" t="s">
        <v>1397</v>
      </c>
      <c r="D751">
        <v>75</v>
      </c>
      <c r="G751">
        <v>75</v>
      </c>
    </row>
    <row r="752" spans="1:7">
      <c r="A752" t="s">
        <v>879</v>
      </c>
      <c r="C752">
        <v>1808</v>
      </c>
      <c r="E752">
        <v>1204</v>
      </c>
      <c r="G752">
        <v>3012</v>
      </c>
    </row>
    <row r="753" spans="1:7">
      <c r="A753" t="s">
        <v>132</v>
      </c>
      <c r="C753">
        <v>251</v>
      </c>
      <c r="D753">
        <v>253</v>
      </c>
      <c r="E753">
        <v>1076</v>
      </c>
      <c r="G753">
        <v>1580</v>
      </c>
    </row>
    <row r="754" spans="1:7">
      <c r="A754" t="s">
        <v>1147</v>
      </c>
      <c r="B754">
        <v>829</v>
      </c>
      <c r="D754">
        <v>863</v>
      </c>
      <c r="E754">
        <v>499</v>
      </c>
      <c r="F754">
        <v>475</v>
      </c>
      <c r="G754">
        <v>2666</v>
      </c>
    </row>
    <row r="755" spans="1:7">
      <c r="A755" t="s">
        <v>904</v>
      </c>
      <c r="E755">
        <v>754</v>
      </c>
      <c r="G755">
        <v>754</v>
      </c>
    </row>
    <row r="756" spans="1:7">
      <c r="A756" t="s">
        <v>881</v>
      </c>
      <c r="E756">
        <v>562</v>
      </c>
      <c r="G756">
        <v>562</v>
      </c>
    </row>
    <row r="757" spans="1:7">
      <c r="A757" t="s">
        <v>469</v>
      </c>
      <c r="B757">
        <v>2820</v>
      </c>
      <c r="C757">
        <v>3809</v>
      </c>
      <c r="D757">
        <v>2830</v>
      </c>
      <c r="E757">
        <v>4553</v>
      </c>
      <c r="F757">
        <v>545</v>
      </c>
      <c r="G757">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912</v>
      </c>
    </row>
    <row r="769" spans="1:7">
      <c r="A769" t="s">
        <v>879</v>
      </c>
    </row>
    <row r="770" spans="1:7">
      <c r="A770" t="s">
        <v>132</v>
      </c>
      <c r="C770">
        <v>120</v>
      </c>
      <c r="D770">
        <v>190</v>
      </c>
      <c r="G770">
        <v>310</v>
      </c>
    </row>
    <row r="771" spans="1:7">
      <c r="A771" t="s">
        <v>1147</v>
      </c>
      <c r="B771">
        <v>839</v>
      </c>
      <c r="D771">
        <v>616</v>
      </c>
      <c r="E771">
        <v>969</v>
      </c>
      <c r="F771">
        <v>552</v>
      </c>
      <c r="G771">
        <v>2976</v>
      </c>
    </row>
    <row r="772" spans="1:7">
      <c r="A772" t="s">
        <v>904</v>
      </c>
      <c r="B772">
        <v>1285</v>
      </c>
      <c r="G772">
        <v>1285</v>
      </c>
    </row>
    <row r="773" spans="1:7">
      <c r="A773" t="s">
        <v>881</v>
      </c>
      <c r="B773">
        <v>978</v>
      </c>
      <c r="C773">
        <v>675</v>
      </c>
      <c r="D773">
        <v>170</v>
      </c>
      <c r="G773">
        <v>1823</v>
      </c>
    </row>
    <row r="774" spans="1:7">
      <c r="A774" t="s">
        <v>431</v>
      </c>
      <c r="B774">
        <v>153</v>
      </c>
      <c r="D774">
        <v>260</v>
      </c>
      <c r="G774">
        <v>413</v>
      </c>
    </row>
    <row r="775" spans="1:7">
      <c r="A775" t="s">
        <v>1398</v>
      </c>
      <c r="B775">
        <v>329</v>
      </c>
      <c r="C775">
        <v>427</v>
      </c>
      <c r="D775">
        <v>537</v>
      </c>
      <c r="E775">
        <v>646</v>
      </c>
      <c r="F775">
        <v>793</v>
      </c>
      <c r="G775">
        <v>2732</v>
      </c>
    </row>
    <row r="776" spans="1:7">
      <c r="A776" t="s">
        <v>987</v>
      </c>
      <c r="B776">
        <v>335</v>
      </c>
      <c r="G776">
        <v>335</v>
      </c>
    </row>
    <row r="777" spans="1:7">
      <c r="A777" t="s">
        <v>1399</v>
      </c>
      <c r="B777">
        <v>415</v>
      </c>
      <c r="C777">
        <v>291</v>
      </c>
      <c r="F777">
        <v>755</v>
      </c>
      <c r="G777">
        <v>1461</v>
      </c>
    </row>
    <row r="778" spans="1:7">
      <c r="A778" t="s">
        <v>890</v>
      </c>
      <c r="C778">
        <v>1231</v>
      </c>
      <c r="D778">
        <v>1538</v>
      </c>
      <c r="E778">
        <v>1377</v>
      </c>
      <c r="G778">
        <v>4146</v>
      </c>
    </row>
    <row r="779" spans="1:7">
      <c r="A779" t="s">
        <v>893</v>
      </c>
      <c r="D779">
        <v>1205</v>
      </c>
      <c r="E779">
        <v>1000</v>
      </c>
      <c r="G779">
        <v>2205</v>
      </c>
    </row>
    <row r="780" spans="1:7">
      <c r="A780" t="s">
        <v>856</v>
      </c>
      <c r="D780">
        <v>240</v>
      </c>
      <c r="E780">
        <v>504</v>
      </c>
      <c r="G780">
        <v>744</v>
      </c>
    </row>
    <row r="781" spans="1:7">
      <c r="A781" t="s">
        <v>1400</v>
      </c>
      <c r="F781">
        <v>4135</v>
      </c>
      <c r="G781">
        <v>4135</v>
      </c>
    </row>
    <row r="782" spans="1:7">
      <c r="A782" t="s">
        <v>1172</v>
      </c>
      <c r="F782">
        <v>551</v>
      </c>
      <c r="G782">
        <v>551</v>
      </c>
    </row>
    <row r="783" spans="1:7">
      <c r="A783" t="s">
        <v>1401</v>
      </c>
    </row>
    <row r="784" spans="1:7">
      <c r="A784" t="s">
        <v>469</v>
      </c>
      <c r="B784">
        <v>4394</v>
      </c>
      <c r="C784">
        <v>2968</v>
      </c>
      <c r="D784">
        <v>5524</v>
      </c>
      <c r="E784">
        <v>5070</v>
      </c>
      <c r="F784">
        <v>6786</v>
      </c>
      <c r="G784">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1147</v>
      </c>
      <c r="B795">
        <v>1375</v>
      </c>
      <c r="C795">
        <v>1016</v>
      </c>
      <c r="D795">
        <v>312</v>
      </c>
      <c r="E795">
        <v>1304</v>
      </c>
      <c r="F795">
        <v>617</v>
      </c>
      <c r="G795">
        <v>4624</v>
      </c>
    </row>
    <row r="796" spans="1:7">
      <c r="A796" t="s">
        <v>904</v>
      </c>
    </row>
    <row r="797" spans="1:7">
      <c r="A797" t="s">
        <v>1399</v>
      </c>
      <c r="B797">
        <v>1418</v>
      </c>
      <c r="C797">
        <v>701</v>
      </c>
      <c r="E797">
        <v>614</v>
      </c>
      <c r="F797">
        <v>486</v>
      </c>
      <c r="G797">
        <v>3219</v>
      </c>
    </row>
    <row r="798" spans="1:7">
      <c r="A798" t="s">
        <v>890</v>
      </c>
      <c r="B798">
        <v>600</v>
      </c>
      <c r="G798">
        <v>600</v>
      </c>
    </row>
    <row r="799" spans="1:7">
      <c r="A799" t="s">
        <v>893</v>
      </c>
      <c r="B799">
        <v>1002</v>
      </c>
      <c r="C799">
        <v>268</v>
      </c>
      <c r="G799">
        <v>1270</v>
      </c>
    </row>
    <row r="800" spans="1:7">
      <c r="A800" t="s">
        <v>856</v>
      </c>
      <c r="B800">
        <v>80</v>
      </c>
      <c r="G800">
        <v>80</v>
      </c>
    </row>
    <row r="801" spans="1:7">
      <c r="A801" t="s">
        <v>1400</v>
      </c>
      <c r="B801">
        <v>2251</v>
      </c>
      <c r="C801">
        <v>2014</v>
      </c>
      <c r="D801">
        <v>1868</v>
      </c>
      <c r="E801">
        <v>2157</v>
      </c>
      <c r="F801">
        <v>2953</v>
      </c>
      <c r="G801">
        <v>11243</v>
      </c>
    </row>
    <row r="802" spans="1:7">
      <c r="A802" t="s">
        <v>1172</v>
      </c>
      <c r="B802">
        <v>454</v>
      </c>
      <c r="C802">
        <v>251</v>
      </c>
      <c r="D802">
        <v>224</v>
      </c>
      <c r="E802">
        <v>789</v>
      </c>
      <c r="G802">
        <v>1718</v>
      </c>
    </row>
    <row r="803" spans="1:7">
      <c r="A803" t="s">
        <v>1274</v>
      </c>
      <c r="C803">
        <v>1253</v>
      </c>
      <c r="D803">
        <v>1351</v>
      </c>
      <c r="E803">
        <v>443</v>
      </c>
      <c r="G803">
        <v>3047</v>
      </c>
    </row>
    <row r="804" spans="1:7">
      <c r="A804" t="s">
        <v>885</v>
      </c>
      <c r="C804">
        <v>1850</v>
      </c>
      <c r="D804">
        <v>1276</v>
      </c>
      <c r="E804">
        <v>1479</v>
      </c>
      <c r="G804">
        <v>4605</v>
      </c>
    </row>
    <row r="805" spans="1:7">
      <c r="A805" t="s">
        <v>1233</v>
      </c>
      <c r="D805">
        <v>1118</v>
      </c>
      <c r="E805">
        <v>1472</v>
      </c>
      <c r="G805">
        <v>2590</v>
      </c>
    </row>
    <row r="806" spans="1:7">
      <c r="A806" t="s">
        <v>921</v>
      </c>
      <c r="E806">
        <v>1393</v>
      </c>
      <c r="G806">
        <v>1393</v>
      </c>
    </row>
    <row r="807" spans="1:7">
      <c r="A807" t="s">
        <v>469</v>
      </c>
      <c r="B807">
        <v>7888</v>
      </c>
      <c r="C807">
        <v>8152</v>
      </c>
      <c r="D807">
        <v>7103</v>
      </c>
      <c r="E807">
        <v>10576</v>
      </c>
      <c r="F807">
        <v>4760</v>
      </c>
      <c r="G807">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1147</v>
      </c>
      <c r="B819">
        <v>768</v>
      </c>
      <c r="C819">
        <v>1014</v>
      </c>
      <c r="G819">
        <v>1782</v>
      </c>
    </row>
    <row r="820" spans="1:7">
      <c r="A820" t="s">
        <v>1399</v>
      </c>
      <c r="B820">
        <v>225</v>
      </c>
      <c r="C820">
        <v>1287</v>
      </c>
      <c r="D820">
        <v>1185</v>
      </c>
      <c r="E820">
        <v>508</v>
      </c>
      <c r="G820">
        <v>3205</v>
      </c>
    </row>
    <row r="821" spans="1:7">
      <c r="A821" t="s">
        <v>893</v>
      </c>
      <c r="D821">
        <v>334</v>
      </c>
      <c r="G821">
        <v>334</v>
      </c>
    </row>
    <row r="822" spans="1:7">
      <c r="A822" t="s">
        <v>1400</v>
      </c>
      <c r="C822">
        <v>216</v>
      </c>
      <c r="G822">
        <v>216</v>
      </c>
    </row>
    <row r="823" spans="1:7">
      <c r="A823" t="s">
        <v>1172</v>
      </c>
      <c r="B823">
        <v>1088</v>
      </c>
      <c r="C823">
        <v>557</v>
      </c>
      <c r="D823">
        <v>512</v>
      </c>
      <c r="E823">
        <v>369</v>
      </c>
      <c r="G823">
        <v>2526</v>
      </c>
    </row>
    <row r="824" spans="1:7">
      <c r="A824" t="s">
        <v>1274</v>
      </c>
      <c r="B824">
        <v>192</v>
      </c>
      <c r="G824">
        <v>192</v>
      </c>
    </row>
    <row r="825" spans="1:7">
      <c r="A825" t="s">
        <v>1233</v>
      </c>
      <c r="B825">
        <v>1174</v>
      </c>
      <c r="C825">
        <v>1597</v>
      </c>
      <c r="D825">
        <v>308</v>
      </c>
      <c r="G825">
        <v>3079</v>
      </c>
    </row>
    <row r="826" spans="1:7">
      <c r="A826" t="s">
        <v>921</v>
      </c>
      <c r="B826">
        <v>1545</v>
      </c>
      <c r="C826">
        <v>995</v>
      </c>
      <c r="G826">
        <v>2540</v>
      </c>
    </row>
    <row r="827" spans="1:7">
      <c r="A827" t="s">
        <v>1210</v>
      </c>
      <c r="D827">
        <v>333</v>
      </c>
      <c r="G827">
        <v>333</v>
      </c>
    </row>
    <row r="828" spans="1:7">
      <c r="A828" t="s">
        <v>1402</v>
      </c>
      <c r="D828">
        <v>160</v>
      </c>
      <c r="G828">
        <v>160</v>
      </c>
    </row>
    <row r="829" spans="1:7">
      <c r="A829" t="s">
        <v>553</v>
      </c>
      <c r="D829">
        <v>1282</v>
      </c>
      <c r="E829">
        <v>980</v>
      </c>
      <c r="G829">
        <v>2262</v>
      </c>
    </row>
    <row r="830" spans="1:7">
      <c r="A830" t="s">
        <v>1153</v>
      </c>
    </row>
    <row r="831" spans="1:7">
      <c r="A831" t="s">
        <v>469</v>
      </c>
      <c r="B831">
        <v>5232</v>
      </c>
      <c r="C831">
        <v>5991</v>
      </c>
      <c r="D831">
        <v>4240</v>
      </c>
      <c r="E831">
        <v>3081</v>
      </c>
      <c r="F831">
        <v>268</v>
      </c>
      <c r="G831">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1147</v>
      </c>
      <c r="D839">
        <v>986</v>
      </c>
      <c r="G839">
        <v>986</v>
      </c>
    </row>
    <row r="840" spans="1:7">
      <c r="A840" t="s">
        <v>1399</v>
      </c>
      <c r="B840">
        <v>916</v>
      </c>
      <c r="C840">
        <v>144</v>
      </c>
      <c r="G840">
        <v>1060</v>
      </c>
    </row>
    <row r="841" spans="1:7">
      <c r="A841" t="s">
        <v>1233</v>
      </c>
    </row>
    <row r="842" spans="1:7">
      <c r="A842" t="s">
        <v>921</v>
      </c>
    </row>
    <row r="843" spans="1:7">
      <c r="A843" t="s">
        <v>553</v>
      </c>
      <c r="B843">
        <v>828</v>
      </c>
      <c r="C843">
        <v>150</v>
      </c>
      <c r="E843">
        <v>688</v>
      </c>
      <c r="G843">
        <v>1666</v>
      </c>
    </row>
    <row r="844" spans="1:7">
      <c r="A844" t="s">
        <v>1403</v>
      </c>
      <c r="B844">
        <v>233</v>
      </c>
      <c r="G844">
        <v>233</v>
      </c>
    </row>
    <row r="845" spans="1:7">
      <c r="A845" t="s">
        <v>927</v>
      </c>
      <c r="B845">
        <v>1768</v>
      </c>
      <c r="C845">
        <v>510</v>
      </c>
      <c r="G845">
        <v>2278</v>
      </c>
    </row>
    <row r="846" spans="1:7">
      <c r="A846" t="s">
        <v>1293</v>
      </c>
      <c r="B846">
        <v>220</v>
      </c>
      <c r="C846">
        <v>435</v>
      </c>
      <c r="D846">
        <v>227</v>
      </c>
      <c r="E846">
        <v>487</v>
      </c>
      <c r="F846">
        <v>123</v>
      </c>
      <c r="G846">
        <v>1492</v>
      </c>
    </row>
    <row r="847" spans="1:7">
      <c r="A847" t="s">
        <v>745</v>
      </c>
      <c r="B847">
        <v>60</v>
      </c>
      <c r="C847">
        <v>219</v>
      </c>
      <c r="G847">
        <v>279</v>
      </c>
    </row>
    <row r="848" spans="1:7">
      <c r="A848" t="s">
        <v>1008</v>
      </c>
      <c r="D848">
        <v>240</v>
      </c>
      <c r="G848">
        <v>240</v>
      </c>
    </row>
    <row r="849" spans="1:7">
      <c r="A849" t="s">
        <v>1404</v>
      </c>
      <c r="C849">
        <v>1603</v>
      </c>
      <c r="D849">
        <v>791</v>
      </c>
      <c r="E849">
        <v>2803</v>
      </c>
      <c r="G849">
        <v>5197</v>
      </c>
    </row>
    <row r="850" spans="1:7">
      <c r="A850" t="s">
        <v>1162</v>
      </c>
      <c r="C850">
        <v>927</v>
      </c>
      <c r="D850">
        <v>1221</v>
      </c>
      <c r="E850">
        <v>1023</v>
      </c>
      <c r="G850">
        <v>3171</v>
      </c>
    </row>
    <row r="851" spans="1:7">
      <c r="A851" t="s">
        <v>931</v>
      </c>
      <c r="C851">
        <v>974</v>
      </c>
      <c r="D851">
        <v>1312</v>
      </c>
      <c r="E851">
        <v>359</v>
      </c>
      <c r="G851">
        <v>2645</v>
      </c>
    </row>
    <row r="852" spans="1:7">
      <c r="A852" t="s">
        <v>923</v>
      </c>
      <c r="D852">
        <v>1239</v>
      </c>
      <c r="E852">
        <v>1220</v>
      </c>
      <c r="G852">
        <v>2459</v>
      </c>
    </row>
    <row r="853" spans="1:7">
      <c r="A853" t="s">
        <v>1168</v>
      </c>
      <c r="D853">
        <v>1457</v>
      </c>
      <c r="E853">
        <v>1142</v>
      </c>
      <c r="F853">
        <v>945</v>
      </c>
      <c r="G853">
        <v>3544</v>
      </c>
    </row>
    <row r="854" spans="1:7">
      <c r="A854" t="s">
        <v>469</v>
      </c>
      <c r="B854">
        <v>4025</v>
      </c>
      <c r="C854">
        <v>5125</v>
      </c>
      <c r="D854">
        <v>8008</v>
      </c>
      <c r="E854">
        <v>8462</v>
      </c>
      <c r="F854">
        <v>1068</v>
      </c>
      <c r="G854">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1210</v>
      </c>
    </row>
    <row r="865" spans="1:7">
      <c r="A865" t="s">
        <v>1293</v>
      </c>
      <c r="C865">
        <v>413</v>
      </c>
      <c r="D865">
        <v>190</v>
      </c>
      <c r="E865">
        <v>1194</v>
      </c>
      <c r="F865">
        <v>306</v>
      </c>
      <c r="G865">
        <v>2103</v>
      </c>
    </row>
    <row r="866" spans="1:7">
      <c r="A866" t="s">
        <v>1404</v>
      </c>
      <c r="B866">
        <v>3343</v>
      </c>
      <c r="C866">
        <v>714</v>
      </c>
      <c r="D866">
        <v>2013</v>
      </c>
      <c r="E866">
        <v>1500</v>
      </c>
      <c r="F866">
        <v>1933</v>
      </c>
      <c r="G866">
        <v>9503</v>
      </c>
    </row>
    <row r="867" spans="1:7">
      <c r="A867" t="s">
        <v>1162</v>
      </c>
      <c r="B867">
        <v>1100</v>
      </c>
      <c r="C867">
        <v>527</v>
      </c>
      <c r="D867">
        <v>553</v>
      </c>
      <c r="G867">
        <v>2180</v>
      </c>
    </row>
    <row r="868" spans="1:7">
      <c r="A868" t="s">
        <v>931</v>
      </c>
      <c r="C868">
        <v>230</v>
      </c>
      <c r="G868">
        <v>230</v>
      </c>
    </row>
    <row r="869" spans="1:7">
      <c r="A869" t="s">
        <v>923</v>
      </c>
      <c r="B869">
        <v>853</v>
      </c>
      <c r="G869">
        <v>853</v>
      </c>
    </row>
    <row r="870" spans="1:7">
      <c r="A870" t="s">
        <v>1168</v>
      </c>
      <c r="B870">
        <v>1186</v>
      </c>
      <c r="C870">
        <v>1564</v>
      </c>
      <c r="D870">
        <v>1012</v>
      </c>
      <c r="E870">
        <v>588</v>
      </c>
      <c r="G870">
        <v>4350</v>
      </c>
    </row>
    <row r="871" spans="1:7">
      <c r="A871" t="s">
        <v>1235</v>
      </c>
      <c r="C871">
        <v>1007</v>
      </c>
      <c r="D871">
        <v>1672</v>
      </c>
      <c r="E871">
        <v>1544</v>
      </c>
      <c r="G871">
        <v>4223</v>
      </c>
    </row>
    <row r="872" spans="1:7">
      <c r="A872" t="s">
        <v>953</v>
      </c>
      <c r="C872">
        <v>1182</v>
      </c>
      <c r="D872">
        <v>1604</v>
      </c>
      <c r="E872">
        <v>1268</v>
      </c>
      <c r="G872">
        <v>4054</v>
      </c>
    </row>
    <row r="873" spans="1:7">
      <c r="A873" t="s">
        <v>1183</v>
      </c>
      <c r="D873">
        <v>1624</v>
      </c>
      <c r="E873">
        <v>551</v>
      </c>
      <c r="G873">
        <v>2175</v>
      </c>
    </row>
    <row r="874" spans="1:7">
      <c r="A874" t="s">
        <v>1166</v>
      </c>
      <c r="F874">
        <v>408</v>
      </c>
      <c r="G874">
        <v>408</v>
      </c>
    </row>
    <row r="875" spans="1:7">
      <c r="A875" t="s">
        <v>469</v>
      </c>
      <c r="B875">
        <v>7333</v>
      </c>
      <c r="C875">
        <v>6030</v>
      </c>
      <c r="D875">
        <v>8836</v>
      </c>
      <c r="E875">
        <v>7091</v>
      </c>
      <c r="F875">
        <v>3115</v>
      </c>
      <c r="G875">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1147</v>
      </c>
    </row>
    <row r="886" spans="1:7">
      <c r="A886" t="s">
        <v>431</v>
      </c>
      <c r="B886">
        <v>188</v>
      </c>
      <c r="C886">
        <v>140</v>
      </c>
      <c r="G886">
        <v>328</v>
      </c>
    </row>
    <row r="887" spans="1:7">
      <c r="A887" t="s">
        <v>1210</v>
      </c>
      <c r="B887">
        <v>270</v>
      </c>
      <c r="C887">
        <v>60</v>
      </c>
      <c r="G887">
        <v>330</v>
      </c>
    </row>
    <row r="888" spans="1:7">
      <c r="A888" t="s">
        <v>927</v>
      </c>
    </row>
    <row r="889" spans="1:7">
      <c r="A889" t="s">
        <v>1293</v>
      </c>
      <c r="B889">
        <v>203</v>
      </c>
      <c r="C889">
        <v>996</v>
      </c>
      <c r="D889">
        <v>1147</v>
      </c>
      <c r="E889">
        <v>1053</v>
      </c>
      <c r="F889">
        <v>955</v>
      </c>
      <c r="G889">
        <v>4354</v>
      </c>
    </row>
    <row r="890" spans="1:7">
      <c r="A890" t="s">
        <v>1404</v>
      </c>
      <c r="B890">
        <v>820</v>
      </c>
      <c r="C890">
        <v>2077</v>
      </c>
      <c r="D890">
        <v>1096</v>
      </c>
      <c r="G890">
        <v>3993</v>
      </c>
    </row>
    <row r="891" spans="1:7">
      <c r="A891" t="s">
        <v>1162</v>
      </c>
      <c r="C891">
        <v>1647</v>
      </c>
      <c r="D891">
        <v>343</v>
      </c>
      <c r="G891">
        <v>1990</v>
      </c>
    </row>
    <row r="892" spans="1:7">
      <c r="A892" t="s">
        <v>1235</v>
      </c>
      <c r="B892">
        <v>587</v>
      </c>
      <c r="C892">
        <v>115</v>
      </c>
      <c r="G892">
        <v>702</v>
      </c>
    </row>
    <row r="893" spans="1:7">
      <c r="A893" t="s">
        <v>929</v>
      </c>
      <c r="C893">
        <v>1509</v>
      </c>
      <c r="D893">
        <v>1087</v>
      </c>
      <c r="E893">
        <v>777</v>
      </c>
      <c r="G893">
        <v>3373</v>
      </c>
    </row>
    <row r="894" spans="1:7">
      <c r="A894" t="s">
        <v>953</v>
      </c>
      <c r="B894">
        <v>1310</v>
      </c>
      <c r="G894">
        <v>1310</v>
      </c>
    </row>
    <row r="895" spans="1:7">
      <c r="A895" t="s">
        <v>1183</v>
      </c>
      <c r="F895">
        <v>168</v>
      </c>
      <c r="G895">
        <v>168</v>
      </c>
    </row>
    <row r="896" spans="1:7">
      <c r="A896" t="s">
        <v>1166</v>
      </c>
      <c r="B896">
        <v>1323</v>
      </c>
      <c r="C896">
        <v>1516</v>
      </c>
      <c r="D896">
        <v>790</v>
      </c>
      <c r="E896">
        <v>930</v>
      </c>
      <c r="F896">
        <v>408</v>
      </c>
      <c r="G896">
        <v>4967</v>
      </c>
    </row>
    <row r="897" spans="1:7">
      <c r="A897" t="s">
        <v>1405</v>
      </c>
      <c r="B897">
        <v>1224</v>
      </c>
      <c r="C897">
        <v>988</v>
      </c>
      <c r="D897">
        <v>2316</v>
      </c>
      <c r="E897">
        <v>2066</v>
      </c>
      <c r="G897">
        <v>6594</v>
      </c>
    </row>
    <row r="898" spans="1:7">
      <c r="A898" t="s">
        <v>925</v>
      </c>
      <c r="C898">
        <v>1678</v>
      </c>
      <c r="E898">
        <v>394</v>
      </c>
      <c r="G898">
        <v>2072</v>
      </c>
    </row>
    <row r="899" spans="1:7">
      <c r="A899" t="s">
        <v>1160</v>
      </c>
      <c r="D899">
        <v>3179</v>
      </c>
      <c r="G899">
        <v>3179</v>
      </c>
    </row>
    <row r="900" spans="1:7">
      <c r="A900" t="s">
        <v>1004</v>
      </c>
      <c r="E900">
        <v>978</v>
      </c>
      <c r="G900">
        <v>978</v>
      </c>
    </row>
    <row r="901" spans="1:7">
      <c r="A901" t="s">
        <v>1245</v>
      </c>
      <c r="E901">
        <v>502</v>
      </c>
      <c r="G901">
        <v>502</v>
      </c>
    </row>
    <row r="902" spans="1:7">
      <c r="A902" t="s">
        <v>751</v>
      </c>
      <c r="E902">
        <v>346</v>
      </c>
      <c r="G902">
        <v>346</v>
      </c>
    </row>
    <row r="903" spans="1:7">
      <c r="A903" t="s">
        <v>469</v>
      </c>
      <c r="B903">
        <v>6492</v>
      </c>
      <c r="C903">
        <v>10726</v>
      </c>
      <c r="D903">
        <v>10129</v>
      </c>
      <c r="E903">
        <v>7046</v>
      </c>
      <c r="F903">
        <v>1591</v>
      </c>
      <c r="G903">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row>
    <row r="909" spans="1:7">
      <c r="A909" t="s">
        <v>142</v>
      </c>
    </row>
    <row r="910" spans="1:7">
      <c r="A910" t="s">
        <v>1147</v>
      </c>
    </row>
    <row r="911" spans="1:7">
      <c r="A911" t="s">
        <v>1172</v>
      </c>
      <c r="F911">
        <v>569</v>
      </c>
      <c r="G911">
        <v>569</v>
      </c>
    </row>
    <row r="912" spans="1:7">
      <c r="A912" t="s">
        <v>1293</v>
      </c>
    </row>
    <row r="913" spans="1:7">
      <c r="A913" t="s">
        <v>745</v>
      </c>
      <c r="D913">
        <v>150</v>
      </c>
      <c r="G913">
        <v>150</v>
      </c>
    </row>
    <row r="914" spans="1:7">
      <c r="A914" t="s">
        <v>1168</v>
      </c>
    </row>
    <row r="915" spans="1:7">
      <c r="A915" t="s">
        <v>953</v>
      </c>
      <c r="B915">
        <v>701</v>
      </c>
      <c r="G915">
        <v>701</v>
      </c>
    </row>
    <row r="916" spans="1:7">
      <c r="A916" t="s">
        <v>1183</v>
      </c>
      <c r="B916">
        <v>463</v>
      </c>
      <c r="C916">
        <v>633</v>
      </c>
      <c r="D916">
        <v>625</v>
      </c>
      <c r="G916">
        <v>1721</v>
      </c>
    </row>
    <row r="917" spans="1:7">
      <c r="A917" t="s">
        <v>1166</v>
      </c>
    </row>
    <row r="918" spans="1:7">
      <c r="A918" t="s">
        <v>1160</v>
      </c>
      <c r="B918">
        <v>882</v>
      </c>
      <c r="C918">
        <v>1072</v>
      </c>
      <c r="D918">
        <v>1034</v>
      </c>
      <c r="E918">
        <v>209</v>
      </c>
      <c r="G918">
        <v>3197</v>
      </c>
    </row>
    <row r="919" spans="1:7">
      <c r="A919" t="s">
        <v>1004</v>
      </c>
      <c r="B919">
        <v>1420</v>
      </c>
      <c r="C919">
        <v>990</v>
      </c>
      <c r="D919">
        <v>549</v>
      </c>
      <c r="G919">
        <v>2959</v>
      </c>
    </row>
    <row r="920" spans="1:7">
      <c r="A920" t="s">
        <v>1245</v>
      </c>
      <c r="B920">
        <v>259</v>
      </c>
      <c r="C920">
        <v>1087</v>
      </c>
      <c r="D920">
        <v>2206</v>
      </c>
      <c r="E920">
        <v>453</v>
      </c>
      <c r="G920">
        <v>4005</v>
      </c>
    </row>
    <row r="921" spans="1:7">
      <c r="A921" t="s">
        <v>751</v>
      </c>
      <c r="C921">
        <v>379</v>
      </c>
      <c r="D921">
        <v>208</v>
      </c>
      <c r="G921">
        <v>587</v>
      </c>
    </row>
    <row r="922" spans="1:7">
      <c r="A922" t="s">
        <v>939</v>
      </c>
      <c r="B922">
        <v>579</v>
      </c>
      <c r="C922">
        <v>1120</v>
      </c>
      <c r="D922">
        <v>1488</v>
      </c>
      <c r="E922">
        <v>954</v>
      </c>
      <c r="G922">
        <v>4141</v>
      </c>
    </row>
    <row r="923" spans="1:7">
      <c r="A923" t="s">
        <v>1406</v>
      </c>
      <c r="B923">
        <v>365</v>
      </c>
      <c r="G923">
        <v>365</v>
      </c>
    </row>
    <row r="924" spans="1:7">
      <c r="A924" t="s">
        <v>1194</v>
      </c>
      <c r="B924">
        <v>207</v>
      </c>
      <c r="G924">
        <v>207</v>
      </c>
    </row>
    <row r="925" spans="1:7">
      <c r="A925" t="s">
        <v>1297</v>
      </c>
      <c r="C925">
        <v>1691</v>
      </c>
      <c r="D925">
        <v>1998</v>
      </c>
      <c r="E925">
        <v>760</v>
      </c>
      <c r="F925">
        <v>3975</v>
      </c>
      <c r="G925">
        <v>8424</v>
      </c>
    </row>
    <row r="926" spans="1:7">
      <c r="A926" t="s">
        <v>1016</v>
      </c>
      <c r="D926">
        <v>1031</v>
      </c>
      <c r="G926">
        <v>1031</v>
      </c>
    </row>
    <row r="927" spans="1:7">
      <c r="A927" t="s">
        <v>1181</v>
      </c>
      <c r="E927">
        <v>1063</v>
      </c>
      <c r="F927">
        <v>1263</v>
      </c>
      <c r="G927">
        <v>2326</v>
      </c>
    </row>
    <row r="928" spans="1:7">
      <c r="A928" t="s">
        <v>1295</v>
      </c>
      <c r="F928">
        <v>451</v>
      </c>
      <c r="G928">
        <v>451</v>
      </c>
    </row>
    <row r="929" spans="1:7">
      <c r="A929" t="s">
        <v>1300</v>
      </c>
      <c r="B929">
        <v>3266</v>
      </c>
      <c r="C929">
        <v>3910</v>
      </c>
      <c r="D929">
        <v>346</v>
      </c>
      <c r="G929">
        <v>7522</v>
      </c>
    </row>
    <row r="930" spans="1:7">
      <c r="A930" t="s">
        <v>1306</v>
      </c>
      <c r="C930">
        <v>372</v>
      </c>
      <c r="D930">
        <v>656</v>
      </c>
      <c r="G930">
        <v>1028</v>
      </c>
    </row>
    <row r="931" spans="1:7">
      <c r="A931" t="s">
        <v>1303</v>
      </c>
      <c r="D931">
        <v>2985</v>
      </c>
      <c r="E931">
        <v>2373</v>
      </c>
      <c r="G931">
        <v>5358</v>
      </c>
    </row>
    <row r="932" spans="1:7">
      <c r="A932" t="s">
        <v>1105</v>
      </c>
      <c r="F932">
        <v>2948</v>
      </c>
      <c r="G932">
        <v>2948</v>
      </c>
    </row>
    <row r="933" spans="1:7">
      <c r="A933" t="s">
        <v>469</v>
      </c>
      <c r="B933">
        <v>8142</v>
      </c>
      <c r="C933">
        <v>11254</v>
      </c>
      <c r="D933">
        <v>13276</v>
      </c>
      <c r="E933">
        <v>5812</v>
      </c>
      <c r="F933">
        <v>9206</v>
      </c>
      <c r="G933">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row>
    <row r="939" spans="1:7">
      <c r="A939" t="s">
        <v>1153</v>
      </c>
    </row>
    <row r="940" spans="1:7">
      <c r="A940" t="s">
        <v>1293</v>
      </c>
      <c r="B940">
        <v>560</v>
      </c>
      <c r="G940">
        <v>560</v>
      </c>
    </row>
    <row r="941" spans="1:7">
      <c r="A941" t="s">
        <v>1168</v>
      </c>
    </row>
    <row r="942" spans="1:7">
      <c r="A942" t="s">
        <v>953</v>
      </c>
      <c r="B942">
        <v>138</v>
      </c>
      <c r="G942">
        <v>138</v>
      </c>
    </row>
    <row r="943" spans="1:7">
      <c r="A943" t="s">
        <v>1166</v>
      </c>
    </row>
    <row r="944" spans="1:7">
      <c r="A944" t="s">
        <v>1160</v>
      </c>
      <c r="B944">
        <v>96</v>
      </c>
      <c r="G944">
        <v>96</v>
      </c>
    </row>
    <row r="945" spans="1:7">
      <c r="A945" t="s">
        <v>1004</v>
      </c>
      <c r="B945">
        <v>632</v>
      </c>
      <c r="G945">
        <v>632</v>
      </c>
    </row>
    <row r="946" spans="1:7">
      <c r="A946" t="s">
        <v>1245</v>
      </c>
      <c r="B946">
        <v>558</v>
      </c>
      <c r="G946">
        <v>558</v>
      </c>
    </row>
    <row r="947" spans="1:7">
      <c r="A947" t="s">
        <v>751</v>
      </c>
      <c r="B947">
        <v>562</v>
      </c>
      <c r="D947">
        <v>474</v>
      </c>
      <c r="E947">
        <v>606</v>
      </c>
      <c r="F947">
        <v>322</v>
      </c>
      <c r="G947">
        <v>1964</v>
      </c>
    </row>
    <row r="948" spans="1:7">
      <c r="A948" t="s">
        <v>1016</v>
      </c>
      <c r="B948">
        <v>1351</v>
      </c>
      <c r="D948">
        <v>890</v>
      </c>
      <c r="G948">
        <v>2241</v>
      </c>
    </row>
    <row r="949" spans="1:7">
      <c r="A949" t="s">
        <v>1105</v>
      </c>
      <c r="B949">
        <v>4084</v>
      </c>
      <c r="D949">
        <v>242</v>
      </c>
      <c r="G949">
        <v>4326</v>
      </c>
    </row>
    <row r="950" spans="1:7">
      <c r="A950" t="s">
        <v>1407</v>
      </c>
      <c r="B950">
        <v>748</v>
      </c>
      <c r="C950">
        <v>1062</v>
      </c>
      <c r="G950">
        <v>1810</v>
      </c>
    </row>
    <row r="951" spans="1:7">
      <c r="A951" t="s">
        <v>754</v>
      </c>
      <c r="B951">
        <v>435</v>
      </c>
      <c r="E951">
        <v>1123</v>
      </c>
      <c r="G951">
        <v>1558</v>
      </c>
    </row>
    <row r="952" spans="1:7">
      <c r="A952" t="s">
        <v>935</v>
      </c>
      <c r="D952">
        <v>1580</v>
      </c>
      <c r="E952">
        <v>1258</v>
      </c>
      <c r="G952">
        <v>2838</v>
      </c>
    </row>
    <row r="953" spans="1:7">
      <c r="A953" t="s">
        <v>933</v>
      </c>
      <c r="D953">
        <v>877</v>
      </c>
      <c r="E953">
        <v>814</v>
      </c>
      <c r="G953">
        <v>1691</v>
      </c>
    </row>
    <row r="954" spans="1:7">
      <c r="A954" t="s">
        <v>586</v>
      </c>
      <c r="D954">
        <v>711</v>
      </c>
      <c r="E954">
        <v>325</v>
      </c>
      <c r="F954">
        <v>430</v>
      </c>
      <c r="G954">
        <v>1466</v>
      </c>
    </row>
    <row r="955" spans="1:7">
      <c r="A955" t="s">
        <v>787</v>
      </c>
      <c r="D955">
        <v>1486</v>
      </c>
      <c r="E955">
        <v>2912</v>
      </c>
      <c r="F955">
        <v>2125</v>
      </c>
      <c r="G955">
        <v>6523</v>
      </c>
    </row>
    <row r="956" spans="1:7">
      <c r="A956" t="s">
        <v>1314</v>
      </c>
      <c r="D956">
        <v>1264</v>
      </c>
      <c r="E956">
        <v>1281</v>
      </c>
      <c r="G956">
        <v>2545</v>
      </c>
    </row>
    <row r="957" spans="1:7">
      <c r="A957" t="s">
        <v>1408</v>
      </c>
    </row>
    <row r="958" spans="1:7">
      <c r="A958" t="s">
        <v>1109</v>
      </c>
      <c r="D958">
        <v>3678</v>
      </c>
      <c r="E958">
        <v>3382</v>
      </c>
      <c r="G958">
        <v>7060</v>
      </c>
    </row>
    <row r="959" spans="1:7">
      <c r="A959" t="s">
        <v>1409</v>
      </c>
      <c r="F959">
        <v>1505</v>
      </c>
      <c r="G959">
        <v>1505</v>
      </c>
    </row>
    <row r="960" spans="1:7">
      <c r="A960" t="s">
        <v>1327</v>
      </c>
      <c r="E960">
        <v>424</v>
      </c>
      <c r="G960">
        <v>424</v>
      </c>
    </row>
    <row r="961" spans="1:7">
      <c r="A961" t="s">
        <v>1111</v>
      </c>
      <c r="E961">
        <v>598</v>
      </c>
      <c r="G961">
        <v>598</v>
      </c>
    </row>
    <row r="962" spans="1:7">
      <c r="A962" t="s">
        <v>469</v>
      </c>
      <c r="B962">
        <v>9164</v>
      </c>
      <c r="C962">
        <v>1062</v>
      </c>
      <c r="D962">
        <v>11202</v>
      </c>
      <c r="E962">
        <v>12723</v>
      </c>
      <c r="F962">
        <v>4382</v>
      </c>
      <c r="G962">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1293</v>
      </c>
      <c r="C970">
        <v>17</v>
      </c>
      <c r="G970">
        <v>17</v>
      </c>
    </row>
    <row r="971" spans="1:7">
      <c r="A971" t="s">
        <v>953</v>
      </c>
    </row>
    <row r="972" spans="1:7">
      <c r="A972" t="s">
        <v>1245</v>
      </c>
      <c r="B972">
        <v>127</v>
      </c>
      <c r="G972">
        <v>127</v>
      </c>
    </row>
    <row r="973" spans="1:7">
      <c r="A973" t="s">
        <v>751</v>
      </c>
      <c r="B973">
        <v>420</v>
      </c>
      <c r="G973">
        <v>420</v>
      </c>
    </row>
    <row r="974" spans="1:7">
      <c r="A974" t="s">
        <v>1016</v>
      </c>
    </row>
    <row r="975" spans="1:7">
      <c r="A975" t="s">
        <v>754</v>
      </c>
      <c r="C975">
        <v>1917</v>
      </c>
      <c r="E975">
        <v>272</v>
      </c>
      <c r="G975">
        <v>2189</v>
      </c>
    </row>
    <row r="976" spans="1:7">
      <c r="A976" t="s">
        <v>933</v>
      </c>
      <c r="B976">
        <v>956</v>
      </c>
      <c r="G976">
        <v>956</v>
      </c>
    </row>
    <row r="977" spans="1:7">
      <c r="A977" t="s">
        <v>586</v>
      </c>
      <c r="E977">
        <v>195</v>
      </c>
      <c r="G977">
        <v>195</v>
      </c>
    </row>
    <row r="978" spans="1:7">
      <c r="A978" t="s">
        <v>787</v>
      </c>
      <c r="B978">
        <v>1449</v>
      </c>
      <c r="G978">
        <v>1449</v>
      </c>
    </row>
    <row r="979" spans="1:7">
      <c r="A979" t="s">
        <v>1314</v>
      </c>
      <c r="B979">
        <v>1662</v>
      </c>
      <c r="C979">
        <v>2684</v>
      </c>
      <c r="F979">
        <v>51</v>
      </c>
      <c r="G979">
        <v>4397</v>
      </c>
    </row>
    <row r="980" spans="1:7">
      <c r="A980" t="s">
        <v>1107</v>
      </c>
      <c r="B980">
        <v>5466</v>
      </c>
      <c r="E980">
        <v>2252</v>
      </c>
      <c r="G980">
        <v>7718</v>
      </c>
    </row>
    <row r="981" spans="1:7">
      <c r="A981" t="s">
        <v>1409</v>
      </c>
      <c r="B981">
        <v>907</v>
      </c>
      <c r="G981">
        <v>907</v>
      </c>
    </row>
    <row r="982" spans="1:7">
      <c r="A982" t="s">
        <v>1327</v>
      </c>
      <c r="E982">
        <v>313</v>
      </c>
      <c r="F982">
        <v>3007</v>
      </c>
      <c r="G982">
        <v>3320</v>
      </c>
    </row>
    <row r="983" spans="1:7">
      <c r="A983" t="s">
        <v>1111</v>
      </c>
      <c r="B983">
        <v>1498</v>
      </c>
      <c r="C983">
        <v>3613</v>
      </c>
      <c r="E983">
        <v>1027</v>
      </c>
      <c r="F983">
        <v>490</v>
      </c>
      <c r="G983">
        <v>6628</v>
      </c>
    </row>
    <row r="984" spans="1:7">
      <c r="A984" t="s">
        <v>1410</v>
      </c>
      <c r="B984">
        <v>1505</v>
      </c>
      <c r="C984">
        <v>1518</v>
      </c>
      <c r="D984">
        <v>1968</v>
      </c>
      <c r="E984">
        <v>345</v>
      </c>
      <c r="F984">
        <v>375</v>
      </c>
      <c r="G984">
        <v>5711</v>
      </c>
    </row>
    <row r="985" spans="1:7">
      <c r="A985" t="s">
        <v>960</v>
      </c>
      <c r="B985">
        <v>1471</v>
      </c>
      <c r="G985">
        <v>1471</v>
      </c>
    </row>
    <row r="986" spans="1:7">
      <c r="A986" t="s">
        <v>957</v>
      </c>
      <c r="B986">
        <v>762</v>
      </c>
      <c r="C986">
        <v>1530</v>
      </c>
      <c r="D986">
        <v>954</v>
      </c>
      <c r="E986">
        <v>1603</v>
      </c>
      <c r="G986">
        <v>4849</v>
      </c>
    </row>
    <row r="987" spans="1:7">
      <c r="A987" t="s">
        <v>963</v>
      </c>
      <c r="C987">
        <v>1679</v>
      </c>
      <c r="D987">
        <v>1429</v>
      </c>
      <c r="E987">
        <v>1624</v>
      </c>
      <c r="G987">
        <v>4732</v>
      </c>
    </row>
    <row r="988" spans="1:7">
      <c r="A988" t="s">
        <v>789</v>
      </c>
      <c r="C988">
        <v>2351</v>
      </c>
      <c r="D988">
        <v>1835</v>
      </c>
      <c r="E988">
        <v>2139</v>
      </c>
      <c r="F988">
        <v>789</v>
      </c>
      <c r="G988">
        <v>7114</v>
      </c>
    </row>
    <row r="989" spans="1:7">
      <c r="A989" t="s">
        <v>1411</v>
      </c>
      <c r="C989">
        <v>12</v>
      </c>
      <c r="G989">
        <v>12</v>
      </c>
    </row>
    <row r="990" spans="1:7">
      <c r="A990" t="s">
        <v>1412</v>
      </c>
      <c r="D990">
        <v>480</v>
      </c>
      <c r="F990">
        <v>448</v>
      </c>
      <c r="G990">
        <v>928</v>
      </c>
    </row>
    <row r="991" spans="1:7">
      <c r="A991" t="s">
        <v>1081</v>
      </c>
    </row>
    <row r="992" spans="1:7">
      <c r="A992" t="s">
        <v>1084</v>
      </c>
    </row>
    <row r="993" spans="1:7">
      <c r="A993" t="s">
        <v>1157</v>
      </c>
      <c r="C993">
        <v>136</v>
      </c>
      <c r="D993">
        <v>170</v>
      </c>
      <c r="F993">
        <v>15</v>
      </c>
      <c r="G993">
        <v>321</v>
      </c>
    </row>
    <row r="994" spans="1:7">
      <c r="A994" t="s">
        <v>1114</v>
      </c>
      <c r="E994">
        <v>1420</v>
      </c>
      <c r="F994">
        <v>3043</v>
      </c>
      <c r="G994">
        <v>4463</v>
      </c>
    </row>
    <row r="995" spans="1:7">
      <c r="A995" t="s">
        <v>1117</v>
      </c>
      <c r="E995">
        <v>2376</v>
      </c>
      <c r="F995">
        <v>1217</v>
      </c>
      <c r="G995">
        <v>3593</v>
      </c>
    </row>
    <row r="996" spans="1:7">
      <c r="A996" t="s">
        <v>1206</v>
      </c>
      <c r="F996">
        <v>1281</v>
      </c>
      <c r="G996">
        <v>1281</v>
      </c>
    </row>
    <row r="997" spans="1:7">
      <c r="A997" t="s">
        <v>469</v>
      </c>
      <c r="B997">
        <v>16669</v>
      </c>
      <c r="C997">
        <v>15577</v>
      </c>
      <c r="D997">
        <v>7386</v>
      </c>
      <c r="E997">
        <v>13736</v>
      </c>
      <c r="F997">
        <v>10987</v>
      </c>
      <c r="G997">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1153</v>
      </c>
    </row>
    <row r="1008" spans="1:7">
      <c r="A1008" t="s">
        <v>1183</v>
      </c>
    </row>
    <row r="1009" spans="1:7">
      <c r="A1009" t="s">
        <v>1166</v>
      </c>
    </row>
    <row r="1010" spans="1:7">
      <c r="A1010" t="s">
        <v>1160</v>
      </c>
    </row>
    <row r="1011" spans="1:7">
      <c r="A1011" t="s">
        <v>751</v>
      </c>
      <c r="D1011">
        <v>426</v>
      </c>
      <c r="G1011">
        <v>426</v>
      </c>
    </row>
    <row r="1012" spans="1:7">
      <c r="A1012" t="s">
        <v>1181</v>
      </c>
    </row>
    <row r="1013" spans="1:7">
      <c r="A1013" t="s">
        <v>1300</v>
      </c>
    </row>
    <row r="1014" spans="1:7">
      <c r="A1014" t="s">
        <v>1306</v>
      </c>
      <c r="C1014">
        <v>1175</v>
      </c>
      <c r="G1014">
        <v>1175</v>
      </c>
    </row>
    <row r="1015" spans="1:7">
      <c r="A1015" t="s">
        <v>1303</v>
      </c>
      <c r="C1015">
        <v>996</v>
      </c>
      <c r="G1015">
        <v>996</v>
      </c>
    </row>
    <row r="1016" spans="1:7">
      <c r="A1016" t="s">
        <v>754</v>
      </c>
      <c r="B1016">
        <v>900</v>
      </c>
      <c r="G1016">
        <v>900</v>
      </c>
    </row>
    <row r="1017" spans="1:7">
      <c r="A1017" t="s">
        <v>935</v>
      </c>
    </row>
    <row r="1018" spans="1:7">
      <c r="A1018" t="s">
        <v>933</v>
      </c>
    </row>
    <row r="1019" spans="1:7">
      <c r="A1019" t="s">
        <v>1410</v>
      </c>
      <c r="B1019">
        <v>2805</v>
      </c>
      <c r="C1019">
        <v>1397</v>
      </c>
      <c r="G1019">
        <v>4202</v>
      </c>
    </row>
    <row r="1020" spans="1:7">
      <c r="A1020" t="s">
        <v>960</v>
      </c>
      <c r="B1020">
        <v>665</v>
      </c>
      <c r="C1020">
        <v>1360</v>
      </c>
      <c r="D1020">
        <v>1024</v>
      </c>
      <c r="G1020">
        <v>3049</v>
      </c>
    </row>
    <row r="1021" spans="1:7">
      <c r="A1021" t="s">
        <v>957</v>
      </c>
      <c r="B1021">
        <v>805</v>
      </c>
      <c r="G1021">
        <v>805</v>
      </c>
    </row>
    <row r="1022" spans="1:7">
      <c r="A1022" t="s">
        <v>963</v>
      </c>
      <c r="B1022">
        <v>572</v>
      </c>
      <c r="G1022">
        <v>572</v>
      </c>
    </row>
    <row r="1023" spans="1:7">
      <c r="A1023" t="s">
        <v>1412</v>
      </c>
      <c r="B1023">
        <v>1718</v>
      </c>
      <c r="C1023">
        <v>2478</v>
      </c>
      <c r="D1023">
        <v>1567</v>
      </c>
      <c r="G1023">
        <v>5763</v>
      </c>
    </row>
    <row r="1024" spans="1:7">
      <c r="A1024" t="s">
        <v>1114</v>
      </c>
      <c r="C1024">
        <v>3411</v>
      </c>
      <c r="G1024">
        <v>3411</v>
      </c>
    </row>
    <row r="1025" spans="1:7">
      <c r="A1025" t="s">
        <v>1268</v>
      </c>
      <c r="B1025">
        <v>82</v>
      </c>
      <c r="G1025">
        <v>82</v>
      </c>
    </row>
    <row r="1026" spans="1:7">
      <c r="A1026" t="s">
        <v>1117</v>
      </c>
      <c r="C1026">
        <v>3311</v>
      </c>
      <c r="G1026">
        <v>3311</v>
      </c>
    </row>
    <row r="1027" spans="1:7">
      <c r="A1027" t="s">
        <v>1086</v>
      </c>
    </row>
    <row r="1028" spans="1:7">
      <c r="A1028" t="s">
        <v>1206</v>
      </c>
      <c r="C1028">
        <v>2568</v>
      </c>
      <c r="G1028">
        <v>2568</v>
      </c>
    </row>
    <row r="1029" spans="1:7">
      <c r="A1029" t="s">
        <v>990</v>
      </c>
      <c r="B1029">
        <v>286</v>
      </c>
      <c r="C1029">
        <v>357</v>
      </c>
      <c r="D1029">
        <v>331</v>
      </c>
      <c r="G1029">
        <v>974</v>
      </c>
    </row>
    <row r="1030" spans="1:7">
      <c r="A1030" t="s">
        <v>1203</v>
      </c>
      <c r="B1030">
        <v>1655</v>
      </c>
      <c r="C1030">
        <v>2537</v>
      </c>
      <c r="G1030">
        <v>4192</v>
      </c>
    </row>
    <row r="1031" spans="1:7">
      <c r="A1031" t="s">
        <v>1099</v>
      </c>
      <c r="C1031">
        <v>2382</v>
      </c>
      <c r="G1031">
        <v>2382</v>
      </c>
    </row>
    <row r="1032" spans="1:7">
      <c r="A1032" t="s">
        <v>966</v>
      </c>
      <c r="C1032">
        <v>1100</v>
      </c>
      <c r="D1032">
        <v>855</v>
      </c>
      <c r="G1032">
        <v>1955</v>
      </c>
    </row>
    <row r="1033" spans="1:7">
      <c r="A1033" t="s">
        <v>1413</v>
      </c>
      <c r="C1033">
        <v>486</v>
      </c>
      <c r="G1033">
        <v>486</v>
      </c>
    </row>
    <row r="1034" spans="1:7">
      <c r="A1034" t="s">
        <v>1120</v>
      </c>
      <c r="C1034">
        <v>3634</v>
      </c>
      <c r="G1034">
        <v>3634</v>
      </c>
    </row>
    <row r="1035" spans="1:7">
      <c r="A1035" t="s">
        <v>1414</v>
      </c>
      <c r="D1035">
        <v>955</v>
      </c>
      <c r="G1035">
        <v>955</v>
      </c>
    </row>
    <row r="1036" spans="1:7">
      <c r="A1036" t="s">
        <v>1415</v>
      </c>
    </row>
    <row r="1037" spans="1:7">
      <c r="A1037" t="s">
        <v>1092</v>
      </c>
    </row>
    <row r="1038" spans="1:7">
      <c r="A1038" t="s">
        <v>1309</v>
      </c>
    </row>
    <row r="1039" spans="1:7">
      <c r="A1039" t="s">
        <v>1088</v>
      </c>
    </row>
    <row r="1040" spans="1:7">
      <c r="A1040" t="s">
        <v>1090</v>
      </c>
    </row>
    <row r="1041" spans="1:7">
      <c r="A1041" t="s">
        <v>1094</v>
      </c>
    </row>
    <row r="1042" spans="1:7">
      <c r="A1042" t="s">
        <v>1096</v>
      </c>
    </row>
    <row r="1043" spans="1:7">
      <c r="A1043" t="s">
        <v>1097</v>
      </c>
    </row>
    <row r="1044" spans="1:7">
      <c r="A1044" t="s">
        <v>469</v>
      </c>
      <c r="B1044">
        <v>9488</v>
      </c>
      <c r="C1044">
        <v>27260</v>
      </c>
      <c r="D1044">
        <v>5158</v>
      </c>
      <c r="G1044">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939</v>
      </c>
      <c r="C1051">
        <v>175</v>
      </c>
      <c r="G1051">
        <v>175</v>
      </c>
    </row>
    <row r="1052" spans="1:7">
      <c r="A1052" t="s">
        <v>1297</v>
      </c>
      <c r="B1052">
        <v>602</v>
      </c>
      <c r="C1052">
        <v>1069</v>
      </c>
      <c r="D1052">
        <v>1129</v>
      </c>
      <c r="E1052">
        <v>1041</v>
      </c>
      <c r="F1052">
        <v>1824</v>
      </c>
      <c r="G1052">
        <v>5665</v>
      </c>
    </row>
    <row r="1053" spans="1:7">
      <c r="A1053" t="s">
        <v>1306</v>
      </c>
      <c r="B1053">
        <v>1515</v>
      </c>
      <c r="G1053">
        <v>1515</v>
      </c>
    </row>
    <row r="1054" spans="1:7">
      <c r="A1054" t="s">
        <v>1107</v>
      </c>
      <c r="E1054">
        <v>64</v>
      </c>
      <c r="G1054">
        <v>64</v>
      </c>
    </row>
    <row r="1055" spans="1:7">
      <c r="A1055" t="s">
        <v>1109</v>
      </c>
    </row>
    <row r="1056" spans="1:7">
      <c r="A1056" t="s">
        <v>960</v>
      </c>
      <c r="B1056">
        <v>1610</v>
      </c>
      <c r="G1056">
        <v>1610</v>
      </c>
    </row>
    <row r="1057" spans="1:7">
      <c r="A1057" t="s">
        <v>957</v>
      </c>
    </row>
    <row r="1058" spans="1:7">
      <c r="A1058" t="s">
        <v>1114</v>
      </c>
      <c r="E1058">
        <v>52</v>
      </c>
      <c r="G1058">
        <v>52</v>
      </c>
    </row>
    <row r="1059" spans="1:7">
      <c r="A1059" t="s">
        <v>1206</v>
      </c>
      <c r="E1059">
        <v>489</v>
      </c>
      <c r="F1059">
        <v>2020</v>
      </c>
      <c r="G1059">
        <v>2509</v>
      </c>
    </row>
    <row r="1060" spans="1:7">
      <c r="A1060" t="s">
        <v>1203</v>
      </c>
      <c r="B1060">
        <v>2113</v>
      </c>
      <c r="D1060">
        <v>1677</v>
      </c>
      <c r="E1060">
        <v>1316</v>
      </c>
      <c r="G1060">
        <v>5106</v>
      </c>
    </row>
    <row r="1061" spans="1:7">
      <c r="A1061" t="s">
        <v>1099</v>
      </c>
      <c r="B1061">
        <v>3084</v>
      </c>
      <c r="G1061">
        <v>3084</v>
      </c>
    </row>
    <row r="1062" spans="1:7">
      <c r="A1062" t="s">
        <v>966</v>
      </c>
      <c r="B1062">
        <v>1622</v>
      </c>
      <c r="C1062">
        <v>1131</v>
      </c>
      <c r="G1062">
        <v>2753</v>
      </c>
    </row>
    <row r="1063" spans="1:7">
      <c r="A1063" t="s">
        <v>1413</v>
      </c>
      <c r="B1063">
        <v>600</v>
      </c>
      <c r="C1063">
        <v>610</v>
      </c>
      <c r="D1063">
        <v>974</v>
      </c>
      <c r="G1063">
        <v>2184</v>
      </c>
    </row>
    <row r="1064" spans="1:7">
      <c r="A1064" t="s">
        <v>1120</v>
      </c>
      <c r="B1064">
        <v>3376</v>
      </c>
      <c r="G1064">
        <v>3376</v>
      </c>
    </row>
    <row r="1065" spans="1:7">
      <c r="A1065" t="s">
        <v>1414</v>
      </c>
      <c r="B1065">
        <v>1765</v>
      </c>
      <c r="C1065">
        <v>1153</v>
      </c>
      <c r="D1065">
        <v>383</v>
      </c>
      <c r="E1065">
        <v>490</v>
      </c>
      <c r="G1065">
        <v>3791</v>
      </c>
    </row>
    <row r="1066" spans="1:7">
      <c r="A1066" t="s">
        <v>1416</v>
      </c>
      <c r="B1066">
        <v>545</v>
      </c>
      <c r="C1066">
        <v>1172</v>
      </c>
      <c r="D1066">
        <v>1256</v>
      </c>
      <c r="E1066">
        <v>272</v>
      </c>
      <c r="F1066">
        <v>86</v>
      </c>
      <c r="G1066">
        <v>3331</v>
      </c>
    </row>
    <row r="1067" spans="1:7">
      <c r="A1067" t="s">
        <v>1324</v>
      </c>
      <c r="B1067">
        <v>1829</v>
      </c>
      <c r="C1067">
        <v>2302</v>
      </c>
      <c r="D1067">
        <v>694</v>
      </c>
      <c r="G1067">
        <v>4825</v>
      </c>
    </row>
    <row r="1068" spans="1:7">
      <c r="A1068" t="s">
        <v>1102</v>
      </c>
      <c r="B1068">
        <v>1391</v>
      </c>
      <c r="C1068">
        <v>2916</v>
      </c>
      <c r="D1068">
        <v>2430</v>
      </c>
      <c r="G1068">
        <v>6737</v>
      </c>
    </row>
    <row r="1069" spans="1:7">
      <c r="A1069" t="s">
        <v>899</v>
      </c>
      <c r="D1069">
        <v>466</v>
      </c>
      <c r="E1069">
        <v>345</v>
      </c>
      <c r="G1069">
        <v>811</v>
      </c>
    </row>
    <row r="1070" spans="1:7">
      <c r="A1070" t="s">
        <v>969</v>
      </c>
      <c r="E1070">
        <v>1431</v>
      </c>
      <c r="G1070">
        <v>1431</v>
      </c>
    </row>
    <row r="1071" spans="1:7">
      <c r="A1071" t="s">
        <v>918</v>
      </c>
      <c r="D1071">
        <v>1379</v>
      </c>
      <c r="E1071">
        <v>1154</v>
      </c>
      <c r="G1071">
        <v>2533</v>
      </c>
    </row>
    <row r="1072" spans="1:7">
      <c r="A1072" t="s">
        <v>1311</v>
      </c>
      <c r="D1072">
        <v>243</v>
      </c>
      <c r="G1072">
        <v>243</v>
      </c>
    </row>
    <row r="1073" spans="1:7">
      <c r="A1073" t="s">
        <v>1417</v>
      </c>
      <c r="F1073">
        <v>385</v>
      </c>
      <c r="G1073">
        <v>385</v>
      </c>
    </row>
    <row r="1074" spans="1:7">
      <c r="A1074" t="s">
        <v>1418</v>
      </c>
    </row>
    <row r="1075" spans="1:7">
      <c r="A1075" t="s">
        <v>469</v>
      </c>
      <c r="B1075">
        <v>20575</v>
      </c>
      <c r="C1075">
        <v>10528</v>
      </c>
      <c r="D1075">
        <v>10631</v>
      </c>
      <c r="E1075">
        <v>6654</v>
      </c>
      <c r="F1075">
        <v>4537</v>
      </c>
      <c r="G1075">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1297</v>
      </c>
      <c r="B1081">
        <v>1283</v>
      </c>
      <c r="C1081">
        <v>442</v>
      </c>
      <c r="F1081">
        <v>706</v>
      </c>
      <c r="G1081">
        <v>2431</v>
      </c>
    </row>
    <row r="1082" spans="1:7">
      <c r="A1082" t="s">
        <v>1303</v>
      </c>
      <c r="C1082">
        <v>2203</v>
      </c>
      <c r="G1082">
        <v>2203</v>
      </c>
    </row>
    <row r="1083" spans="1:7">
      <c r="A1083" t="s">
        <v>1111</v>
      </c>
      <c r="E1083">
        <v>242</v>
      </c>
      <c r="G1083">
        <v>242</v>
      </c>
    </row>
    <row r="1084" spans="1:7">
      <c r="A1084" t="s">
        <v>960</v>
      </c>
    </row>
    <row r="1085" spans="1:7">
      <c r="A1085" t="s">
        <v>1206</v>
      </c>
      <c r="B1085">
        <v>428</v>
      </c>
      <c r="G1085">
        <v>428</v>
      </c>
    </row>
    <row r="1086" spans="1:7">
      <c r="A1086" t="s">
        <v>1414</v>
      </c>
    </row>
    <row r="1087" spans="1:7">
      <c r="A1087" t="s">
        <v>1416</v>
      </c>
      <c r="C1087">
        <v>265</v>
      </c>
      <c r="D1087">
        <v>542</v>
      </c>
      <c r="E1087">
        <v>739</v>
      </c>
      <c r="G1087">
        <v>1546</v>
      </c>
    </row>
    <row r="1088" spans="1:7">
      <c r="A1088" t="s">
        <v>1324</v>
      </c>
      <c r="D1088">
        <v>91</v>
      </c>
      <c r="G1088">
        <v>91</v>
      </c>
    </row>
    <row r="1089" spans="1:7">
      <c r="A1089" t="s">
        <v>899</v>
      </c>
      <c r="B1089">
        <v>1172</v>
      </c>
      <c r="G1089">
        <v>1172</v>
      </c>
    </row>
    <row r="1090" spans="1:7">
      <c r="A1090" t="s">
        <v>969</v>
      </c>
      <c r="B1090">
        <v>1583</v>
      </c>
      <c r="C1090">
        <v>1325</v>
      </c>
      <c r="D1090">
        <v>621</v>
      </c>
      <c r="G1090">
        <v>3529</v>
      </c>
    </row>
    <row r="1091" spans="1:7">
      <c r="A1091" t="s">
        <v>918</v>
      </c>
    </row>
    <row r="1092" spans="1:7">
      <c r="A1092" t="s">
        <v>1417</v>
      </c>
      <c r="B1092">
        <v>640</v>
      </c>
      <c r="C1092">
        <v>541</v>
      </c>
      <c r="D1092">
        <v>330</v>
      </c>
      <c r="E1092">
        <v>520</v>
      </c>
      <c r="F1092">
        <v>550</v>
      </c>
      <c r="G1092">
        <v>2581</v>
      </c>
    </row>
    <row r="1093" spans="1:7">
      <c r="A1093" t="s">
        <v>1132</v>
      </c>
      <c r="B1093">
        <v>2855</v>
      </c>
      <c r="C1093">
        <v>3343</v>
      </c>
      <c r="D1093">
        <v>931</v>
      </c>
      <c r="G1093">
        <v>7129</v>
      </c>
    </row>
    <row r="1094" spans="1:7">
      <c r="A1094" t="s">
        <v>1135</v>
      </c>
      <c r="C1094">
        <v>1743</v>
      </c>
      <c r="D1094">
        <v>522</v>
      </c>
      <c r="E1094">
        <v>1194</v>
      </c>
      <c r="F1094">
        <v>2811</v>
      </c>
      <c r="G1094">
        <v>6270</v>
      </c>
    </row>
    <row r="1095" spans="1:7">
      <c r="A1095" t="s">
        <v>1419</v>
      </c>
    </row>
    <row r="1096" spans="1:7">
      <c r="A1096" t="s">
        <v>1201</v>
      </c>
      <c r="C1096">
        <v>1640</v>
      </c>
      <c r="D1096">
        <v>1177</v>
      </c>
      <c r="G1096">
        <v>2817</v>
      </c>
    </row>
    <row r="1097" spans="1:7">
      <c r="A1097" t="s">
        <v>1123</v>
      </c>
      <c r="C1097">
        <v>1980</v>
      </c>
      <c r="D1097">
        <v>1251</v>
      </c>
      <c r="E1097">
        <v>3172</v>
      </c>
      <c r="G1097">
        <v>6403</v>
      </c>
    </row>
    <row r="1098" spans="1:7">
      <c r="A1098" t="s">
        <v>1129</v>
      </c>
      <c r="C1098">
        <v>1111</v>
      </c>
      <c r="D1098">
        <v>1373</v>
      </c>
      <c r="E1098">
        <v>1090</v>
      </c>
      <c r="F1098">
        <v>1204</v>
      </c>
      <c r="G1098">
        <v>4778</v>
      </c>
    </row>
    <row r="1099" spans="1:7">
      <c r="A1099" t="s">
        <v>896</v>
      </c>
      <c r="C1099">
        <v>1500</v>
      </c>
      <c r="D1099">
        <v>1084</v>
      </c>
      <c r="G1099">
        <v>2584</v>
      </c>
    </row>
    <row r="1100" spans="1:7">
      <c r="A1100" t="s">
        <v>775</v>
      </c>
      <c r="D1100">
        <v>817</v>
      </c>
      <c r="E1100">
        <v>1820</v>
      </c>
      <c r="G1100">
        <v>2637</v>
      </c>
    </row>
    <row r="1101" spans="1:7">
      <c r="A1101" t="s">
        <v>1227</v>
      </c>
      <c r="E1101">
        <v>1351</v>
      </c>
      <c r="G1101">
        <v>1351</v>
      </c>
    </row>
    <row r="1102" spans="1:7">
      <c r="A1102" t="s">
        <v>781</v>
      </c>
      <c r="F1102">
        <v>1832</v>
      </c>
      <c r="G1102">
        <v>1832</v>
      </c>
    </row>
    <row r="1103" spans="1:7">
      <c r="A1103" t="s">
        <v>469</v>
      </c>
      <c r="B1103">
        <v>8198</v>
      </c>
      <c r="C1103">
        <v>16287</v>
      </c>
      <c r="D1103">
        <v>9098</v>
      </c>
      <c r="E1103">
        <v>10383</v>
      </c>
      <c r="F1103">
        <v>7356</v>
      </c>
      <c r="G1103">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1297</v>
      </c>
      <c r="B1109">
        <v>735</v>
      </c>
      <c r="G1109">
        <v>735</v>
      </c>
    </row>
    <row r="1110" spans="1:7">
      <c r="A1110" t="s">
        <v>1300</v>
      </c>
    </row>
    <row r="1111" spans="1:7">
      <c r="A1111" t="s">
        <v>1109</v>
      </c>
    </row>
    <row r="1112" spans="1:7">
      <c r="A1112" t="s">
        <v>1327</v>
      </c>
      <c r="E1112">
        <v>396</v>
      </c>
      <c r="G1112">
        <v>396</v>
      </c>
    </row>
    <row r="1113" spans="1:7">
      <c r="A1113" t="s">
        <v>1111</v>
      </c>
    </row>
    <row r="1114" spans="1:7">
      <c r="A1114" t="s">
        <v>960</v>
      </c>
    </row>
    <row r="1115" spans="1:7">
      <c r="A1115" t="s">
        <v>1117</v>
      </c>
      <c r="B1115">
        <v>87</v>
      </c>
      <c r="G1115">
        <v>87</v>
      </c>
    </row>
    <row r="1116" spans="1:7">
      <c r="A1116" t="s">
        <v>1416</v>
      </c>
      <c r="B1116">
        <v>671</v>
      </c>
      <c r="C1116">
        <v>1204</v>
      </c>
      <c r="D1116">
        <v>1210</v>
      </c>
      <c r="E1116">
        <v>292</v>
      </c>
      <c r="G1116">
        <v>3377</v>
      </c>
    </row>
    <row r="1117" spans="1:7">
      <c r="A1117" t="s">
        <v>1324</v>
      </c>
      <c r="D1117">
        <v>320</v>
      </c>
      <c r="E1117">
        <v>652</v>
      </c>
      <c r="F1117">
        <v>780</v>
      </c>
      <c r="G1117">
        <v>1752</v>
      </c>
    </row>
    <row r="1118" spans="1:7">
      <c r="A1118" t="s">
        <v>899</v>
      </c>
      <c r="D1118">
        <v>163</v>
      </c>
      <c r="G1118">
        <v>163</v>
      </c>
    </row>
    <row r="1119" spans="1:7">
      <c r="A1119" t="s">
        <v>1311</v>
      </c>
      <c r="D1119">
        <v>372</v>
      </c>
      <c r="F1119">
        <v>582</v>
      </c>
      <c r="G1119">
        <v>954</v>
      </c>
    </row>
    <row r="1120" spans="1:7">
      <c r="A1120" t="s">
        <v>1417</v>
      </c>
      <c r="B1120">
        <v>752</v>
      </c>
      <c r="C1120">
        <v>1249</v>
      </c>
      <c r="D1120">
        <v>235</v>
      </c>
      <c r="E1120">
        <v>563</v>
      </c>
      <c r="F1120">
        <v>483</v>
      </c>
      <c r="G1120">
        <v>3282</v>
      </c>
    </row>
    <row r="1121" spans="1:7">
      <c r="A1121" t="s">
        <v>1135</v>
      </c>
      <c r="D1121">
        <v>1049</v>
      </c>
      <c r="G1121">
        <v>1049</v>
      </c>
    </row>
    <row r="1122" spans="1:7">
      <c r="A1122" t="s">
        <v>1123</v>
      </c>
      <c r="B1122">
        <v>29</v>
      </c>
      <c r="G1122">
        <v>29</v>
      </c>
    </row>
    <row r="1123" spans="1:7">
      <c r="A1123" t="s">
        <v>1129</v>
      </c>
      <c r="F1123">
        <v>1235</v>
      </c>
      <c r="G1123">
        <v>1235</v>
      </c>
    </row>
    <row r="1124" spans="1:7">
      <c r="A1124" t="s">
        <v>896</v>
      </c>
    </row>
    <row r="1125" spans="1:7">
      <c r="A1125" t="s">
        <v>1227</v>
      </c>
      <c r="B1125">
        <v>689</v>
      </c>
      <c r="C1125">
        <v>586</v>
      </c>
      <c r="D1125">
        <v>199</v>
      </c>
      <c r="G1125">
        <v>1474</v>
      </c>
    </row>
    <row r="1126" spans="1:7">
      <c r="A1126" t="s">
        <v>781</v>
      </c>
      <c r="C1126">
        <v>1164</v>
      </c>
      <c r="D1126">
        <v>308</v>
      </c>
      <c r="E1126">
        <v>892</v>
      </c>
      <c r="F1126">
        <v>366</v>
      </c>
      <c r="G1126">
        <v>2730</v>
      </c>
    </row>
    <row r="1127" spans="1:7">
      <c r="A1127" t="s">
        <v>1225</v>
      </c>
      <c r="B1127">
        <v>1095</v>
      </c>
      <c r="C1127">
        <v>1676</v>
      </c>
      <c r="D1127">
        <v>1139</v>
      </c>
      <c r="G1127">
        <v>3910</v>
      </c>
    </row>
    <row r="1128" spans="1:7">
      <c r="A1128" t="s">
        <v>914</v>
      </c>
      <c r="B1128">
        <v>1344</v>
      </c>
      <c r="C1128">
        <v>1583</v>
      </c>
      <c r="D1128">
        <v>1027</v>
      </c>
      <c r="E1128">
        <v>1596</v>
      </c>
      <c r="G1128">
        <v>5550</v>
      </c>
    </row>
    <row r="1129" spans="1:7">
      <c r="A1129" t="s">
        <v>765</v>
      </c>
      <c r="C1129">
        <v>890</v>
      </c>
      <c r="D1129">
        <v>1810</v>
      </c>
      <c r="E1129">
        <v>967</v>
      </c>
      <c r="G1129">
        <v>3667</v>
      </c>
    </row>
    <row r="1130" spans="1:7">
      <c r="A1130" t="s">
        <v>791</v>
      </c>
      <c r="B1130">
        <v>1511</v>
      </c>
      <c r="C1130">
        <v>1887</v>
      </c>
      <c r="D1130">
        <v>916</v>
      </c>
      <c r="E1130">
        <v>1704</v>
      </c>
      <c r="F1130">
        <v>974</v>
      </c>
      <c r="G1130">
        <v>6992</v>
      </c>
    </row>
    <row r="1131" spans="1:7">
      <c r="A1131" t="s">
        <v>1126</v>
      </c>
      <c r="C1131">
        <v>1617</v>
      </c>
      <c r="D1131">
        <v>1083</v>
      </c>
      <c r="E1131">
        <v>1905</v>
      </c>
      <c r="F1131">
        <v>2064</v>
      </c>
      <c r="G1131">
        <v>6669</v>
      </c>
    </row>
    <row r="1132" spans="1:7">
      <c r="A1132" t="s">
        <v>1141</v>
      </c>
      <c r="D1132">
        <v>95</v>
      </c>
      <c r="E1132">
        <v>881</v>
      </c>
      <c r="G1132">
        <v>976</v>
      </c>
    </row>
    <row r="1133" spans="1:7">
      <c r="A1133" t="s">
        <v>1315</v>
      </c>
      <c r="E1133">
        <v>3028</v>
      </c>
      <c r="F1133">
        <v>1683</v>
      </c>
      <c r="G1133">
        <v>4711</v>
      </c>
    </row>
    <row r="1134" spans="1:7">
      <c r="A1134" t="s">
        <v>1248</v>
      </c>
      <c r="E1134">
        <v>1568</v>
      </c>
      <c r="G1134">
        <v>1568</v>
      </c>
    </row>
    <row r="1135" spans="1:7">
      <c r="A1135" t="s">
        <v>1420</v>
      </c>
    </row>
    <row r="1136" spans="1:7">
      <c r="A1136" t="s">
        <v>469</v>
      </c>
      <c r="B1136">
        <v>7278</v>
      </c>
      <c r="C1136">
        <v>12066</v>
      </c>
      <c r="D1136">
        <v>9926</v>
      </c>
      <c r="E1136">
        <v>14444</v>
      </c>
      <c r="F1136">
        <v>8333</v>
      </c>
      <c r="G1136">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1416</v>
      </c>
    </row>
    <row r="1144" spans="1:7">
      <c r="A1144" t="s">
        <v>1324</v>
      </c>
      <c r="B1144">
        <v>870</v>
      </c>
      <c r="G1144">
        <v>870</v>
      </c>
    </row>
    <row r="1145" spans="1:7">
      <c r="A1145" t="s">
        <v>1311</v>
      </c>
      <c r="B1145">
        <v>551</v>
      </c>
      <c r="G1145">
        <v>551</v>
      </c>
    </row>
    <row r="1146" spans="1:7">
      <c r="A1146" t="s">
        <v>1417</v>
      </c>
    </row>
    <row r="1147" spans="1:7">
      <c r="A1147" t="s">
        <v>781</v>
      </c>
      <c r="B1147">
        <v>154</v>
      </c>
      <c r="G1147">
        <v>154</v>
      </c>
    </row>
    <row r="1148" spans="1:7">
      <c r="A1148" t="s">
        <v>914</v>
      </c>
      <c r="B1148">
        <v>342</v>
      </c>
      <c r="G1148">
        <v>342</v>
      </c>
    </row>
    <row r="1149" spans="1:7">
      <c r="A1149" t="s">
        <v>1126</v>
      </c>
    </row>
    <row r="1150" spans="1:7">
      <c r="A1150" t="s">
        <v>1141</v>
      </c>
      <c r="B1150">
        <v>3523</v>
      </c>
      <c r="C1150">
        <v>2384</v>
      </c>
      <c r="G1150">
        <v>5907</v>
      </c>
    </row>
    <row r="1151" spans="1:7">
      <c r="A1151" t="s">
        <v>1315</v>
      </c>
      <c r="B1151">
        <v>362</v>
      </c>
      <c r="G1151">
        <v>362</v>
      </c>
    </row>
    <row r="1152" spans="1:7">
      <c r="A1152" t="s">
        <v>1248</v>
      </c>
      <c r="B1152">
        <v>380</v>
      </c>
      <c r="G1152">
        <v>380</v>
      </c>
    </row>
    <row r="1153" spans="1:7">
      <c r="A1153" t="s">
        <v>1002</v>
      </c>
      <c r="B1153">
        <v>523</v>
      </c>
      <c r="C1153">
        <v>405</v>
      </c>
      <c r="G1153">
        <v>928</v>
      </c>
    </row>
    <row r="1154" spans="1:7">
      <c r="A1154" t="s">
        <v>469</v>
      </c>
      <c r="B1154">
        <v>6705</v>
      </c>
      <c r="C1154">
        <v>3001</v>
      </c>
      <c r="G1154">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1105</v>
      </c>
    </row>
    <row r="1162" spans="1:7">
      <c r="A1162" t="s">
        <v>1314</v>
      </c>
      <c r="B1162">
        <v>0</v>
      </c>
      <c r="G1162">
        <v>0</v>
      </c>
    </row>
    <row r="1163" spans="1:7">
      <c r="A1163" t="s">
        <v>1099</v>
      </c>
      <c r="C1163">
        <v>0</v>
      </c>
      <c r="G1163">
        <v>0</v>
      </c>
    </row>
    <row r="1164" spans="1:7">
      <c r="A1164" t="s">
        <v>1102</v>
      </c>
      <c r="B1164">
        <v>0</v>
      </c>
      <c r="G1164">
        <v>0</v>
      </c>
    </row>
    <row r="1165" spans="1:7">
      <c r="A1165" t="s">
        <v>969</v>
      </c>
    </row>
    <row r="1166" spans="1:7">
      <c r="A1166" t="s">
        <v>1311</v>
      </c>
      <c r="B1166">
        <v>738</v>
      </c>
      <c r="C1166">
        <v>466</v>
      </c>
      <c r="G1166">
        <v>1204</v>
      </c>
    </row>
    <row r="1167" spans="1:7">
      <c r="A1167" t="s">
        <v>1135</v>
      </c>
      <c r="B1167">
        <v>0</v>
      </c>
      <c r="G1167">
        <v>0</v>
      </c>
    </row>
    <row r="1168" spans="1:7">
      <c r="A1168" t="s">
        <v>781</v>
      </c>
      <c r="D1168">
        <v>173</v>
      </c>
      <c r="G1168">
        <v>173</v>
      </c>
    </row>
    <row r="1169" spans="1:7">
      <c r="A1169" t="s">
        <v>1315</v>
      </c>
      <c r="B1169">
        <v>1297</v>
      </c>
      <c r="G1169">
        <v>1297</v>
      </c>
    </row>
    <row r="1170" spans="1:7">
      <c r="A1170" t="s">
        <v>1248</v>
      </c>
      <c r="B1170">
        <v>100</v>
      </c>
      <c r="G1170">
        <v>100</v>
      </c>
    </row>
    <row r="1171" spans="1:7">
      <c r="A1171" t="s">
        <v>1138</v>
      </c>
      <c r="B1171">
        <v>2583</v>
      </c>
      <c r="C1171">
        <v>3099</v>
      </c>
      <c r="G1171">
        <v>5682</v>
      </c>
    </row>
    <row r="1172" spans="1:7">
      <c r="A1172" t="s">
        <v>972</v>
      </c>
      <c r="B1172">
        <v>1188</v>
      </c>
      <c r="C1172">
        <v>0</v>
      </c>
      <c r="G1172">
        <v>1188</v>
      </c>
    </row>
    <row r="1173" spans="1:7">
      <c r="A1173" t="s">
        <v>975</v>
      </c>
      <c r="B1173">
        <v>900</v>
      </c>
      <c r="G1173">
        <v>900</v>
      </c>
    </row>
    <row r="1174" spans="1:7">
      <c r="A1174" t="s">
        <v>469</v>
      </c>
      <c r="B1174">
        <v>6914</v>
      </c>
      <c r="C1174">
        <v>3918</v>
      </c>
      <c r="D1174">
        <v>173</v>
      </c>
      <c r="E1174">
        <v>0</v>
      </c>
      <c r="F1174">
        <v>0</v>
      </c>
      <c r="G1174">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1181</v>
      </c>
      <c r="F1181">
        <v>0</v>
      </c>
      <c r="G1181">
        <v>0</v>
      </c>
    </row>
    <row r="1182" spans="1:7">
      <c r="A1182" t="s">
        <v>1303</v>
      </c>
      <c r="C1182">
        <v>0</v>
      </c>
      <c r="G1182">
        <v>0</v>
      </c>
    </row>
    <row r="1183" spans="1:7">
      <c r="A1183" t="s">
        <v>1120</v>
      </c>
    </row>
    <row r="1184" spans="1:7">
      <c r="A1184" t="s">
        <v>1311</v>
      </c>
      <c r="B1184">
        <v>3728</v>
      </c>
      <c r="C1184">
        <v>1789</v>
      </c>
      <c r="G1184">
        <v>5517</v>
      </c>
    </row>
    <row r="1185" spans="1:7">
      <c r="A1185" t="s">
        <v>1132</v>
      </c>
      <c r="D1185">
        <v>0</v>
      </c>
      <c r="G1185">
        <v>0</v>
      </c>
    </row>
    <row r="1186" spans="1:7">
      <c r="A1186" t="s">
        <v>1129</v>
      </c>
    </row>
    <row r="1187" spans="1:7">
      <c r="A1187" t="s">
        <v>1126</v>
      </c>
      <c r="D1187">
        <v>0</v>
      </c>
      <c r="F1187">
        <v>104</v>
      </c>
      <c r="G1187">
        <v>104</v>
      </c>
    </row>
    <row r="1188" spans="1:7">
      <c r="A1188" t="s">
        <v>1138</v>
      </c>
      <c r="B1188">
        <v>568</v>
      </c>
      <c r="G1188">
        <v>568</v>
      </c>
    </row>
    <row r="1189" spans="1:7">
      <c r="A1189" t="s">
        <v>1177</v>
      </c>
      <c r="B1189">
        <v>1105</v>
      </c>
      <c r="C1189">
        <v>942</v>
      </c>
      <c r="D1189">
        <v>2151</v>
      </c>
      <c r="E1189">
        <v>1926</v>
      </c>
      <c r="F1189">
        <v>1000</v>
      </c>
      <c r="G1189">
        <v>7124</v>
      </c>
    </row>
    <row r="1190" spans="1:7">
      <c r="A1190" t="s">
        <v>993</v>
      </c>
      <c r="B1190">
        <v>1353</v>
      </c>
      <c r="C1190">
        <v>1153</v>
      </c>
      <c r="G1190">
        <v>2506</v>
      </c>
    </row>
    <row r="1191" spans="1:7">
      <c r="A1191" t="s">
        <v>1318</v>
      </c>
      <c r="C1191">
        <v>2362</v>
      </c>
      <c r="D1191">
        <v>3079</v>
      </c>
      <c r="G1191">
        <v>5441</v>
      </c>
    </row>
    <row r="1192" spans="1:7">
      <c r="A1192" t="s">
        <v>1230</v>
      </c>
      <c r="C1192">
        <v>1534</v>
      </c>
      <c r="D1192">
        <v>180</v>
      </c>
      <c r="G1192">
        <v>1714</v>
      </c>
    </row>
    <row r="1193" spans="1:7">
      <c r="A1193" t="s">
        <v>941</v>
      </c>
      <c r="D1193">
        <v>1687</v>
      </c>
      <c r="E1193">
        <v>1053</v>
      </c>
      <c r="G1193">
        <v>2740</v>
      </c>
    </row>
    <row r="1194" spans="1:7">
      <c r="A1194" t="s">
        <v>944</v>
      </c>
      <c r="D1194">
        <v>1056</v>
      </c>
      <c r="G1194">
        <v>1056</v>
      </c>
    </row>
    <row r="1195" spans="1:7">
      <c r="A1195" t="s">
        <v>1321</v>
      </c>
      <c r="E1195">
        <v>2367</v>
      </c>
      <c r="F1195">
        <v>447</v>
      </c>
      <c r="G1195">
        <v>2814</v>
      </c>
    </row>
    <row r="1196" spans="1:7">
      <c r="A1196" t="s">
        <v>1191</v>
      </c>
      <c r="F1196">
        <v>0</v>
      </c>
      <c r="G1196">
        <v>0</v>
      </c>
    </row>
    <row r="1197" spans="1:7">
      <c r="A1197" t="s">
        <v>778</v>
      </c>
      <c r="F1197">
        <v>1319</v>
      </c>
      <c r="G1197">
        <v>1319</v>
      </c>
    </row>
    <row r="1198" spans="1:7">
      <c r="A1198" t="s">
        <v>469</v>
      </c>
      <c r="B1198">
        <v>7002</v>
      </c>
      <c r="C1198">
        <v>7932</v>
      </c>
      <c r="D1198">
        <v>8519</v>
      </c>
      <c r="E1198">
        <v>5544</v>
      </c>
      <c r="F1198">
        <v>2870</v>
      </c>
      <c r="G119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1153</v>
      </c>
    </row>
    <row r="1209" spans="1:7">
      <c r="A1209" t="s">
        <v>1194</v>
      </c>
    </row>
    <row r="1210" spans="1:7">
      <c r="A1210" t="s">
        <v>1129</v>
      </c>
    </row>
    <row r="1211" spans="1:7">
      <c r="A1211" t="s">
        <v>1177</v>
      </c>
      <c r="B1211">
        <v>1812</v>
      </c>
      <c r="C1211">
        <v>1838</v>
      </c>
      <c r="E1211">
        <v>0</v>
      </c>
      <c r="G1211">
        <v>3650</v>
      </c>
    </row>
    <row r="1212" spans="1:7">
      <c r="A1212" t="s">
        <v>993</v>
      </c>
      <c r="B1212">
        <v>1314</v>
      </c>
      <c r="G1212">
        <v>1314</v>
      </c>
    </row>
    <row r="1213" spans="1:7">
      <c r="A1213" t="s">
        <v>1230</v>
      </c>
      <c r="D1213">
        <v>0</v>
      </c>
      <c r="G1213">
        <v>0</v>
      </c>
    </row>
    <row r="1214" spans="1:7">
      <c r="A1214" t="s">
        <v>941</v>
      </c>
      <c r="B1214">
        <v>0</v>
      </c>
      <c r="G1214">
        <v>0</v>
      </c>
    </row>
    <row r="1215" spans="1:7">
      <c r="A1215" t="s">
        <v>944</v>
      </c>
      <c r="B1215">
        <v>1356</v>
      </c>
      <c r="C1215">
        <v>1435</v>
      </c>
      <c r="D1215">
        <v>1295</v>
      </c>
      <c r="G1215">
        <v>4086</v>
      </c>
    </row>
    <row r="1216" spans="1:7">
      <c r="A1216" t="s">
        <v>1321</v>
      </c>
      <c r="B1216">
        <v>858</v>
      </c>
      <c r="G1216">
        <v>858</v>
      </c>
    </row>
    <row r="1217" spans="1:7">
      <c r="A1217" t="s">
        <v>778</v>
      </c>
      <c r="B1217">
        <v>926</v>
      </c>
      <c r="C1217">
        <v>1128</v>
      </c>
      <c r="D1217">
        <v>1082</v>
      </c>
      <c r="E1217">
        <v>1325</v>
      </c>
      <c r="F1217">
        <v>441</v>
      </c>
      <c r="G1217">
        <v>4902</v>
      </c>
    </row>
    <row r="1218" spans="1:7">
      <c r="A1218" t="s">
        <v>514</v>
      </c>
      <c r="B1218">
        <v>205</v>
      </c>
      <c r="F1218">
        <v>107</v>
      </c>
      <c r="G1218">
        <v>312</v>
      </c>
    </row>
    <row r="1219" spans="1:7">
      <c r="A1219" t="s">
        <v>1072</v>
      </c>
      <c r="B1219">
        <v>4915</v>
      </c>
      <c r="C1219">
        <v>914</v>
      </c>
      <c r="D1219">
        <v>0</v>
      </c>
      <c r="G1219">
        <v>5829</v>
      </c>
    </row>
    <row r="1220" spans="1:7">
      <c r="A1220" t="s">
        <v>1330</v>
      </c>
      <c r="B1220">
        <v>813</v>
      </c>
      <c r="C1220">
        <v>1491</v>
      </c>
      <c r="D1220">
        <v>1062</v>
      </c>
      <c r="E1220">
        <v>527</v>
      </c>
      <c r="G1220">
        <v>3893</v>
      </c>
    </row>
    <row r="1221" spans="1:7">
      <c r="A1221" t="s">
        <v>1253</v>
      </c>
    </row>
    <row r="1222" spans="1:7">
      <c r="A1222" t="s">
        <v>981</v>
      </c>
    </row>
    <row r="1223" spans="1:7">
      <c r="A1223" t="s">
        <v>1332</v>
      </c>
      <c r="C1223">
        <v>6092</v>
      </c>
      <c r="D1223">
        <v>0</v>
      </c>
      <c r="E1223">
        <v>0</v>
      </c>
      <c r="G1223">
        <v>6092</v>
      </c>
    </row>
    <row r="1224" spans="1:7">
      <c r="A1224" t="s">
        <v>1075</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1077</v>
      </c>
      <c r="E1228">
        <v>1639</v>
      </c>
      <c r="F1228">
        <v>987</v>
      </c>
      <c r="G1228">
        <v>2626</v>
      </c>
    </row>
    <row r="1229" spans="1:7">
      <c r="A1229" t="s">
        <v>1199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1306</v>
      </c>
      <c r="C1239">
        <v>2209</v>
      </c>
      <c r="G1239">
        <v>2209</v>
      </c>
    </row>
    <row r="1240" spans="1:7">
      <c r="A1240" t="s">
        <v>1126</v>
      </c>
    </row>
    <row r="1241" spans="1:7">
      <c r="A1241" t="s">
        <v>993</v>
      </c>
    </row>
    <row r="1242" spans="1:7">
      <c r="A1242" t="s">
        <v>944</v>
      </c>
      <c r="C1242">
        <v>0</v>
      </c>
      <c r="G1242">
        <v>0</v>
      </c>
    </row>
    <row r="1243" spans="1:7">
      <c r="A1243" t="s">
        <v>1321</v>
      </c>
      <c r="E1243">
        <v>1940</v>
      </c>
      <c r="G1243">
        <v>1940</v>
      </c>
    </row>
    <row r="1244" spans="1:7">
      <c r="A1244" t="s">
        <v>514</v>
      </c>
      <c r="C1244">
        <v>183</v>
      </c>
      <c r="D1244">
        <v>182</v>
      </c>
      <c r="E1244">
        <v>186</v>
      </c>
      <c r="G1244">
        <v>551</v>
      </c>
    </row>
    <row r="1245" spans="1:7">
      <c r="A1245" t="s">
        <v>1330</v>
      </c>
      <c r="E1245">
        <v>1776</v>
      </c>
      <c r="G1245">
        <v>1776</v>
      </c>
    </row>
    <row r="1246" spans="1:7">
      <c r="A1246" t="s">
        <v>1336</v>
      </c>
      <c r="C1246">
        <v>506</v>
      </c>
      <c r="G1246">
        <v>506</v>
      </c>
    </row>
    <row r="1247" spans="1:7">
      <c r="A1247" t="s">
        <v>1338</v>
      </c>
      <c r="D1247">
        <v>2265</v>
      </c>
      <c r="F1247">
        <v>2651</v>
      </c>
      <c r="G1247">
        <v>4916</v>
      </c>
    </row>
    <row r="1248" spans="1:7">
      <c r="A1248" t="s">
        <v>1077</v>
      </c>
      <c r="C1248">
        <v>0</v>
      </c>
      <c r="D1248">
        <v>575</v>
      </c>
      <c r="F1248">
        <v>818</v>
      </c>
      <c r="G1248">
        <v>1393</v>
      </c>
    </row>
    <row r="1249" spans="1:7">
      <c r="A1249" t="s">
        <v>1240</v>
      </c>
      <c r="C1249">
        <v>1344</v>
      </c>
      <c r="G1249">
        <v>1344</v>
      </c>
    </row>
    <row r="1250" spans="1:7">
      <c r="A1250" t="s">
        <v>1421</v>
      </c>
      <c r="C1250">
        <v>660</v>
      </c>
      <c r="D1250">
        <v>754</v>
      </c>
      <c r="E1250">
        <v>520</v>
      </c>
      <c r="F1250">
        <v>0</v>
      </c>
      <c r="G1250">
        <v>1934</v>
      </c>
    </row>
    <row r="1251" spans="1:7">
      <c r="A1251" t="s">
        <v>1422</v>
      </c>
      <c r="C1251">
        <v>1382</v>
      </c>
      <c r="D1251">
        <v>993</v>
      </c>
      <c r="E1251">
        <v>1462</v>
      </c>
      <c r="F1251">
        <v>1617</v>
      </c>
      <c r="G1251">
        <v>5454</v>
      </c>
    </row>
    <row r="1252" spans="1:7">
      <c r="A1252" t="s">
        <v>645</v>
      </c>
      <c r="C1252">
        <v>2719</v>
      </c>
      <c r="D1252">
        <v>408</v>
      </c>
      <c r="G1252">
        <v>3127</v>
      </c>
    </row>
    <row r="1253" spans="1:7">
      <c r="A1253" t="s">
        <v>1079</v>
      </c>
      <c r="C1253">
        <v>1277</v>
      </c>
      <c r="G1253">
        <v>1277</v>
      </c>
    </row>
    <row r="1254" spans="1:7">
      <c r="A1254" t="s">
        <v>947</v>
      </c>
      <c r="D1254">
        <v>686</v>
      </c>
      <c r="E1254">
        <v>736</v>
      </c>
      <c r="G1254">
        <v>1422</v>
      </c>
    </row>
    <row r="1255" spans="1:7">
      <c r="A1255" t="s">
        <v>1237</v>
      </c>
      <c r="D1255">
        <v>867</v>
      </c>
      <c r="E1255">
        <v>1539</v>
      </c>
      <c r="G1255">
        <v>2406</v>
      </c>
    </row>
    <row r="1256" spans="1:7">
      <c r="A1256" t="s">
        <v>651</v>
      </c>
      <c r="D1256">
        <v>2000</v>
      </c>
      <c r="E1256">
        <v>970</v>
      </c>
      <c r="G1256">
        <v>2970</v>
      </c>
    </row>
    <row r="1257" spans="1:7">
      <c r="A1257" t="s">
        <v>1163</v>
      </c>
      <c r="E1257">
        <v>2031</v>
      </c>
      <c r="F1257">
        <v>845</v>
      </c>
      <c r="G1257">
        <v>2876</v>
      </c>
    </row>
    <row r="1258" spans="1:7">
      <c r="A1258" t="s">
        <v>469</v>
      </c>
      <c r="B1258">
        <v>0</v>
      </c>
      <c r="C1258">
        <v>10280</v>
      </c>
      <c r="D1258">
        <v>8880</v>
      </c>
      <c r="E1258">
        <v>11160</v>
      </c>
      <c r="F1258">
        <v>6262</v>
      </c>
      <c r="G125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1141</v>
      </c>
    </row>
    <row r="1266" spans="1:7">
      <c r="A1266" t="s">
        <v>1315</v>
      </c>
    </row>
    <row r="1267" spans="1:7">
      <c r="A1267" t="s">
        <v>1138</v>
      </c>
    </row>
    <row r="1268" spans="1:7">
      <c r="A1268" t="s">
        <v>1177</v>
      </c>
      <c r="D1268">
        <v>149</v>
      </c>
      <c r="G1268">
        <v>149</v>
      </c>
    </row>
    <row r="1269" spans="1:7">
      <c r="A1269" t="s">
        <v>993</v>
      </c>
    </row>
    <row r="1270" spans="1:7">
      <c r="A1270" t="s">
        <v>1318</v>
      </c>
    </row>
    <row r="1271" spans="1:7">
      <c r="A1271" t="s">
        <v>941</v>
      </c>
    </row>
    <row r="1272" spans="1:7">
      <c r="A1272" t="s">
        <v>1321</v>
      </c>
    </row>
    <row r="1273" spans="1:7">
      <c r="A1273" t="s">
        <v>1072</v>
      </c>
    </row>
    <row r="1274" spans="1:7">
      <c r="A1274" t="s">
        <v>1330</v>
      </c>
    </row>
    <row r="1275" spans="1:7">
      <c r="A1275" t="s">
        <v>1332</v>
      </c>
    </row>
    <row r="1276" spans="1:7">
      <c r="A1276" t="s">
        <v>1075</v>
      </c>
      <c r="B1276">
        <v>1908</v>
      </c>
      <c r="G1276">
        <v>1908</v>
      </c>
    </row>
    <row r="1277" spans="1:7">
      <c r="A1277" t="s">
        <v>1336</v>
      </c>
    </row>
    <row r="1278" spans="1:7">
      <c r="A1278" t="s">
        <v>1334</v>
      </c>
    </row>
    <row r="1279" spans="1:7">
      <c r="A1279" t="s">
        <v>1338</v>
      </c>
    </row>
    <row r="1280" spans="1:7">
      <c r="A1280" t="s">
        <v>1077</v>
      </c>
    </row>
    <row r="1281" spans="1:7">
      <c r="A1281" t="s">
        <v>1240</v>
      </c>
      <c r="B1281">
        <v>886</v>
      </c>
      <c r="G1281">
        <v>886</v>
      </c>
    </row>
    <row r="1282" spans="1:7">
      <c r="A1282" t="s">
        <v>1421</v>
      </c>
      <c r="B1282">
        <v>376</v>
      </c>
      <c r="C1282">
        <v>647</v>
      </c>
      <c r="D1282">
        <v>565</v>
      </c>
      <c r="E1282">
        <v>222</v>
      </c>
      <c r="G1282">
        <v>1810</v>
      </c>
    </row>
    <row r="1283" spans="1:7">
      <c r="A1283" t="s">
        <v>1422</v>
      </c>
      <c r="B1283">
        <v>1642</v>
      </c>
      <c r="C1283">
        <v>843</v>
      </c>
      <c r="E1283">
        <v>410</v>
      </c>
      <c r="G1283">
        <v>2895</v>
      </c>
    </row>
    <row r="1284" spans="1:7">
      <c r="A1284" t="s">
        <v>1079</v>
      </c>
    </row>
    <row r="1285" spans="1:7">
      <c r="A1285" t="s">
        <v>947</v>
      </c>
      <c r="B1285">
        <v>835</v>
      </c>
      <c r="C1285">
        <v>858</v>
      </c>
      <c r="D1285">
        <v>976</v>
      </c>
      <c r="G1285">
        <v>2669</v>
      </c>
    </row>
    <row r="1286" spans="1:7">
      <c r="A1286" t="s">
        <v>1237</v>
      </c>
      <c r="B1286">
        <v>1590</v>
      </c>
      <c r="C1286">
        <v>1230</v>
      </c>
      <c r="D1286">
        <v>1015</v>
      </c>
      <c r="G1286">
        <v>3835</v>
      </c>
    </row>
    <row r="1287" spans="1:7">
      <c r="A1287" t="s">
        <v>1163</v>
      </c>
      <c r="B1287">
        <v>1530</v>
      </c>
      <c r="C1287">
        <v>388</v>
      </c>
      <c r="E1287">
        <v>470</v>
      </c>
      <c r="G1287">
        <v>2388</v>
      </c>
    </row>
    <row r="1288" spans="1:7">
      <c r="A1288" t="s">
        <v>950</v>
      </c>
      <c r="C1288">
        <v>1758</v>
      </c>
      <c r="D1288">
        <v>1363</v>
      </c>
      <c r="G1288">
        <v>3121</v>
      </c>
    </row>
    <row r="1289" spans="1:7">
      <c r="A1289" t="s">
        <v>1189</v>
      </c>
      <c r="D1289">
        <v>881</v>
      </c>
      <c r="E1289">
        <v>1143</v>
      </c>
      <c r="G1289">
        <v>2024</v>
      </c>
    </row>
    <row r="1290" spans="1:7">
      <c r="A1290" t="s">
        <v>784</v>
      </c>
      <c r="E1290">
        <v>1468</v>
      </c>
      <c r="F1290">
        <v>1637</v>
      </c>
      <c r="G1290">
        <v>3105</v>
      </c>
    </row>
    <row r="1291" spans="1:7">
      <c r="A1291" t="s">
        <v>469</v>
      </c>
      <c r="B1291">
        <v>8767</v>
      </c>
      <c r="C1291">
        <v>6578</v>
      </c>
      <c r="D1291">
        <v>5335</v>
      </c>
      <c r="E1291">
        <v>4880</v>
      </c>
      <c r="F1291">
        <v>2118</v>
      </c>
      <c r="G1291">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751</v>
      </c>
    </row>
    <row r="1299" spans="1:7">
      <c r="A1299" t="s">
        <v>1129</v>
      </c>
      <c r="E1299">
        <v>253</v>
      </c>
      <c r="G1299">
        <v>253</v>
      </c>
    </row>
    <row r="1300" spans="1:7">
      <c r="A1300" t="s">
        <v>1177</v>
      </c>
    </row>
    <row r="1301" spans="1:7">
      <c r="A1301" t="s">
        <v>514</v>
      </c>
    </row>
    <row r="1302" spans="1:7">
      <c r="A1302" t="s">
        <v>1421</v>
      </c>
    </row>
    <row r="1303" spans="1:7">
      <c r="A1303" t="s">
        <v>1422</v>
      </c>
    </row>
    <row r="1304" spans="1:7">
      <c r="A1304" t="s">
        <v>645</v>
      </c>
      <c r="D1304">
        <v>1809</v>
      </c>
      <c r="E1304">
        <v>696</v>
      </c>
      <c r="F1304">
        <v>3</v>
      </c>
      <c r="G1304">
        <v>2508</v>
      </c>
    </row>
    <row r="1305" spans="1:7">
      <c r="A1305" t="s">
        <v>947</v>
      </c>
      <c r="B1305">
        <v>505</v>
      </c>
      <c r="G1305">
        <v>505</v>
      </c>
    </row>
    <row r="1306" spans="1:7">
      <c r="A1306" t="s">
        <v>1237</v>
      </c>
    </row>
    <row r="1307" spans="1:7">
      <c r="A1307" t="s">
        <v>950</v>
      </c>
    </row>
    <row r="1308" spans="1:7">
      <c r="A1308" t="s">
        <v>1189</v>
      </c>
      <c r="C1308">
        <v>363</v>
      </c>
      <c r="D1308">
        <v>933</v>
      </c>
      <c r="E1308">
        <v>363</v>
      </c>
      <c r="G1308">
        <v>1659</v>
      </c>
    </row>
    <row r="1309" spans="1:7">
      <c r="A1309" t="s">
        <v>784</v>
      </c>
      <c r="C1309">
        <v>1646</v>
      </c>
      <c r="F1309">
        <v>6</v>
      </c>
      <c r="G1309">
        <v>1652</v>
      </c>
    </row>
    <row r="1310" spans="1:7">
      <c r="A1310" t="s">
        <v>798</v>
      </c>
      <c r="C1310">
        <v>1250</v>
      </c>
      <c r="D1310">
        <v>518</v>
      </c>
      <c r="E1310">
        <v>990</v>
      </c>
      <c r="G1310">
        <v>2758</v>
      </c>
    </row>
    <row r="1311" spans="1:7">
      <c r="A1311" t="s">
        <v>861</v>
      </c>
      <c r="C1311">
        <v>251</v>
      </c>
      <c r="E1311">
        <v>298</v>
      </c>
      <c r="G1311">
        <v>549</v>
      </c>
    </row>
    <row r="1312" spans="1:7">
      <c r="A1312" t="s">
        <v>866</v>
      </c>
      <c r="D1312">
        <v>330</v>
      </c>
      <c r="E1312">
        <v>625</v>
      </c>
      <c r="G1312">
        <v>955</v>
      </c>
    </row>
    <row r="1313" spans="1:7">
      <c r="A1313" t="s">
        <v>469</v>
      </c>
      <c r="B1313">
        <v>1615</v>
      </c>
      <c r="C1313">
        <v>3510</v>
      </c>
      <c r="D1313">
        <v>3590</v>
      </c>
      <c r="E1313">
        <v>3225</v>
      </c>
      <c r="F1313">
        <v>9</v>
      </c>
      <c r="G1313">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1177</v>
      </c>
    </row>
    <row r="1322" spans="1:7">
      <c r="A1322" t="s">
        <v>1189</v>
      </c>
      <c r="E1322">
        <v>30</v>
      </c>
      <c r="G1322">
        <v>30</v>
      </c>
    </row>
    <row r="1323" spans="1:7">
      <c r="A1323" t="s">
        <v>798</v>
      </c>
      <c r="F1323">
        <v>342</v>
      </c>
      <c r="G1323">
        <v>342</v>
      </c>
    </row>
    <row r="1324" spans="1:7">
      <c r="A1324" t="s">
        <v>861</v>
      </c>
      <c r="D1324">
        <v>150</v>
      </c>
      <c r="G1324">
        <v>150</v>
      </c>
    </row>
    <row r="1325" spans="1:7">
      <c r="A1325" t="s">
        <v>866</v>
      </c>
      <c r="B1325">
        <v>712</v>
      </c>
      <c r="C1325">
        <v>1092</v>
      </c>
      <c r="D1325">
        <v>384</v>
      </c>
      <c r="E1325">
        <v>397</v>
      </c>
      <c r="G1325">
        <v>2585</v>
      </c>
    </row>
    <row r="1326" spans="1:7">
      <c r="A1326" t="s">
        <v>1423</v>
      </c>
      <c r="C1326">
        <v>189</v>
      </c>
      <c r="G1326">
        <v>189</v>
      </c>
    </row>
    <row r="1327" spans="1:7">
      <c r="A1327" t="s">
        <v>1174</v>
      </c>
      <c r="C1327">
        <v>817</v>
      </c>
      <c r="G1327">
        <v>817</v>
      </c>
    </row>
    <row r="1328" spans="1:7">
      <c r="A1328" t="s">
        <v>771</v>
      </c>
      <c r="D1328">
        <v>753</v>
      </c>
      <c r="E1328">
        <v>1289</v>
      </c>
      <c r="G1328">
        <v>2042</v>
      </c>
    </row>
    <row r="1329" spans="1:7">
      <c r="A1329" t="s">
        <v>648</v>
      </c>
      <c r="D1329">
        <v>2073</v>
      </c>
      <c r="E1329">
        <v>1342</v>
      </c>
      <c r="F1329">
        <v>1601</v>
      </c>
      <c r="G1329">
        <v>5016</v>
      </c>
    </row>
    <row r="1330" spans="1:7">
      <c r="A1330" t="s">
        <v>469</v>
      </c>
      <c r="B1330">
        <v>1101</v>
      </c>
      <c r="C1330">
        <v>2447</v>
      </c>
      <c r="D1330">
        <v>3743</v>
      </c>
      <c r="E1330">
        <v>3058</v>
      </c>
      <c r="F1330">
        <v>1943</v>
      </c>
      <c r="G1330">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1191</v>
      </c>
      <c r="C1339">
        <v>1340</v>
      </c>
      <c r="D1339">
        <v>1529</v>
      </c>
      <c r="E1339">
        <v>1168</v>
      </c>
      <c r="F1339">
        <v>1008</v>
      </c>
      <c r="G1339">
        <v>5045</v>
      </c>
    </row>
    <row r="1340" spans="1:7">
      <c r="A1340" t="s">
        <v>866</v>
      </c>
      <c r="B1340">
        <v>669</v>
      </c>
      <c r="C1340">
        <v>467</v>
      </c>
      <c r="D1340">
        <v>1133</v>
      </c>
      <c r="E1340">
        <v>448</v>
      </c>
      <c r="G1340">
        <v>2717</v>
      </c>
    </row>
    <row r="1341" spans="1:7">
      <c r="A1341" t="s">
        <v>1213</v>
      </c>
      <c r="B1341">
        <v>1564</v>
      </c>
      <c r="C1341">
        <v>1532</v>
      </c>
      <c r="D1341">
        <v>1447</v>
      </c>
      <c r="E1341">
        <v>864</v>
      </c>
      <c r="G1341">
        <v>5407</v>
      </c>
    </row>
    <row r="1342" spans="1:7">
      <c r="A1342" t="s">
        <v>1424</v>
      </c>
      <c r="C1342">
        <v>199</v>
      </c>
      <c r="D1342">
        <v>361</v>
      </c>
      <c r="E1342">
        <v>652</v>
      </c>
      <c r="F1342">
        <v>379</v>
      </c>
      <c r="G1342">
        <v>1591</v>
      </c>
    </row>
    <row r="1343" spans="1:7">
      <c r="A1343" t="s">
        <v>1216</v>
      </c>
      <c r="E1343">
        <v>538</v>
      </c>
      <c r="G1343">
        <v>538</v>
      </c>
    </row>
    <row r="1344" spans="1:7">
      <c r="A1344" t="s">
        <v>1425</v>
      </c>
      <c r="F1344">
        <v>45</v>
      </c>
      <c r="G1344">
        <v>45</v>
      </c>
    </row>
    <row r="1345" spans="1:7">
      <c r="A1345" t="s">
        <v>1426</v>
      </c>
      <c r="D1345">
        <v>187</v>
      </c>
      <c r="E1345">
        <v>300</v>
      </c>
      <c r="G1345">
        <v>487</v>
      </c>
    </row>
    <row r="1346" spans="1:7">
      <c r="A1346" t="s">
        <v>469</v>
      </c>
      <c r="B1346">
        <v>2233</v>
      </c>
      <c r="C1346">
        <v>4954</v>
      </c>
      <c r="D1346">
        <v>5369</v>
      </c>
      <c r="E1346">
        <v>4444</v>
      </c>
      <c r="F1346">
        <v>1727</v>
      </c>
      <c r="G1346">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v>837</v>
      </c>
      <c r="F1350">
        <v>199</v>
      </c>
      <c r="G1350">
        <v>1036</v>
      </c>
    </row>
    <row r="1351" spans="1:7">
      <c r="A1351" t="s">
        <v>1191</v>
      </c>
      <c r="B1351">
        <v>1274</v>
      </c>
      <c r="C1351">
        <v>1073</v>
      </c>
      <c r="D1351">
        <v>271</v>
      </c>
      <c r="G1351">
        <v>2618</v>
      </c>
    </row>
    <row r="1352" spans="1:7">
      <c r="A1352" t="s">
        <v>1240</v>
      </c>
      <c r="E1352">
        <v>1033</v>
      </c>
      <c r="G1352">
        <v>1033</v>
      </c>
    </row>
    <row r="1353" spans="1:7">
      <c r="A1353" t="s">
        <v>645</v>
      </c>
      <c r="D1353">
        <v>667</v>
      </c>
      <c r="G1353">
        <v>667</v>
      </c>
    </row>
    <row r="1354" spans="1:7">
      <c r="A1354" t="s">
        <v>866</v>
      </c>
      <c r="B1354">
        <v>1044</v>
      </c>
      <c r="G1354">
        <v>1044</v>
      </c>
    </row>
    <row r="1355" spans="1:7">
      <c r="A1355" t="s">
        <v>771</v>
      </c>
      <c r="C1355">
        <v>1062</v>
      </c>
      <c r="D1355">
        <v>1318</v>
      </c>
      <c r="E1355">
        <v>1165</v>
      </c>
      <c r="G1355">
        <v>3545</v>
      </c>
    </row>
    <row r="1356" spans="1:7">
      <c r="A1356" t="s">
        <v>648</v>
      </c>
      <c r="B1356">
        <v>1099</v>
      </c>
      <c r="D1356">
        <v>2025</v>
      </c>
      <c r="G1356">
        <v>3124</v>
      </c>
    </row>
    <row r="1357" spans="1:7">
      <c r="A1357" t="s">
        <v>1213</v>
      </c>
    </row>
    <row r="1358" spans="1:7">
      <c r="A1358" t="s">
        <v>1424</v>
      </c>
      <c r="B1358">
        <v>534</v>
      </c>
      <c r="D1358">
        <v>223</v>
      </c>
      <c r="G1358">
        <v>757</v>
      </c>
    </row>
    <row r="1359" spans="1:7">
      <c r="A1359" t="s">
        <v>1216</v>
      </c>
      <c r="C1359">
        <v>1056</v>
      </c>
      <c r="D1359">
        <v>2018</v>
      </c>
      <c r="G1359">
        <v>3074</v>
      </c>
    </row>
    <row r="1360" spans="1:7">
      <c r="A1360" t="s">
        <v>1426</v>
      </c>
      <c r="B1360">
        <v>201</v>
      </c>
      <c r="D1360">
        <v>200</v>
      </c>
      <c r="G1360">
        <v>401</v>
      </c>
    </row>
    <row r="1361" spans="1:7">
      <c r="A1361" t="s">
        <v>1427</v>
      </c>
      <c r="F1361">
        <v>1187</v>
      </c>
      <c r="G1361">
        <v>1187</v>
      </c>
    </row>
    <row r="1362" spans="1:7">
      <c r="A1362" t="s">
        <v>469</v>
      </c>
      <c r="B1362">
        <v>4989</v>
      </c>
      <c r="C1362">
        <v>3191</v>
      </c>
      <c r="D1362">
        <v>6722</v>
      </c>
      <c r="E1362">
        <v>2198</v>
      </c>
      <c r="F1362">
        <v>1386</v>
      </c>
      <c r="G1362">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765</v>
      </c>
      <c r="C1367">
        <v>179</v>
      </c>
      <c r="G1367">
        <v>179</v>
      </c>
    </row>
    <row r="1368" spans="1:7">
      <c r="A1368" t="s">
        <v>1191</v>
      </c>
    </row>
    <row r="1369" spans="1:7">
      <c r="A1369" t="s">
        <v>866</v>
      </c>
    </row>
    <row r="1370" spans="1:7">
      <c r="A1370" t="s">
        <v>771</v>
      </c>
      <c r="B1370">
        <v>1391</v>
      </c>
      <c r="G1370">
        <v>1391</v>
      </c>
    </row>
    <row r="1371" spans="1:7">
      <c r="A1371" t="s">
        <v>1216</v>
      </c>
      <c r="B1371">
        <v>1016</v>
      </c>
      <c r="G1371">
        <v>1016</v>
      </c>
    </row>
    <row r="1372" spans="1:7">
      <c r="A1372" t="s">
        <v>1427</v>
      </c>
      <c r="B1372">
        <v>1287</v>
      </c>
      <c r="C1372">
        <v>575</v>
      </c>
      <c r="D1372">
        <v>857</v>
      </c>
      <c r="E1372">
        <v>668</v>
      </c>
      <c r="F1372">
        <v>1392</v>
      </c>
      <c r="G1372">
        <v>4779</v>
      </c>
    </row>
    <row r="1373" spans="1:7">
      <c r="A1373" t="s">
        <v>1222</v>
      </c>
      <c r="B1373">
        <v>611</v>
      </c>
      <c r="C1373">
        <v>1612</v>
      </c>
      <c r="G1373">
        <v>2223</v>
      </c>
    </row>
    <row r="1374" spans="1:7">
      <c r="A1374" t="s">
        <v>768</v>
      </c>
      <c r="D1374">
        <v>480</v>
      </c>
      <c r="E1374">
        <v>774</v>
      </c>
      <c r="G1374">
        <v>1254</v>
      </c>
    </row>
    <row r="1375" spans="1:7">
      <c r="A1375" t="s">
        <v>469</v>
      </c>
      <c r="B1375">
        <v>4305</v>
      </c>
      <c r="C1375">
        <v>2366</v>
      </c>
      <c r="D1375">
        <v>1337</v>
      </c>
      <c r="E1375">
        <v>1442</v>
      </c>
      <c r="F1375">
        <v>1392</v>
      </c>
      <c r="G1375">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F1380">
        <v>100</v>
      </c>
      <c r="G1380">
        <v>100</v>
      </c>
    </row>
    <row r="1381" spans="1:7">
      <c r="A1381" t="s">
        <v>1427</v>
      </c>
      <c r="B1381">
        <v>167</v>
      </c>
      <c r="C1381">
        <v>487</v>
      </c>
      <c r="D1381">
        <v>263</v>
      </c>
      <c r="E1381">
        <v>399</v>
      </c>
      <c r="F1381">
        <v>278</v>
      </c>
      <c r="G1381">
        <v>1594</v>
      </c>
    </row>
    <row r="1382" spans="1:7">
      <c r="A1382" t="s">
        <v>1222</v>
      </c>
      <c r="B1382">
        <v>1561</v>
      </c>
      <c r="G1382">
        <v>1561</v>
      </c>
    </row>
    <row r="1383" spans="1:7">
      <c r="A1383" t="s">
        <v>768</v>
      </c>
      <c r="B1383">
        <v>570</v>
      </c>
      <c r="G1383">
        <v>570</v>
      </c>
    </row>
    <row r="1384" spans="1:7">
      <c r="A1384" t="s">
        <v>763</v>
      </c>
      <c r="B1384">
        <v>1146</v>
      </c>
      <c r="C1384">
        <v>308</v>
      </c>
      <c r="D1384">
        <v>300</v>
      </c>
      <c r="F1384">
        <v>510</v>
      </c>
      <c r="G1384">
        <v>2264</v>
      </c>
    </row>
    <row r="1385" spans="1:7">
      <c r="A1385" t="s">
        <v>629</v>
      </c>
      <c r="B1385">
        <v>535</v>
      </c>
      <c r="D1385">
        <v>342</v>
      </c>
      <c r="E1385">
        <v>103</v>
      </c>
      <c r="G1385">
        <v>980</v>
      </c>
    </row>
    <row r="1386" spans="1:7">
      <c r="A1386" t="s">
        <v>1428</v>
      </c>
      <c r="B1386">
        <v>606</v>
      </c>
      <c r="C1386">
        <v>459</v>
      </c>
      <c r="D1386">
        <v>243</v>
      </c>
      <c r="E1386">
        <v>778</v>
      </c>
      <c r="F1386">
        <v>664</v>
      </c>
      <c r="G1386">
        <v>2750</v>
      </c>
    </row>
    <row r="1387" spans="1:7">
      <c r="A1387" t="s">
        <v>1219</v>
      </c>
      <c r="C1387">
        <v>1595</v>
      </c>
      <c r="D1387">
        <v>1704</v>
      </c>
      <c r="G1387">
        <v>3299</v>
      </c>
    </row>
    <row r="1388" spans="1:7">
      <c r="A1388" t="s">
        <v>469</v>
      </c>
      <c r="B1388">
        <v>4585</v>
      </c>
      <c r="C1388">
        <v>2849</v>
      </c>
      <c r="D1388">
        <v>2852</v>
      </c>
      <c r="E1388">
        <v>1280</v>
      </c>
      <c r="F1388">
        <v>1552</v>
      </c>
      <c r="G138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E1393">
        <v>140</v>
      </c>
      <c r="G1393">
        <v>140</v>
      </c>
    </row>
    <row r="1394" spans="1:7">
      <c r="A1394" t="s">
        <v>765</v>
      </c>
      <c r="B1394">
        <v>326</v>
      </c>
      <c r="G1394">
        <v>326</v>
      </c>
    </row>
    <row r="1395" spans="1:7">
      <c r="A1395" t="s">
        <v>1426</v>
      </c>
      <c r="B1395">
        <v>314</v>
      </c>
      <c r="C1395">
        <v>240</v>
      </c>
      <c r="G1395">
        <v>554</v>
      </c>
    </row>
    <row r="1396" spans="1:7">
      <c r="A1396" t="s">
        <v>1427</v>
      </c>
      <c r="F1396">
        <v>308</v>
      </c>
      <c r="G1396">
        <v>308</v>
      </c>
    </row>
    <row r="1397" spans="1:7">
      <c r="A1397" t="s">
        <v>1222</v>
      </c>
    </row>
    <row r="1398" spans="1:7">
      <c r="A1398" t="s">
        <v>774</v>
      </c>
      <c r="E1398">
        <v>646</v>
      </c>
      <c r="F1398">
        <v>212</v>
      </c>
      <c r="G1398">
        <v>858</v>
      </c>
    </row>
    <row r="1399" spans="1:7">
      <c r="A1399" t="s">
        <v>768</v>
      </c>
      <c r="B1399">
        <v>307</v>
      </c>
      <c r="C1399">
        <v>872</v>
      </c>
      <c r="D1399">
        <v>312</v>
      </c>
      <c r="E1399">
        <v>287</v>
      </c>
      <c r="G1399">
        <v>1778</v>
      </c>
    </row>
    <row r="1400" spans="1:7">
      <c r="A1400" t="s">
        <v>763</v>
      </c>
      <c r="B1400">
        <v>1297</v>
      </c>
      <c r="C1400">
        <v>1300</v>
      </c>
      <c r="E1400">
        <v>1766</v>
      </c>
      <c r="F1400">
        <v>41</v>
      </c>
      <c r="G1400">
        <v>4404</v>
      </c>
    </row>
    <row r="1401" spans="1:7">
      <c r="A1401" t="s">
        <v>1428</v>
      </c>
      <c r="B1401">
        <v>534</v>
      </c>
      <c r="C1401">
        <v>466</v>
      </c>
      <c r="D1401">
        <v>483</v>
      </c>
      <c r="G1401">
        <v>1483</v>
      </c>
    </row>
    <row r="1402" spans="1:7">
      <c r="A1402" t="s">
        <v>1219</v>
      </c>
      <c r="B1402">
        <v>1581</v>
      </c>
      <c r="G1402">
        <v>1581</v>
      </c>
    </row>
    <row r="1403" spans="1:7">
      <c r="A1403" t="s">
        <v>1150</v>
      </c>
      <c r="B1403">
        <v>1163</v>
      </c>
      <c r="G1403">
        <v>1163</v>
      </c>
    </row>
    <row r="1404" spans="1:7">
      <c r="A1404" t="s">
        <v>794</v>
      </c>
      <c r="C1404">
        <v>560</v>
      </c>
      <c r="D1404">
        <v>367</v>
      </c>
      <c r="G1404">
        <v>927</v>
      </c>
    </row>
    <row r="1405" spans="1:7">
      <c r="A1405" t="s">
        <v>623</v>
      </c>
    </row>
    <row r="1406" spans="1:7">
      <c r="A1406" t="s">
        <v>1185</v>
      </c>
      <c r="C1406">
        <v>130</v>
      </c>
      <c r="G1406">
        <v>130</v>
      </c>
    </row>
    <row r="1407" spans="1:7">
      <c r="A1407" t="s">
        <v>1429</v>
      </c>
      <c r="D1407">
        <v>86</v>
      </c>
      <c r="G1407">
        <v>86</v>
      </c>
    </row>
    <row r="1408" spans="1:7">
      <c r="A1408" t="s">
        <v>1430</v>
      </c>
      <c r="D1408">
        <v>157</v>
      </c>
      <c r="G1408">
        <v>157</v>
      </c>
    </row>
    <row r="1409" spans="1:7">
      <c r="A1409" t="s">
        <v>813</v>
      </c>
      <c r="D1409">
        <v>462</v>
      </c>
      <c r="E1409">
        <v>1412</v>
      </c>
      <c r="F1409">
        <v>1376</v>
      </c>
      <c r="G1409">
        <v>3250</v>
      </c>
    </row>
    <row r="1410" spans="1:7">
      <c r="A1410" t="s">
        <v>469</v>
      </c>
      <c r="B1410">
        <v>5522</v>
      </c>
      <c r="C1410">
        <v>3568</v>
      </c>
      <c r="D1410">
        <v>1867</v>
      </c>
      <c r="E1410">
        <v>4251</v>
      </c>
      <c r="F1410">
        <v>1937</v>
      </c>
      <c r="G1410">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row>
    <row r="1416" spans="1:7">
      <c r="A1416" t="s">
        <v>507</v>
      </c>
    </row>
    <row r="1417" spans="1:7">
      <c r="A1417" t="s">
        <v>751</v>
      </c>
      <c r="E1417">
        <v>438</v>
      </c>
      <c r="G1417">
        <v>438</v>
      </c>
    </row>
    <row r="1418" spans="1:7">
      <c r="A1418" t="s">
        <v>765</v>
      </c>
    </row>
    <row r="1419" spans="1:7">
      <c r="A1419" t="s">
        <v>774</v>
      </c>
      <c r="B1419">
        <v>225</v>
      </c>
      <c r="C1419">
        <v>135</v>
      </c>
      <c r="D1419">
        <v>494</v>
      </c>
      <c r="E1419">
        <v>333</v>
      </c>
      <c r="F1419">
        <v>377</v>
      </c>
      <c r="G1419">
        <v>1564</v>
      </c>
    </row>
    <row r="1420" spans="1:7">
      <c r="A1420" t="s">
        <v>768</v>
      </c>
    </row>
    <row r="1421" spans="1:7">
      <c r="A1421" t="s">
        <v>763</v>
      </c>
    </row>
    <row r="1422" spans="1:7">
      <c r="A1422" t="s">
        <v>813</v>
      </c>
      <c r="D1422">
        <v>2020</v>
      </c>
      <c r="E1422">
        <v>1855</v>
      </c>
      <c r="F1422">
        <v>1609</v>
      </c>
      <c r="G1422">
        <v>5484</v>
      </c>
    </row>
    <row r="1423" spans="1:7">
      <c r="A1423" t="s">
        <v>757</v>
      </c>
      <c r="B1423">
        <v>735</v>
      </c>
      <c r="C1423">
        <v>755</v>
      </c>
      <c r="D1423">
        <v>897</v>
      </c>
      <c r="E1423">
        <v>583</v>
      </c>
      <c r="G1423">
        <v>2970</v>
      </c>
    </row>
    <row r="1424" spans="1:7">
      <c r="A1424" t="s">
        <v>1431</v>
      </c>
      <c r="C1424">
        <v>513</v>
      </c>
      <c r="G1424">
        <v>513</v>
      </c>
    </row>
    <row r="1425" spans="1:7">
      <c r="A1425" t="s">
        <v>642</v>
      </c>
      <c r="D1425">
        <v>172</v>
      </c>
      <c r="G1425">
        <v>172</v>
      </c>
    </row>
    <row r="1426" spans="1:7">
      <c r="A1426" t="s">
        <v>801</v>
      </c>
      <c r="D1426">
        <v>918</v>
      </c>
      <c r="G1426">
        <v>918</v>
      </c>
    </row>
    <row r="1427" spans="1:7">
      <c r="A1427" t="s">
        <v>815</v>
      </c>
    </row>
    <row r="1428" spans="1:7">
      <c r="A1428" t="s">
        <v>811</v>
      </c>
      <c r="D1428">
        <v>7</v>
      </c>
      <c r="G1428">
        <v>7</v>
      </c>
    </row>
    <row r="1429" spans="1:7">
      <c r="A1429" t="s">
        <v>824</v>
      </c>
      <c r="E1429">
        <v>265</v>
      </c>
      <c r="F1429">
        <v>372</v>
      </c>
      <c r="G1429">
        <v>637</v>
      </c>
    </row>
    <row r="1430" spans="1:7">
      <c r="A1430" t="s">
        <v>469</v>
      </c>
      <c r="B1430">
        <v>960</v>
      </c>
      <c r="C1430">
        <v>1403</v>
      </c>
      <c r="D1430">
        <v>4508</v>
      </c>
      <c r="E1430">
        <v>3474</v>
      </c>
      <c r="F1430">
        <v>2358</v>
      </c>
      <c r="G1430">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row>
    <row r="1436" spans="1:7">
      <c r="A1436" t="s">
        <v>774</v>
      </c>
      <c r="B1436">
        <v>526</v>
      </c>
      <c r="C1436">
        <v>36</v>
      </c>
      <c r="D1436">
        <v>12</v>
      </c>
      <c r="G1436">
        <v>574</v>
      </c>
    </row>
    <row r="1437" spans="1:7">
      <c r="A1437" t="s">
        <v>813</v>
      </c>
      <c r="C1437">
        <v>1420</v>
      </c>
      <c r="D1437">
        <v>1208</v>
      </c>
      <c r="E1437">
        <v>596</v>
      </c>
      <c r="G1437">
        <v>3224</v>
      </c>
    </row>
    <row r="1438" spans="1:7">
      <c r="A1438" t="s">
        <v>824</v>
      </c>
      <c r="B1438">
        <v>396</v>
      </c>
      <c r="E1438">
        <v>145</v>
      </c>
      <c r="G1438">
        <v>541</v>
      </c>
    </row>
    <row r="1439" spans="1:7">
      <c r="A1439" t="s">
        <v>615</v>
      </c>
      <c r="B1439">
        <v>978</v>
      </c>
      <c r="C1439">
        <v>1555</v>
      </c>
      <c r="D1439">
        <v>1095</v>
      </c>
      <c r="G1439">
        <v>3628</v>
      </c>
    </row>
    <row r="1440" spans="1:7">
      <c r="A1440" t="s">
        <v>818</v>
      </c>
      <c r="B1440">
        <v>788</v>
      </c>
      <c r="C1440">
        <v>1083</v>
      </c>
      <c r="G1440">
        <v>1871</v>
      </c>
    </row>
    <row r="1441" spans="1:7">
      <c r="A1441" t="s">
        <v>822</v>
      </c>
      <c r="B1441">
        <v>195</v>
      </c>
      <c r="D1441">
        <v>349</v>
      </c>
      <c r="E1441">
        <v>790</v>
      </c>
      <c r="G1441">
        <v>1334</v>
      </c>
    </row>
    <row r="1442" spans="1:7">
      <c r="A1442" t="s">
        <v>1432</v>
      </c>
      <c r="C1442">
        <v>55</v>
      </c>
      <c r="G1442">
        <v>55</v>
      </c>
    </row>
    <row r="1443" spans="1:7">
      <c r="A1443" t="s">
        <v>820</v>
      </c>
      <c r="C1443">
        <v>551</v>
      </c>
      <c r="D1443">
        <v>1606</v>
      </c>
      <c r="G1443">
        <v>2157</v>
      </c>
    </row>
    <row r="1444" spans="1:7">
      <c r="A1444" t="s">
        <v>661</v>
      </c>
    </row>
    <row r="1445" spans="1:7">
      <c r="A1445" t="s">
        <v>469</v>
      </c>
      <c r="B1445">
        <v>2883</v>
      </c>
      <c r="C1445">
        <v>4700</v>
      </c>
      <c r="D1445">
        <v>4270</v>
      </c>
      <c r="E1445">
        <v>1531</v>
      </c>
      <c r="G1445">
        <v>13384</v>
      </c>
    </row>
    <row r="1448" spans="1:7">
      <c r="A1448" s="12" t="s">
        <v>1356</v>
      </c>
      <c r="B1448" s="12" t="s">
        <v>1355</v>
      </c>
    </row>
    <row r="1449" spans="1:7">
      <c r="A1449" s="12" t="s">
        <v>1357</v>
      </c>
      <c r="B1449" s="48">
        <v>46118</v>
      </c>
      <c r="C1449" t="s">
        <v>469</v>
      </c>
    </row>
    <row r="1450" spans="1:7">
      <c r="A1450" t="s">
        <v>452</v>
      </c>
    </row>
    <row r="1451" spans="1:7">
      <c r="A1451"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E2875" sqref="E287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745</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745</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751</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751</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751</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751</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745</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751</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751</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751</v>
      </c>
      <c r="B1999" s="274" t="s">
        <v>2079</v>
      </c>
      <c r="C1999" s="23">
        <v>45971</v>
      </c>
      <c r="D1999" s="11">
        <v>562</v>
      </c>
      <c r="G1999" t="s">
        <v>2080</v>
      </c>
    </row>
    <row r="2000" spans="1:7">
      <c r="A2000" s="76" t="s">
        <v>754</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787</v>
      </c>
      <c r="B2015" s="11" t="s">
        <v>2006</v>
      </c>
      <c r="C2015" s="23">
        <v>45973</v>
      </c>
      <c r="D2015" s="89">
        <v>1486</v>
      </c>
      <c r="F2015" s="11" t="s">
        <v>2109</v>
      </c>
      <c r="G2015" t="s">
        <v>2080</v>
      </c>
    </row>
    <row r="2016" spans="1:7">
      <c r="A2016" s="480" t="s">
        <v>751</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751</v>
      </c>
      <c r="B2025" s="103" t="s">
        <v>2073</v>
      </c>
      <c r="C2025" s="23">
        <v>45974</v>
      </c>
      <c r="D2025" s="11">
        <v>606</v>
      </c>
      <c r="G2025" t="s">
        <v>2080</v>
      </c>
    </row>
    <row r="2026" spans="1:7">
      <c r="A2026" s="675" t="s">
        <v>754</v>
      </c>
      <c r="B2026" s="273" t="s">
        <v>54</v>
      </c>
      <c r="C2026" s="23">
        <v>45974</v>
      </c>
      <c r="D2026" s="89">
        <v>1123</v>
      </c>
      <c r="F2026" s="11" t="s">
        <v>2112</v>
      </c>
      <c r="G2026" t="s">
        <v>2080</v>
      </c>
    </row>
    <row r="2027" spans="1:7">
      <c r="A2027" s="555" t="s">
        <v>787</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751</v>
      </c>
      <c r="B2037" s="103" t="s">
        <v>2073</v>
      </c>
      <c r="C2037" s="23">
        <v>45975</v>
      </c>
      <c r="D2037" s="11">
        <v>322</v>
      </c>
      <c r="G2037" t="s">
        <v>2080</v>
      </c>
    </row>
    <row r="2038" spans="1:7">
      <c r="A2038" s="263" t="s">
        <v>787</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751</v>
      </c>
      <c r="B2048" s="103" t="s">
        <v>2073</v>
      </c>
      <c r="C2048" s="23">
        <v>45978</v>
      </c>
      <c r="D2048" s="11">
        <v>420</v>
      </c>
      <c r="G2048" t="s">
        <v>2080</v>
      </c>
    </row>
    <row r="2049" spans="1:7">
      <c r="A2049" s="233" t="s">
        <v>787</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754</v>
      </c>
      <c r="B2062" s="274" t="s">
        <v>54</v>
      </c>
      <c r="C2062" s="23">
        <v>45979</v>
      </c>
      <c r="D2062" s="89">
        <v>1917</v>
      </c>
      <c r="F2062" s="27"/>
      <c r="G2062" t="s">
        <v>2080</v>
      </c>
    </row>
    <row r="2063" spans="1:7">
      <c r="A2063" s="11" t="s">
        <v>789</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789</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754</v>
      </c>
      <c r="B2083" s="274" t="s">
        <v>54</v>
      </c>
      <c r="C2083" s="23">
        <v>45981</v>
      </c>
      <c r="D2083" s="11">
        <v>272</v>
      </c>
      <c r="F2083" s="27"/>
      <c r="G2083" t="s">
        <v>2080</v>
      </c>
    </row>
    <row r="2084" spans="1:7">
      <c r="A2084" s="11" t="s">
        <v>787</v>
      </c>
      <c r="B2084" s="11" t="s">
        <v>2006</v>
      </c>
      <c r="C2084" s="23">
        <v>45982</v>
      </c>
      <c r="E2084" s="182"/>
      <c r="F2084" s="240" t="s">
        <v>2132</v>
      </c>
      <c r="G2084" t="s">
        <v>2080</v>
      </c>
    </row>
    <row r="2085" spans="1:7">
      <c r="A2085" s="233" t="s">
        <v>789</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789</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754</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751</v>
      </c>
      <c r="B2155" s="76" t="s">
        <v>2073</v>
      </c>
      <c r="C2155" s="23">
        <v>45987</v>
      </c>
      <c r="D2155" s="95">
        <v>426</v>
      </c>
      <c r="E2155" s="182"/>
      <c r="F2155" s="103"/>
      <c r="G2155" t="s">
        <v>2080</v>
      </c>
    </row>
    <row r="2156" spans="1:7">
      <c r="A2156" s="76" t="s">
        <v>754</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775</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775</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781</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791</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765</v>
      </c>
      <c r="B2321" s="296" t="s">
        <v>54</v>
      </c>
      <c r="C2321" s="23">
        <v>46007</v>
      </c>
      <c r="D2321" s="11">
        <v>890</v>
      </c>
      <c r="F2321" s="11" t="s">
        <v>2237</v>
      </c>
      <c r="G2321" t="s">
        <v>2160</v>
      </c>
    </row>
    <row r="2322" spans="1:7" ht="15.75">
      <c r="A2322" s="11" t="s">
        <v>781</v>
      </c>
      <c r="B2322" s="175" t="s">
        <v>1364</v>
      </c>
      <c r="C2322" s="239">
        <v>46007</v>
      </c>
      <c r="D2322" s="89">
        <v>1164</v>
      </c>
      <c r="G2322" t="s">
        <v>2160</v>
      </c>
    </row>
    <row r="2323" spans="1:7">
      <c r="A2323" s="449" t="s">
        <v>791</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765</v>
      </c>
      <c r="B2336" s="869" t="s">
        <v>54</v>
      </c>
      <c r="C2336" s="23">
        <v>46008</v>
      </c>
      <c r="D2336" s="89">
        <v>1810</v>
      </c>
      <c r="F2336" s="11" t="s">
        <v>2246</v>
      </c>
      <c r="G2336" t="s">
        <v>2160</v>
      </c>
    </row>
    <row r="2337" spans="1:7" ht="15.75">
      <c r="A2337" s="11" t="s">
        <v>781</v>
      </c>
      <c r="B2337" s="175" t="s">
        <v>1364</v>
      </c>
      <c r="C2337" s="239">
        <v>46008</v>
      </c>
      <c r="D2337" s="11">
        <v>308</v>
      </c>
      <c r="F2337" s="11" t="s">
        <v>2247</v>
      </c>
      <c r="G2337" t="s">
        <v>2160</v>
      </c>
    </row>
    <row r="2338" spans="1:7">
      <c r="A2338" s="449" t="s">
        <v>791</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781</v>
      </c>
      <c r="B2358" s="175" t="s">
        <v>1364</v>
      </c>
      <c r="C2358" s="239">
        <v>46009</v>
      </c>
      <c r="D2358" s="11">
        <v>892</v>
      </c>
      <c r="F2358" s="11" t="s">
        <v>2251</v>
      </c>
      <c r="G2358" t="s">
        <v>2160</v>
      </c>
    </row>
    <row r="2359" spans="1:7">
      <c r="A2359" s="234" t="s">
        <v>791</v>
      </c>
      <c r="B2359" s="234" t="s">
        <v>2006</v>
      </c>
      <c r="C2359" s="239">
        <v>46009</v>
      </c>
      <c r="D2359" s="89">
        <v>1704</v>
      </c>
      <c r="F2359" s="11" t="s">
        <v>2252</v>
      </c>
      <c r="G2359" t="s">
        <v>2160</v>
      </c>
    </row>
    <row r="2360" spans="1:7" ht="15.75">
      <c r="A2360" s="76" t="s">
        <v>765</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781</v>
      </c>
      <c r="B2378" s="884" t="s">
        <v>1364</v>
      </c>
      <c r="C2378" s="239">
        <v>46010</v>
      </c>
      <c r="D2378" s="11">
        <v>366</v>
      </c>
      <c r="F2378" s="11" t="s">
        <v>2259</v>
      </c>
      <c r="G2378" t="s">
        <v>2160</v>
      </c>
    </row>
    <row r="2379" spans="1:7">
      <c r="A2379" s="449" t="s">
        <v>791</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781</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781</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778</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778</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778</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778</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778</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778</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784</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784</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798</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751</v>
      </c>
      <c r="B2639" s="175" t="s">
        <v>1364</v>
      </c>
      <c r="C2639" s="239">
        <v>46056</v>
      </c>
      <c r="E2639" s="11"/>
      <c r="F2639" s="76" t="s">
        <v>1662</v>
      </c>
      <c r="G2639" t="s">
        <v>1360</v>
      </c>
    </row>
    <row r="2640" spans="1:7">
      <c r="A2640" s="233" t="s">
        <v>784</v>
      </c>
      <c r="B2640" s="805" t="s">
        <v>52</v>
      </c>
      <c r="C2640" s="23">
        <v>46056</v>
      </c>
      <c r="D2640" s="89">
        <v>1646</v>
      </c>
      <c r="E2640" s="11"/>
      <c r="F2640" s="11" t="s">
        <v>2347</v>
      </c>
      <c r="G2640" t="s">
        <v>1360</v>
      </c>
    </row>
    <row r="2641" spans="1:7">
      <c r="A2641" s="263" t="s">
        <v>798</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798</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798</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784</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798</v>
      </c>
      <c r="B2660" s="240" t="s">
        <v>56</v>
      </c>
      <c r="C2660" s="23">
        <v>46062</v>
      </c>
      <c r="E2660" s="250">
        <v>1049</v>
      </c>
      <c r="F2660" s="11" t="s">
        <v>2359</v>
      </c>
      <c r="G2660" t="s">
        <v>1360</v>
      </c>
    </row>
    <row r="2661" spans="1:7">
      <c r="A2661" s="244" t="s">
        <v>866</v>
      </c>
      <c r="B2661" s="244" t="s">
        <v>795</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795</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795</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771</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795</v>
      </c>
      <c r="C2680" s="23">
        <v>46065</v>
      </c>
      <c r="D2680" s="11">
        <v>397</v>
      </c>
      <c r="F2680" s="11" t="s">
        <v>2365</v>
      </c>
      <c r="G2680" t="s">
        <v>1360</v>
      </c>
    </row>
    <row r="2681" spans="1:7">
      <c r="A2681" s="244" t="s">
        <v>798</v>
      </c>
      <c r="B2681" s="244" t="s">
        <v>1364</v>
      </c>
      <c r="C2681" s="23">
        <v>46065</v>
      </c>
      <c r="E2681" s="74">
        <v>711</v>
      </c>
      <c r="G2681" t="s">
        <v>1360</v>
      </c>
    </row>
    <row r="2682" spans="1:7">
      <c r="A2682" s="240" t="s">
        <v>1189</v>
      </c>
      <c r="B2682" s="240" t="s">
        <v>2279</v>
      </c>
      <c r="C2682" s="23">
        <v>46065</v>
      </c>
      <c r="D2682" s="11">
        <v>30</v>
      </c>
      <c r="G2682" t="s">
        <v>1360</v>
      </c>
    </row>
    <row r="2683" spans="1:7">
      <c r="A2683" s="244" t="s">
        <v>771</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798</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795</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795</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795</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795</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795</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795</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771</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771</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771</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771</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765</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768</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768</v>
      </c>
      <c r="B2754" s="240" t="s">
        <v>54</v>
      </c>
      <c r="C2754" s="23">
        <v>46086</v>
      </c>
      <c r="D2754" s="11">
        <v>774</v>
      </c>
      <c r="G2754" t="s">
        <v>1361</v>
      </c>
    </row>
    <row r="2755" spans="1:7">
      <c r="A2755" s="240" t="s">
        <v>1427</v>
      </c>
      <c r="B2755" s="240" t="s">
        <v>62</v>
      </c>
      <c r="C2755" s="23">
        <v>46086</v>
      </c>
      <c r="D2755" s="11">
        <v>668</v>
      </c>
      <c r="G2755" t="s">
        <v>1361</v>
      </c>
    </row>
    <row r="2756" spans="1:7">
      <c r="A2756" s="240" t="s">
        <v>768</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768</v>
      </c>
      <c r="B2759" s="240" t="s">
        <v>54</v>
      </c>
      <c r="C2759" s="23">
        <v>46090</v>
      </c>
      <c r="D2759" s="11">
        <v>570</v>
      </c>
      <c r="F2759" s="11" t="s">
        <v>2323</v>
      </c>
      <c r="G2759" t="s">
        <v>1361</v>
      </c>
    </row>
    <row r="2760" spans="1:7">
      <c r="A2760" s="244" t="s">
        <v>763</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763</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763</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763</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763</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763</v>
      </c>
      <c r="B2784" s="244" t="s">
        <v>52</v>
      </c>
      <c r="C2784" s="23">
        <v>46097</v>
      </c>
      <c r="D2784" s="89">
        <v>1297</v>
      </c>
      <c r="G2784" t="s">
        <v>1361</v>
      </c>
    </row>
    <row r="2785" spans="1:7">
      <c r="A2785" s="244" t="s">
        <v>1150</v>
      </c>
      <c r="B2785" s="244" t="s">
        <v>52</v>
      </c>
      <c r="C2785" s="23">
        <v>46097</v>
      </c>
      <c r="D2785" s="89">
        <v>1163</v>
      </c>
      <c r="G2785" t="s">
        <v>1361</v>
      </c>
    </row>
    <row r="2786" spans="1:7">
      <c r="A2786" s="244" t="s">
        <v>765</v>
      </c>
      <c r="B2786" s="244" t="s">
        <v>54</v>
      </c>
      <c r="C2786" s="23">
        <v>46097</v>
      </c>
      <c r="D2786" s="89">
        <v>326</v>
      </c>
      <c r="F2786" s="11" t="s">
        <v>2013</v>
      </c>
      <c r="G2786" t="s">
        <v>1361</v>
      </c>
    </row>
    <row r="2787" spans="1:7">
      <c r="A2787" s="244" t="s">
        <v>768</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794</v>
      </c>
      <c r="B2791" s="240" t="s">
        <v>795</v>
      </c>
      <c r="C2791" s="23">
        <v>46098</v>
      </c>
      <c r="D2791" s="11">
        <v>560</v>
      </c>
      <c r="F2791" s="11" t="s">
        <v>2400</v>
      </c>
      <c r="G2791" t="s">
        <v>1361</v>
      </c>
    </row>
    <row r="2792" spans="1:7">
      <c r="A2792" s="1254" t="s">
        <v>763</v>
      </c>
      <c r="B2792" s="1254" t="s">
        <v>52</v>
      </c>
      <c r="C2792" s="23">
        <v>46098</v>
      </c>
      <c r="D2792" s="89">
        <v>1300</v>
      </c>
      <c r="G2792" t="s">
        <v>1361</v>
      </c>
    </row>
    <row r="2793" spans="1:7">
      <c r="A2793" s="1255" t="s">
        <v>768</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794</v>
      </c>
      <c r="B2798" s="240" t="s">
        <v>795</v>
      </c>
      <c r="C2798" s="23">
        <v>46099</v>
      </c>
      <c r="D2798" s="11">
        <v>367</v>
      </c>
      <c r="F2798" s="11" t="s">
        <v>2403</v>
      </c>
      <c r="G2798" t="s">
        <v>1361</v>
      </c>
    </row>
    <row r="2799" spans="1:7">
      <c r="A2799" s="244" t="s">
        <v>1430</v>
      </c>
      <c r="B2799" s="244" t="s">
        <v>795</v>
      </c>
      <c r="C2799" s="23">
        <v>46099</v>
      </c>
      <c r="D2799" s="11">
        <v>157</v>
      </c>
      <c r="G2799" t="s">
        <v>1361</v>
      </c>
    </row>
    <row r="2800" spans="1:7">
      <c r="A2800" s="244" t="s">
        <v>768</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813</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774</v>
      </c>
      <c r="B2808" s="1311" t="s">
        <v>58</v>
      </c>
      <c r="C2808" s="23">
        <v>46100</v>
      </c>
      <c r="D2808" s="11">
        <v>646</v>
      </c>
      <c r="G2808" t="s">
        <v>1361</v>
      </c>
    </row>
    <row r="2809" spans="1:7">
      <c r="A2809" s="1312" t="s">
        <v>763</v>
      </c>
      <c r="B2809" s="1312" t="s">
        <v>52</v>
      </c>
      <c r="C2809" s="23">
        <v>46100</v>
      </c>
      <c r="D2809" s="89">
        <v>1766</v>
      </c>
      <c r="F2809" s="11" t="s">
        <v>1863</v>
      </c>
      <c r="G2809" t="s">
        <v>1361</v>
      </c>
    </row>
    <row r="2810" spans="1:7">
      <c r="A2810" s="1312" t="s">
        <v>768</v>
      </c>
      <c r="B2810" s="1312" t="s">
        <v>54</v>
      </c>
      <c r="C2810" s="23">
        <v>46100</v>
      </c>
      <c r="D2810" s="11">
        <v>287</v>
      </c>
      <c r="F2810" s="11" t="s">
        <v>2406</v>
      </c>
      <c r="G2810" t="s">
        <v>1361</v>
      </c>
    </row>
    <row r="2811" spans="1:7">
      <c r="A2811" s="1313" t="s">
        <v>813</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763</v>
      </c>
      <c r="B2816" s="1312" t="s">
        <v>52</v>
      </c>
      <c r="C2816" s="23">
        <v>46101</v>
      </c>
      <c r="D2816" s="11">
        <v>41</v>
      </c>
      <c r="F2816" s="11" t="s">
        <v>1806</v>
      </c>
      <c r="G2816" t="s">
        <v>1361</v>
      </c>
    </row>
    <row r="2817" spans="1:7">
      <c r="A2817" s="1311" t="s">
        <v>774</v>
      </c>
      <c r="B2817" s="1311" t="s">
        <v>58</v>
      </c>
      <c r="C2817" s="23">
        <v>46101</v>
      </c>
      <c r="D2817" s="11">
        <v>212</v>
      </c>
      <c r="G2817" t="s">
        <v>1361</v>
      </c>
    </row>
    <row r="2818" spans="1:7">
      <c r="A2818" s="1313" t="s">
        <v>813</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774</v>
      </c>
      <c r="B2820" s="1325" t="s">
        <v>58</v>
      </c>
      <c r="C2820" s="23">
        <v>46104</v>
      </c>
      <c r="D2820" s="11">
        <v>225</v>
      </c>
      <c r="G2820" t="s">
        <v>1361</v>
      </c>
    </row>
    <row r="2821" spans="1:7">
      <c r="A2821" s="1326" t="s">
        <v>765</v>
      </c>
      <c r="B2821" s="1326" t="s">
        <v>54</v>
      </c>
      <c r="C2821" s="23">
        <v>46104</v>
      </c>
      <c r="F2821" s="1316" t="s">
        <v>1662</v>
      </c>
      <c r="G2821" t="s">
        <v>1361</v>
      </c>
    </row>
    <row r="2822" spans="1:7">
      <c r="A2822" s="1326" t="s">
        <v>768</v>
      </c>
      <c r="B2822" s="1326" t="s">
        <v>54</v>
      </c>
      <c r="C2822" s="23">
        <v>46104</v>
      </c>
      <c r="F2822" s="1316" t="s">
        <v>1662</v>
      </c>
      <c r="G2822" t="s">
        <v>1361</v>
      </c>
    </row>
    <row r="2823" spans="1:7">
      <c r="A2823" s="178" t="s">
        <v>757</v>
      </c>
      <c r="B2823" s="1326" t="s">
        <v>54</v>
      </c>
      <c r="C2823" s="23">
        <v>46104</v>
      </c>
      <c r="D2823" s="11">
        <v>735</v>
      </c>
      <c r="G2823" t="s">
        <v>1361</v>
      </c>
    </row>
    <row r="2824" spans="1:7">
      <c r="A2824" s="1311" t="s">
        <v>774</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757</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801</v>
      </c>
      <c r="B2829" s="240" t="s">
        <v>56</v>
      </c>
      <c r="C2829" s="23">
        <v>46106</v>
      </c>
      <c r="D2829" s="11">
        <v>918</v>
      </c>
      <c r="F2829" s="11" t="s">
        <v>1827</v>
      </c>
      <c r="G2829" t="s">
        <v>1361</v>
      </c>
    </row>
    <row r="2830" spans="1:7">
      <c r="A2830" s="1311" t="s">
        <v>774</v>
      </c>
      <c r="B2830" s="1311" t="s">
        <v>58</v>
      </c>
      <c r="C2830" s="23">
        <v>46106</v>
      </c>
      <c r="D2830" s="11">
        <v>278</v>
      </c>
      <c r="F2830" s="11" t="s">
        <v>2413</v>
      </c>
      <c r="G2830" t="s">
        <v>1361</v>
      </c>
    </row>
    <row r="2831" spans="1:7">
      <c r="A2831" s="1312" t="s">
        <v>757</v>
      </c>
      <c r="B2831" s="1312" t="s">
        <v>54</v>
      </c>
      <c r="C2831" s="23">
        <v>46106</v>
      </c>
      <c r="D2831" s="11">
        <v>897</v>
      </c>
      <c r="F2831" s="11" t="s">
        <v>2013</v>
      </c>
      <c r="G2831" t="s">
        <v>1361</v>
      </c>
    </row>
    <row r="2832" spans="1:7">
      <c r="A2832" s="1312" t="s">
        <v>763</v>
      </c>
      <c r="B2832" s="1312" t="s">
        <v>2279</v>
      </c>
      <c r="C2832" s="23">
        <v>46106</v>
      </c>
      <c r="E2832" s="250">
        <v>8226</v>
      </c>
      <c r="F2832" s="11" t="s">
        <v>2414</v>
      </c>
      <c r="G2832" t="s">
        <v>1361</v>
      </c>
    </row>
    <row r="2833" spans="1:7">
      <c r="A2833" s="1312" t="s">
        <v>774</v>
      </c>
      <c r="B2833" s="1312" t="s">
        <v>1364</v>
      </c>
      <c r="C2833" s="23">
        <v>46106</v>
      </c>
      <c r="D2833" s="11">
        <v>216</v>
      </c>
      <c r="G2833" t="s">
        <v>1361</v>
      </c>
    </row>
    <row r="2834" spans="1:7">
      <c r="A2834" s="1312" t="s">
        <v>813</v>
      </c>
      <c r="B2834" s="1312" t="s">
        <v>52</v>
      </c>
      <c r="C2834" s="23">
        <v>46106</v>
      </c>
      <c r="D2834" s="89">
        <v>2020</v>
      </c>
      <c r="G2834" t="s">
        <v>1361</v>
      </c>
    </row>
    <row r="2835" spans="1:7">
      <c r="A2835" s="1312" t="s">
        <v>815</v>
      </c>
      <c r="B2835" s="1312" t="s">
        <v>1364</v>
      </c>
      <c r="C2835" s="23">
        <v>46106</v>
      </c>
      <c r="F2835" s="11" t="s">
        <v>1639</v>
      </c>
      <c r="G2835" t="s">
        <v>1361</v>
      </c>
    </row>
    <row r="2836" spans="1:7">
      <c r="A2836" s="1312" t="s">
        <v>811</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774</v>
      </c>
      <c r="B2839" s="1311" t="s">
        <v>58</v>
      </c>
      <c r="C2839" s="23">
        <v>46107</v>
      </c>
      <c r="D2839" s="11">
        <v>333</v>
      </c>
      <c r="G2839" t="s">
        <v>1361</v>
      </c>
    </row>
    <row r="2840" spans="1:7">
      <c r="A2840" s="1312" t="s">
        <v>751</v>
      </c>
      <c r="B2840" s="1312" t="s">
        <v>54</v>
      </c>
      <c r="C2840" s="23">
        <v>46107</v>
      </c>
      <c r="D2840" s="11">
        <v>438</v>
      </c>
      <c r="G2840" t="s">
        <v>1361</v>
      </c>
    </row>
    <row r="2841" spans="1:7">
      <c r="A2841" s="1312" t="s">
        <v>757</v>
      </c>
      <c r="B2841" s="1312" t="s">
        <v>54</v>
      </c>
      <c r="C2841" s="23">
        <v>46107</v>
      </c>
      <c r="D2841" s="11">
        <v>583</v>
      </c>
      <c r="F2841" s="11" t="s">
        <v>2415</v>
      </c>
      <c r="G2841" t="s">
        <v>1361</v>
      </c>
    </row>
    <row r="2842" spans="1:7">
      <c r="A2842" s="1312" t="s">
        <v>813</v>
      </c>
      <c r="B2842" s="1312" t="s">
        <v>52</v>
      </c>
      <c r="C2842" s="23">
        <v>46107</v>
      </c>
      <c r="D2842" s="89">
        <v>1855</v>
      </c>
      <c r="G2842" t="s">
        <v>1361</v>
      </c>
    </row>
    <row r="2843" spans="1:7">
      <c r="A2843" s="178" t="s">
        <v>824</v>
      </c>
      <c r="B2843" s="1326" t="s">
        <v>1364</v>
      </c>
      <c r="C2843" s="23">
        <v>46107</v>
      </c>
      <c r="D2843" s="11">
        <v>265</v>
      </c>
      <c r="G2843" t="s">
        <v>1361</v>
      </c>
    </row>
    <row r="2844" spans="1:7">
      <c r="A2844" s="1311" t="s">
        <v>774</v>
      </c>
      <c r="B2844" s="1311" t="s">
        <v>58</v>
      </c>
      <c r="C2844" s="23">
        <v>46108</v>
      </c>
      <c r="D2844" s="11">
        <v>377</v>
      </c>
      <c r="G2844" t="s">
        <v>1361</v>
      </c>
    </row>
    <row r="2845" spans="1:7">
      <c r="A2845" s="1312" t="s">
        <v>813</v>
      </c>
      <c r="B2845" s="1312" t="s">
        <v>52</v>
      </c>
      <c r="C2845" s="23">
        <v>46108</v>
      </c>
      <c r="D2845" s="89">
        <v>1609</v>
      </c>
      <c r="G2845" t="s">
        <v>1361</v>
      </c>
    </row>
    <row r="2846" spans="1:7">
      <c r="A2846" s="178" t="s">
        <v>824</v>
      </c>
      <c r="B2846" s="1326" t="s">
        <v>1364</v>
      </c>
      <c r="C2846" s="23">
        <v>46108</v>
      </c>
      <c r="D2846" s="11">
        <v>372</v>
      </c>
      <c r="G2846" t="s">
        <v>1361</v>
      </c>
    </row>
    <row r="2847" spans="1:7">
      <c r="A2847" s="1325" t="s">
        <v>774</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818</v>
      </c>
      <c r="B2851" s="1326" t="s">
        <v>52</v>
      </c>
      <c r="C2851" s="23">
        <v>46111</v>
      </c>
      <c r="D2851" s="11">
        <v>788</v>
      </c>
      <c r="G2851" t="s">
        <v>1361</v>
      </c>
    </row>
    <row r="2852" spans="1:7">
      <c r="A2852" s="1326" t="s">
        <v>813</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774</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818</v>
      </c>
      <c r="B2856" s="1312" t="s">
        <v>52</v>
      </c>
      <c r="C2856" s="23">
        <v>46112</v>
      </c>
      <c r="D2856" s="89">
        <v>1083</v>
      </c>
      <c r="F2856" s="11" t="s">
        <v>1820</v>
      </c>
      <c r="G2856" t="s">
        <v>1361</v>
      </c>
    </row>
    <row r="2857" spans="1:7">
      <c r="A2857" s="1312" t="s">
        <v>813</v>
      </c>
      <c r="B2857" s="1312" t="s">
        <v>52</v>
      </c>
      <c r="C2857" s="23">
        <v>46112</v>
      </c>
      <c r="D2857" s="89">
        <v>1420</v>
      </c>
      <c r="G2857" t="s">
        <v>1361</v>
      </c>
    </row>
    <row r="2858" spans="1:7">
      <c r="A2858" s="1312" t="s">
        <v>820</v>
      </c>
      <c r="B2858" s="1312" t="s">
        <v>52</v>
      </c>
      <c r="C2858" s="23">
        <v>46112</v>
      </c>
      <c r="D2858" s="11">
        <v>551</v>
      </c>
      <c r="F2858" s="11" t="s">
        <v>1502</v>
      </c>
      <c r="G2858" t="s">
        <v>1361</v>
      </c>
    </row>
    <row r="2859" spans="1:7">
      <c r="A2859" s="1311" t="s">
        <v>774</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813</v>
      </c>
      <c r="B2862" s="1312" t="s">
        <v>52</v>
      </c>
      <c r="C2862" s="23">
        <v>46113</v>
      </c>
      <c r="D2862" s="89">
        <v>1208</v>
      </c>
      <c r="G2862" t="s">
        <v>1362</v>
      </c>
    </row>
    <row r="2863" spans="1:7">
      <c r="A2863" s="1312" t="s">
        <v>820</v>
      </c>
      <c r="B2863" s="1312" t="s">
        <v>52</v>
      </c>
      <c r="C2863" s="23">
        <v>46113</v>
      </c>
      <c r="D2863" s="89">
        <v>1606</v>
      </c>
      <c r="G2863" t="s">
        <v>1362</v>
      </c>
    </row>
    <row r="2864" spans="1:7">
      <c r="A2864" s="1311" t="s">
        <v>774</v>
      </c>
      <c r="B2864" s="1311" t="s">
        <v>58</v>
      </c>
      <c r="C2864" s="23">
        <v>46114</v>
      </c>
      <c r="F2864" s="11" t="s">
        <v>2418</v>
      </c>
      <c r="G2864" t="s">
        <v>1362</v>
      </c>
    </row>
    <row r="2865" spans="1:7">
      <c r="A2865" s="1312" t="s">
        <v>774</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813</v>
      </c>
      <c r="B2869" s="1312" t="s">
        <v>52</v>
      </c>
      <c r="C2869" s="23">
        <v>46114</v>
      </c>
      <c r="D2869" s="11">
        <v>596</v>
      </c>
      <c r="G2869" t="s">
        <v>1362</v>
      </c>
    </row>
    <row r="2870" spans="1:7">
      <c r="A2870" s="178" t="s">
        <v>1412</v>
      </c>
      <c r="B2870" s="1312" t="s">
        <v>1364</v>
      </c>
      <c r="C2870" s="23">
        <v>46115</v>
      </c>
      <c r="F2870" s="11" t="s">
        <v>104</v>
      </c>
      <c r="G2870" t="s">
        <v>1362</v>
      </c>
    </row>
    <row r="2871" spans="1:7">
      <c r="A2871" s="178" t="s">
        <v>661</v>
      </c>
      <c r="B2871" s="1312" t="s">
        <v>52</v>
      </c>
      <c r="C2871" s="23">
        <v>46115</v>
      </c>
      <c r="G2871" t="s">
        <v>1362</v>
      </c>
    </row>
    <row r="2872" spans="1:7">
      <c r="A2872" s="178"/>
      <c r="C2872" s="23">
        <v>46118</v>
      </c>
    </row>
    <row r="2873" spans="1:7">
      <c r="A2873" s="178"/>
    </row>
    <row r="2874" spans="1:7">
      <c r="A2874" s="178"/>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FB-HSF475</v>
      </c>
      <c r="B51" s="271" t="str">
        <v>Port Charlotte</v>
      </c>
      <c r="C51" s="985">
        <v>46111</v>
      </c>
      <c r="D51" s="271">
        <v>0</v>
      </c>
      <c r="E51" s="271" t="str">
        <v>Received</v>
      </c>
      <c r="F51" s="271" t="str">
        <v>Yes</v>
      </c>
      <c r="G51" s="271">
        <v>9496.2000000000007</v>
      </c>
      <c r="H51" s="271" t="str">
        <v>Yes</v>
      </c>
      <c r="I51" s="271">
        <v>0</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85">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85"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85"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5"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85"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85">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85">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85">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85">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85">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85">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85">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85">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85">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85">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85">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85">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85">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85">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D-HSW413</v>
      </c>
      <c r="B72" s="983" t="str">
        <v>Kissimmee</v>
      </c>
      <c r="C72" s="984">
        <v>46188</v>
      </c>
      <c r="D72" s="983">
        <v>60</v>
      </c>
      <c r="E72" s="983" t="str">
        <v>Pending</v>
      </c>
      <c r="F72" s="983" t="str">
        <v>Yes</v>
      </c>
      <c r="G72" s="983">
        <v>67355.5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85">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D-HSW415</v>
      </c>
      <c r="B74" s="983" t="str">
        <v>Kissimmee</v>
      </c>
      <c r="C74" s="984">
        <v>46188</v>
      </c>
      <c r="D74" s="983">
        <v>89</v>
      </c>
      <c r="E74" s="983" t="str">
        <v>Pending</v>
      </c>
      <c r="F74" s="983" t="str">
        <v>Yes</v>
      </c>
      <c r="G74" s="983">
        <v>88748.5</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85">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85">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85">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85">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85">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85">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85">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85">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85">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85">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85">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85">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85">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85">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85">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85">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85">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85">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85">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85">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85">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85">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85">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85">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85">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85">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85">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85">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85">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85">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85">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85">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85">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85">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85"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85"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85">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85">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85">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85">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85">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85">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85">
        <v>46388</v>
      </c>
      <c r="D122" s="271">
        <v>70</v>
      </c>
      <c r="E122" s="271" t="str">
        <v>Pending</v>
      </c>
      <c r="F122" s="271" t="str">
        <v>Yes</v>
      </c>
      <c r="G122" s="271">
        <v>70105.25</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85">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85">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85">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85">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85">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5E86476-133B-4806-8BBB-E279441BA3D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2026-04-03T18:38:17Z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