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9" r:id="rId12"/>
    <pivotCache cacheId="200" r:id="rId13"/>
    <pivotCache cacheId="201" r:id="rId14"/>
    <pivotCache cacheId="202" r:id="rId15"/>
    <pivotCache cacheId="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7" i="30"/>
  <c r="V171" i="30"/>
  <c r="V5" i="30"/>
  <c r="V10" i="30"/>
  <c r="V9" i="30"/>
  <c r="V168" i="30"/>
  <c r="V289" i="30"/>
  <c r="V170" i="30"/>
  <c r="V173" i="30"/>
  <c r="V298" i="30"/>
  <c r="V172" i="30"/>
  <c r="V174" i="30"/>
  <c r="V22" i="30"/>
  <c r="V25" i="30"/>
  <c r="V15" i="30"/>
  <c r="V28" i="30"/>
  <c r="V299" i="30"/>
  <c r="V26" i="30"/>
  <c r="V16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<sst xmlns="http://schemas.openxmlformats.org/spreadsheetml/2006/main" count="20997" uniqueCount="2602">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</sst>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0" t="s">
        <v>0</v>
      </c>
      <c r="B1" s="1500"/>
      <c r="C1" s="1500"/>
      <c r="D1" s="1500"/>
      <c r="E1" s="1500"/>
      <c r="F1" s="1500"/>
      <c r="G1" s="1500"/>
      <c r="H1" s="1500"/>
      <c r="I1" s="1500"/>
      <c r="J1" s="1500"/>
      <c r="K1" s="1500"/>
      <c r="L1" s="1500"/>
      <c r="M1" s="1500"/>
      <c r="N1" s="1500"/>
      <c r="O1" s="1500"/>
      <c r="P1" s="1500"/>
      <c r="Q1" s="1010"/>
      <c r="S1" s="1010"/>
      <c r="T1" s="1010"/>
      <c r="U1" s="1010"/>
      <c r="V1" s="1010"/>
      <c r="W1" s="1010"/>
      <c r="X1" s="1010"/>
      <c r="Y1" s="1010"/>
      <c r="Z1" s="1010"/>
    </row>
    <row r="2" spans="1:26" ht="24.95" customHeight="1">
      <c r="A2" s="1501" t="str">
        <f ca="1">"Last Updated: "&amp;TEXT(NOW(),"MM/DD/YYYY  h:mm AM/PM")</f>
        <v>Last Updated: 05/25/2026  2:46 PM</v>
      </c>
      <c r="B2" s="1501"/>
      <c r="C2" s="1501"/>
      <c r="D2" s="1501"/>
      <c r="E2" s="1501"/>
      <c r="F2" s="1501"/>
      <c r="G2" s="1501"/>
      <c r="H2" s="1501"/>
      <c r="I2" s="1501"/>
      <c r="J2" s="1501"/>
      <c r="K2" s="1501"/>
      <c r="L2" s="1501"/>
      <c r="M2" s="1501"/>
      <c r="N2" s="1501"/>
      <c r="O2" s="1501"/>
      <c r="P2" s="150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502" t="s">
        <v>7</v>
      </c>
      <c r="B7" s="1502"/>
      <c r="C7" s="1502"/>
      <c r="D7" s="1502"/>
      <c r="E7" s="1502"/>
      <c r="F7" s="1502"/>
      <c r="G7" s="1502"/>
      <c r="H7" s="1502"/>
      <c r="I7" s="1502"/>
      <c r="J7" s="1502"/>
      <c r="K7" s="1502"/>
      <c r="L7" s="1502"/>
      <c r="M7" s="1502"/>
      <c r="N7" s="1502"/>
      <c r="O7" s="1502"/>
      <c r="P7" s="150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503" t="s">
        <v>8</v>
      </c>
      <c r="B9" s="1504"/>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89"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1"/>
      <c r="C10" s="1010"/>
      <c r="D10" s="1489"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0"/>
      <c r="F10" s="1491"/>
      <c r="G10" s="1010"/>
      <c r="H10" s="1505"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506"/>
      <c r="J10" s="1507"/>
      <c r="K10" s="1010"/>
      <c r="L10" s="1508"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9"/>
      <c r="N10" s="151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11">
        <f>IFERROR(H10/D10,0)</f>
        <v>6.1315181651600534E-2</v>
      </c>
      <c r="B13" s="1512"/>
      <c r="C13" s="1010"/>
      <c r="D13" s="1486"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487"/>
      <c r="F13" s="1488"/>
      <c r="G13" s="1010"/>
      <c r="H13" s="1489"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0"/>
      <c r="J13" s="1491"/>
      <c r="K13" s="1010"/>
      <c r="L13" s="1497">
        <f>COUNTA('Pending Resto-COP Packages'!A12:A59)</f>
        <v>36</v>
      </c>
      <c r="M13" s="1498"/>
      <c r="N13" s="149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2" t="s">
        <v>16</v>
      </c>
      <c r="B15" s="1492"/>
      <c r="C15" s="1492"/>
      <c r="D15" s="1492"/>
      <c r="E15" s="1010"/>
      <c r="F15" s="1492" t="s">
        <v>17</v>
      </c>
      <c r="G15" s="1492"/>
      <c r="H15" s="1492"/>
      <c r="I15" s="1492"/>
      <c r="J15" s="1010"/>
      <c r="K15" s="1492" t="s">
        <v>18</v>
      </c>
      <c r="L15" s="1492"/>
      <c r="M15" s="149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2" t="s">
        <v>44</v>
      </c>
      <c r="B27" s="1492"/>
      <c r="C27" s="1492"/>
      <c r="D27" s="1492"/>
      <c r="F27" s="1493" t="s">
        <v>45</v>
      </c>
      <c r="G27" s="1493"/>
      <c r="H27" s="1493"/>
      <c r="I27" s="149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7E9A8E0-3BB0-44CF-A4B4-E7FDE70E63C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2026-05-25T18:47:25Z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