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91" documentId="8_{941262AC-BC69-4A39-A0F5-E6C0C5A7C19A}" xr6:coauthVersionLast="47" xr6:coauthVersionMax="47" xr10:uidLastSave="{E883215C-0798-43CD-A2C8-53B628A6934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7071" r:id="rId12"/>
    <pivotCache cacheId="7072" r:id="rId13"/>
    <pivotCache cacheId="7073" r:id="rId14"/>
    <pivotCache cacheId="7074" r:id="rId15"/>
    <pivotCache cacheId="70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<sst xmlns="http://schemas.openxmlformats.org/spreadsheetml/2006/main" count="19485" uniqueCount="2452">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</sst>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13888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48611"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n v="1212"/>
    <m/>
    <m/>
    <x v="2"/>
  </r>
  <r>
    <s v="FB-HLX417"/>
    <x v="42"/>
    <d v="2026-04-20T00:00:00"/>
    <m/>
    <n v="1268"/>
    <s v="1,068 Tracer Wire"/>
    <x v="2"/>
  </r>
  <r>
    <s v="BHU-FLX-01-E"/>
    <x v="1"/>
    <d v="2026-04-20T00:00:00"/>
    <m/>
    <m/>
    <s v="Locate Issue--Frontier Not Marked"/>
    <x v="2"/>
  </r>
  <r>
    <s v="BHCD-FPW-03-W"/>
    <x v="43"/>
    <d v="2026-04-20T00:00:00"/>
    <m/>
    <m/>
    <m/>
    <x v="2"/>
  </r>
  <r>
    <s v="FB-HSF375"/>
    <x v="1"/>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n v="1212"/>
    <m/>
    <m/>
  </r>
  <r>
    <x v="401"/>
    <x v="42"/>
    <x v="309"/>
    <m/>
    <n v="1268"/>
    <s v="1,068 Tracer Wire"/>
  </r>
  <r>
    <x v="405"/>
    <x v="1"/>
    <x v="309"/>
    <m/>
    <m/>
    <s v="Locate Issue--Frontier Not Marked"/>
  </r>
  <r>
    <x v="387"/>
    <x v="43"/>
    <x v="309"/>
    <m/>
    <m/>
    <m/>
  </r>
  <r>
    <x v="406"/>
    <x v="1"/>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1"/>
      <c r="S1" s="1021"/>
      <c r="T1" s="1021"/>
      <c r="U1" s="1021"/>
      <c r="V1" s="1021"/>
      <c r="W1" s="1021"/>
      <c r="X1" s="1021"/>
      <c r="Y1" s="1021"/>
      <c r="Z1" s="1021"/>
    </row>
    <row r="2" spans="1:26" ht="24.95" customHeight="1">
      <c r="A2" s="1424" t="str">
        <f ca="1">"Last Updated: "&amp;TEXT(NOW(),"MM/DD/YYYY  h:mm AM/PM")</f>
        <v>Last Updated: 04/20/2026  5:51 PM</v>
      </c>
      <c r="B2" s="1424"/>
      <c r="C2" s="1424"/>
      <c r="D2" s="1424"/>
      <c r="E2" s="1424"/>
      <c r="F2" s="1424"/>
      <c r="G2" s="1424"/>
      <c r="H2" s="1424"/>
      <c r="I2" s="1424"/>
      <c r="J2" s="1424"/>
      <c r="K2" s="1424"/>
      <c r="L2" s="1424"/>
      <c r="M2" s="1424"/>
      <c r="N2" s="1424"/>
      <c r="O2" s="1424"/>
      <c r="P2" s="142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5" t="s">
        <v>7</v>
      </c>
      <c r="B7" s="1425"/>
      <c r="C7" s="1425"/>
      <c r="D7" s="1425"/>
      <c r="E7" s="1425"/>
      <c r="F7" s="1425"/>
      <c r="G7" s="1425"/>
      <c r="H7" s="1425"/>
      <c r="I7" s="1425"/>
      <c r="J7" s="1425"/>
      <c r="K7" s="1425"/>
      <c r="L7" s="1425"/>
      <c r="M7" s="1425"/>
      <c r="N7" s="1425"/>
      <c r="O7" s="1425"/>
      <c r="P7" s="142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6" t="s">
        <v>8</v>
      </c>
      <c r="B9" s="1427"/>
      <c r="C9" s="1021"/>
      <c r="D9" s="1417" t="s">
        <v>9</v>
      </c>
      <c r="E9" s="1418"/>
      <c r="F9" s="1419"/>
      <c r="G9" s="1021"/>
      <c r="H9" s="1417" t="s">
        <v>10</v>
      </c>
      <c r="I9" s="1418"/>
      <c r="J9" s="1419"/>
      <c r="K9" s="1021"/>
      <c r="L9" s="1417" t="s">
        <v>11</v>
      </c>
      <c r="M9" s="1418"/>
      <c r="N9" s="1419"/>
      <c r="O9" s="1021"/>
      <c r="P9" s="1021"/>
      <c r="Q9" s="1021"/>
      <c r="R9" s="1021"/>
      <c r="S9" s="1021"/>
      <c r="T9" s="1021"/>
      <c r="U9" s="1021"/>
      <c r="V9" s="1021"/>
      <c r="W9" s="1021"/>
      <c r="X9" s="1021"/>
      <c r="Y9" s="1021"/>
      <c r="Z9" s="1021"/>
    </row>
    <row r="10" spans="1:26" ht="50.1" customHeight="1">
      <c r="A10" s="142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9"/>
      <c r="C10" s="1021"/>
      <c r="D10" s="142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30"/>
      <c r="F10" s="1429"/>
      <c r="G10" s="1021"/>
      <c r="H10" s="1431"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2"/>
      <c r="J10" s="1433"/>
      <c r="K10" s="1021"/>
      <c r="L10" s="1434"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35"/>
      <c r="N10" s="143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7" t="s">
        <v>12</v>
      </c>
      <c r="B12" s="1419"/>
      <c r="C12" s="1021"/>
      <c r="D12" s="1417" t="s">
        <v>13</v>
      </c>
      <c r="E12" s="1418"/>
      <c r="F12" s="1419"/>
      <c r="G12" s="1021"/>
      <c r="H12" s="1417" t="s">
        <v>14</v>
      </c>
      <c r="I12" s="1418"/>
      <c r="J12" s="1419"/>
      <c r="K12" s="1021"/>
      <c r="L12" s="1417" t="s">
        <v>15</v>
      </c>
      <c r="M12" s="1418"/>
      <c r="N12" s="1419"/>
      <c r="O12" s="1021"/>
      <c r="P12" s="1021"/>
      <c r="Q12" s="1021"/>
      <c r="R12" s="1021"/>
      <c r="S12" s="1021"/>
      <c r="T12" s="1021"/>
      <c r="U12" s="1021"/>
      <c r="V12" s="1021"/>
      <c r="W12" s="1021"/>
      <c r="X12" s="1021"/>
      <c r="Y12" s="1021"/>
      <c r="Z12" s="1021"/>
    </row>
    <row r="13" spans="1:26" ht="50.1" customHeight="1">
      <c r="A13" s="1437">
        <f>IFERROR(H10/D10,0)</f>
        <v>6.4857330272220404E-2</v>
      </c>
      <c r="B13" s="1438"/>
      <c r="C13" s="1021"/>
      <c r="D13" s="1443"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44"/>
      <c r="F13" s="1445"/>
      <c r="G13" s="1021"/>
      <c r="H13" s="142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30"/>
      <c r="J13" s="1429"/>
      <c r="K13" s="1021"/>
      <c r="L13" s="1420">
        <f>COUNTA('Completed Projects Pending PW'!A2:A48)</f>
        <v>35</v>
      </c>
      <c r="M13" s="1421"/>
      <c r="N13" s="142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2" t="s">
        <v>16</v>
      </c>
      <c r="B15" s="1442"/>
      <c r="C15" s="1442"/>
      <c r="D15" s="1442"/>
      <c r="E15" s="1021"/>
      <c r="F15" s="1442" t="s">
        <v>17</v>
      </c>
      <c r="G15" s="1442"/>
      <c r="H15" s="1442"/>
      <c r="I15" s="1442"/>
      <c r="J15" s="1021"/>
      <c r="K15" s="1442" t="s">
        <v>18</v>
      </c>
      <c r="L15" s="1442"/>
      <c r="M15" s="144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2" t="s">
        <v>44</v>
      </c>
      <c r="B27" s="1442"/>
      <c r="C27" s="1442"/>
      <c r="D27" s="1442"/>
      <c r="F27" s="1446" t="s">
        <v>45</v>
      </c>
      <c r="G27" s="1446"/>
      <c r="H27" s="1446"/>
      <c r="I27" s="144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9" t="s">
        <v>65</v>
      </c>
      <c r="B39" s="1439"/>
      <c r="C39" s="1439"/>
      <c r="D39" s="1439"/>
      <c r="E39" s="1439"/>
      <c r="F39" s="1439"/>
      <c r="G39" s="1439"/>
      <c r="H39" s="1439"/>
      <c r="I39" s="1439"/>
      <c r="J39" s="1439"/>
      <c r="K39" s="1440"/>
      <c r="L39" s="1440"/>
      <c r="M39" s="1440"/>
      <c r="N39" s="144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1" t="s">
        <v>66</v>
      </c>
      <c r="B60" s="1441"/>
      <c r="C60" s="1441"/>
      <c r="D60" s="1441"/>
      <c r="E60" s="1441"/>
      <c r="F60" s="1441"/>
      <c r="G60" s="1441"/>
      <c r="H60" s="1441"/>
      <c r="I60" s="1441"/>
      <c r="J60" s="1441"/>
      <c r="K60" s="1441"/>
      <c r="L60" s="1441"/>
      <c r="M60" s="1441"/>
      <c r="N60" s="1441"/>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7" t="s">
        <v>441</v>
      </c>
      <c r="C1" s="1447"/>
      <c r="D1" s="427"/>
      <c r="E1" s="1447" t="s">
        <v>442</v>
      </c>
      <c r="F1" s="14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8"/>
      <c r="B1" s="1448"/>
      <c r="C1" s="1448"/>
      <c r="D1" s="1448"/>
      <c r="E1" s="1448"/>
      <c r="F1" s="1448"/>
      <c r="G1" s="1448"/>
      <c r="H1" s="1449" t="s">
        <v>479</v>
      </c>
      <c r="I1" s="1449"/>
      <c r="J1" s="1449"/>
      <c r="K1" s="1449"/>
      <c r="L1" s="1449"/>
      <c r="M1" s="1449"/>
      <c r="N1" s="1449"/>
      <c r="O1" s="1449"/>
      <c r="P1" s="189"/>
      <c r="Q1" s="1450" t="s">
        <v>97</v>
      </c>
      <c r="R1" s="1450"/>
      <c r="S1" s="1451"/>
      <c r="T1" s="1450"/>
      <c r="U1" s="1450"/>
      <c r="V1" s="1450"/>
      <c r="W1" s="1450"/>
      <c r="X1" s="145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V37" activePane="topRight" state="frozen"/>
      <selection pane="topRight" activeCell="X47" sqref="X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6">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5">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60">
        <v>80</v>
      </c>
      <c r="I44" s="1297" t="s">
        <v>542</v>
      </c>
      <c r="J44" s="1300" t="s">
        <v>30</v>
      </c>
      <c r="K44" s="1453"/>
      <c r="L44" s="1273"/>
      <c r="M44" s="703" t="s">
        <v>110</v>
      </c>
      <c r="N44" s="1454">
        <v>77548</v>
      </c>
      <c r="O44" s="1202" t="s">
        <v>110</v>
      </c>
      <c r="P44" s="1392"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8" t="s">
        <v>644</v>
      </c>
      <c r="B45" s="1203" t="s">
        <v>37</v>
      </c>
      <c r="C45" s="1391">
        <v>46171</v>
      </c>
      <c r="D45" s="1272"/>
      <c r="E45" s="1273"/>
      <c r="F45" s="1272"/>
      <c r="G45" s="1274"/>
      <c r="H45" s="1460">
        <v>89</v>
      </c>
      <c r="I45" s="1297" t="s">
        <v>542</v>
      </c>
      <c r="J45" s="1300" t="s">
        <v>30</v>
      </c>
      <c r="K45" s="1453"/>
      <c r="L45" s="1273"/>
      <c r="M45" s="1201" t="s">
        <v>110</v>
      </c>
      <c r="N45" s="1454">
        <v>70666</v>
      </c>
      <c r="O45" s="1202" t="s">
        <v>110</v>
      </c>
      <c r="P45" s="1392"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8" t="s">
        <v>646</v>
      </c>
      <c r="B46" s="1203" t="s">
        <v>37</v>
      </c>
      <c r="C46" s="1391">
        <v>46171</v>
      </c>
      <c r="D46" s="1272"/>
      <c r="E46" s="1273"/>
      <c r="F46" s="1272"/>
      <c r="G46" s="1274"/>
      <c r="H46" s="1460">
        <v>79</v>
      </c>
      <c r="I46" s="1297" t="s">
        <v>542</v>
      </c>
      <c r="J46" s="1300" t="s">
        <v>30</v>
      </c>
      <c r="K46" s="1453"/>
      <c r="L46" s="1273"/>
      <c r="M46" s="1201" t="s">
        <v>110</v>
      </c>
      <c r="N46" s="1454">
        <v>89293.95</v>
      </c>
      <c r="O46" s="1202" t="s">
        <v>110</v>
      </c>
      <c r="P46" s="1392"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8" t="s">
        <v>647</v>
      </c>
      <c r="B47" s="1203" t="s">
        <v>37</v>
      </c>
      <c r="C47" s="1391">
        <v>46171</v>
      </c>
      <c r="D47" s="1272"/>
      <c r="E47" s="1273"/>
      <c r="F47" s="1272"/>
      <c r="G47" s="1274"/>
      <c r="H47" s="1460">
        <v>71</v>
      </c>
      <c r="I47" s="1297" t="s">
        <v>542</v>
      </c>
      <c r="J47" s="1300" t="s">
        <v>30</v>
      </c>
      <c r="K47" s="1453"/>
      <c r="L47" s="1273"/>
      <c r="M47" s="1201" t="s">
        <v>110</v>
      </c>
      <c r="N47" s="1454">
        <v>91537.75</v>
      </c>
      <c r="O47" s="1202" t="s">
        <v>110</v>
      </c>
      <c r="P47" s="1392"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8" t="s">
        <v>648</v>
      </c>
      <c r="B48" s="1203" t="s">
        <v>37</v>
      </c>
      <c r="C48" s="1391">
        <v>46171</v>
      </c>
      <c r="D48" s="1272"/>
      <c r="E48" s="1273"/>
      <c r="F48" s="1272"/>
      <c r="G48" s="1274"/>
      <c r="H48" s="1460">
        <v>71</v>
      </c>
      <c r="I48" s="1297" t="s">
        <v>542</v>
      </c>
      <c r="J48" s="1300" t="s">
        <v>30</v>
      </c>
      <c r="K48" s="1453"/>
      <c r="L48" s="1273"/>
      <c r="M48" s="1201" t="s">
        <v>110</v>
      </c>
      <c r="N48" s="1454">
        <v>68762</v>
      </c>
      <c r="O48" s="1202" t="s">
        <v>110</v>
      </c>
      <c r="P48" s="1392"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8" t="s">
        <v>649</v>
      </c>
      <c r="B49" s="1203" t="s">
        <v>37</v>
      </c>
      <c r="C49" s="1391">
        <v>46171</v>
      </c>
      <c r="D49" s="1272"/>
      <c r="E49" s="1273"/>
      <c r="F49" s="1272"/>
      <c r="G49" s="1274"/>
      <c r="H49" s="1460">
        <v>0</v>
      </c>
      <c r="I49" s="1297" t="s">
        <v>542</v>
      </c>
      <c r="J49" s="1300" t="s">
        <v>30</v>
      </c>
      <c r="K49" s="1453"/>
      <c r="L49" s="1273"/>
      <c r="M49" s="1201" t="s">
        <v>110</v>
      </c>
      <c r="N49" s="1454">
        <v>60407.15</v>
      </c>
      <c r="O49" s="1202" t="s">
        <v>110</v>
      </c>
      <c r="P49" s="1392"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2"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4" t="s">
        <v>38</v>
      </c>
      <c r="Q31" s="706">
        <v>45743</v>
      </c>
      <c r="R31" s="706"/>
      <c r="S31" s="363" t="s">
        <v>743</v>
      </c>
      <c r="T31" s="373" t="s">
        <v>744</v>
      </c>
      <c r="U31" s="373" t="s">
        <v>744</v>
      </c>
      <c r="V31" s="707">
        <v>1831</v>
      </c>
      <c r="W31" s="1413">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7">
        <v>159271.5</v>
      </c>
      <c r="O2" s="937"/>
      <c r="P2" s="1267">
        <v>159271.5</v>
      </c>
      <c r="Q2" s="300" t="s">
        <v>110</v>
      </c>
      <c r="R2" s="1409"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8">
        <v>11793.85</v>
      </c>
      <c r="O3" s="937"/>
      <c r="P3" s="1267">
        <v>11793.85</v>
      </c>
      <c r="Q3" s="304" t="s">
        <v>110</v>
      </c>
      <c r="R3" s="1410"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09"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09"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09"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1"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c r="B1487">
        <v>1212</v>
      </c>
      <c r="C1487">
        <v>1212</v>
      </c>
    </row>
    <row r="1488" spans="1:7">
      <c r="A1488" t="s">
        <v>580</v>
      </c>
    </row>
    <row r="1489" spans="1:3">
      <c r="A1489" t="s">
        <v>574</v>
      </c>
    </row>
    <row r="1490" spans="1:3">
      <c r="A1490" t="s">
        <v>653</v>
      </c>
    </row>
    <row r="1491" spans="1:3">
      <c r="A1491" t="s">
        <v>471</v>
      </c>
      <c r="B1491">
        <v>1212</v>
      </c>
      <c r="C1491">
        <v>1212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7" activePane="bottomLeft" state="frozen"/>
      <selection pane="bottomLeft" activeCell="A2908" sqref="A2908:XFD290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86D2511-9129-40D1-B29B-0AE147A3EFE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2026-04-20T21:53:41Z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