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44" documentId="8_{DCF85A03-1EEC-410A-B6A1-333228F65FDB}" xr6:coauthVersionLast="47" xr6:coauthVersionMax="47" xr10:uidLastSave="{D29A2AF7-CEE0-4664-90F8-7CE3984A554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917" r:id="rId12"/>
    <pivotCache cacheId="1918" r:id="rId13"/>
    <pivotCache cacheId="1919" r:id="rId14"/>
    <pivotCache cacheId="1920" r:id="rId15"/>
    <pivotCache cacheId="19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8" i="30"/>
  <c r="V162" i="30"/>
  <c r="V164" i="30"/>
  <c r="V161" i="30"/>
  <c r="V14" i="30"/>
  <c r="V166" i="30"/>
  <c r="V23" i="30"/>
  <c r="V9" i="30"/>
  <c r="V163"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<sst xmlns="http://schemas.openxmlformats.org/spreadsheetml/2006/main" count="20429" uniqueCount="2551">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</sst>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3" fontId="72" fillId="19" borderId="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16</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124333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787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3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6134261" createdVersion="8" refreshedVersion="8" minRefreshableVersion="3" recordCount="3019"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6">
    <i>
      <x v="259"/>
    </i>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7" t="s">
        <v>0</v>
      </c>
      <c r="B1" s="1467"/>
      <c r="C1" s="1467"/>
      <c r="D1" s="1467"/>
      <c r="E1" s="1467"/>
      <c r="F1" s="1467"/>
      <c r="G1" s="1467"/>
      <c r="H1" s="1467"/>
      <c r="I1" s="1467"/>
      <c r="J1" s="1467"/>
      <c r="K1" s="1467"/>
      <c r="L1" s="1467"/>
      <c r="M1" s="1467"/>
      <c r="N1" s="1467"/>
      <c r="O1" s="1467"/>
      <c r="P1" s="1467"/>
      <c r="Q1" s="1011"/>
      <c r="S1" s="1011"/>
      <c r="T1" s="1011"/>
      <c r="U1" s="1011"/>
      <c r="V1" s="1011"/>
      <c r="W1" s="1011"/>
      <c r="X1" s="1011"/>
      <c r="Y1" s="1011"/>
      <c r="Z1" s="1011"/>
    </row>
    <row r="2" spans="1:26" ht="24.95" customHeight="1">
      <c r="A2" s="1468" t="str">
        <f ca="1">"Last Updated: "&amp;TEXT(NOW(),"MM/DD/YYYY  h:mm AM/PM")</f>
        <v>Last Updated: 05/08/2026  7:22 AM</v>
      </c>
      <c r="B2" s="1468"/>
      <c r="C2" s="1468"/>
      <c r="D2" s="1468"/>
      <c r="E2" s="1468"/>
      <c r="F2" s="1468"/>
      <c r="G2" s="1468"/>
      <c r="H2" s="1468"/>
      <c r="I2" s="1468"/>
      <c r="J2" s="1468"/>
      <c r="K2" s="1468"/>
      <c r="L2" s="1468"/>
      <c r="M2" s="1468"/>
      <c r="N2" s="1468"/>
      <c r="O2" s="1468"/>
      <c r="P2" s="1468"/>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9" t="s">
        <v>7</v>
      </c>
      <c r="B7" s="1469"/>
      <c r="C7" s="1469"/>
      <c r="D7" s="1469"/>
      <c r="E7" s="1469"/>
      <c r="F7" s="1469"/>
      <c r="G7" s="1469"/>
      <c r="H7" s="1469"/>
      <c r="I7" s="1469"/>
      <c r="J7" s="1469"/>
      <c r="K7" s="1469"/>
      <c r="L7" s="1469"/>
      <c r="M7" s="1469"/>
      <c r="N7" s="1469"/>
      <c r="O7" s="1469"/>
      <c r="P7" s="1469"/>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0" t="s">
        <v>8</v>
      </c>
      <c r="B9" s="1471"/>
      <c r="C9" s="1011"/>
      <c r="D9" s="1461" t="s">
        <v>9</v>
      </c>
      <c r="E9" s="1462"/>
      <c r="F9" s="1463"/>
      <c r="G9" s="1011"/>
      <c r="H9" s="1461" t="s">
        <v>10</v>
      </c>
      <c r="I9" s="1462"/>
      <c r="J9" s="1463"/>
      <c r="K9" s="1011"/>
      <c r="L9" s="1461" t="s">
        <v>11</v>
      </c>
      <c r="M9" s="1462"/>
      <c r="N9" s="1463"/>
      <c r="O9" s="1011"/>
      <c r="P9" s="1011"/>
      <c r="Q9" s="1011"/>
      <c r="R9" s="1011"/>
      <c r="S9" s="1011"/>
      <c r="T9" s="1011"/>
      <c r="U9" s="1011"/>
      <c r="V9" s="1011"/>
      <c r="W9" s="1011"/>
      <c r="X9" s="1011"/>
      <c r="Y9" s="1011"/>
      <c r="Z9" s="1011"/>
    </row>
    <row r="10" spans="1:26" ht="50.1" customHeight="1">
      <c r="A10" s="1472"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165</v>
      </c>
      <c r="B10" s="1473"/>
      <c r="C10" s="1011"/>
      <c r="D10" s="1472"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1001162</v>
      </c>
      <c r="E10" s="1474"/>
      <c r="F10" s="1473"/>
      <c r="G10" s="1011"/>
      <c r="H10" s="1475"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56340</v>
      </c>
      <c r="I10" s="1476"/>
      <c r="J10" s="1477"/>
      <c r="K10" s="1011"/>
      <c r="L10" s="147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944822</v>
      </c>
      <c r="M10" s="1479"/>
      <c r="N10" s="1480"/>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1" t="s">
        <v>12</v>
      </c>
      <c r="B12" s="1463"/>
      <c r="C12" s="1011"/>
      <c r="D12" s="1461" t="s">
        <v>13</v>
      </c>
      <c r="E12" s="1462"/>
      <c r="F12" s="1463"/>
      <c r="G12" s="1011"/>
      <c r="H12" s="1461" t="s">
        <v>14</v>
      </c>
      <c r="I12" s="1462"/>
      <c r="J12" s="1463"/>
      <c r="K12" s="1011"/>
      <c r="L12" s="1461" t="s">
        <v>15</v>
      </c>
      <c r="M12" s="1462"/>
      <c r="N12" s="1463"/>
      <c r="O12" s="1011"/>
      <c r="P12" s="1011"/>
      <c r="Q12" s="1011"/>
      <c r="R12" s="1011"/>
      <c r="S12" s="1011"/>
      <c r="T12" s="1011"/>
      <c r="U12" s="1011"/>
      <c r="V12" s="1011"/>
      <c r="W12" s="1011"/>
      <c r="X12" s="1011"/>
      <c r="Y12" s="1011"/>
      <c r="Z12" s="1011"/>
    </row>
    <row r="13" spans="1:26" ht="50.1" customHeight="1">
      <c r="A13" s="1481">
        <f>IFERROR(H10/D10,0)</f>
        <v>5.6274608904453023E-2</v>
      </c>
      <c r="B13" s="1482"/>
      <c r="C13" s="1011"/>
      <c r="D13" s="1487"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11625973.25</v>
      </c>
      <c r="E13" s="1488"/>
      <c r="F13" s="1489"/>
      <c r="G13" s="1011"/>
      <c r="H13" s="1472"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10135</v>
      </c>
      <c r="I13" s="1474"/>
      <c r="J13" s="1473"/>
      <c r="K13" s="1011"/>
      <c r="L13" s="1464">
        <f>COUNTA('Pending Resto-COP Packages'!A7:A51)</f>
        <v>33</v>
      </c>
      <c r="M13" s="1465"/>
      <c r="N13" s="1466"/>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6" t="s">
        <v>16</v>
      </c>
      <c r="B15" s="1486"/>
      <c r="C15" s="1486"/>
      <c r="D15" s="1486"/>
      <c r="E15" s="1011"/>
      <c r="F15" s="1486" t="s">
        <v>17</v>
      </c>
      <c r="G15" s="1486"/>
      <c r="H15" s="1486"/>
      <c r="I15" s="1486"/>
      <c r="J15" s="1011"/>
      <c r="K15" s="1486" t="s">
        <v>18</v>
      </c>
      <c r="L15" s="1486"/>
      <c r="M15" s="1486"/>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80979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989376.85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403">
        <f>IFERROR(L17/SUM(L17:L19),0)</f>
        <v>0.6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0.10960459948502699</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16</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124333</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0.16459025359317317</v>
      </c>
      <c r="E20" s="1011"/>
      <c r="F20" s="1020" t="s">
        <v>38</v>
      </c>
      <c r="G20" s="1017" cm="1">
        <f t="array" ref="G20">SUMPRODUCT(--(IF($B$5="All",TRUE,'Tillman UG Footage'!B2:B184=$B$5))*--('Tillman UG Footage'!P2:P184="Completed")*--(IF($F$5="All",TRUE,ISNUMBER(FIND($F$5,'Tillman UG Footage'!D2:D184&amp;" "))))*--(IF($H$5="All",TRUE,ISNUMBER(FIND($H$5,'Tillman UG Footage'!F2:F184&amp;" ")))))</f>
        <v>2</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10610</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129076.05</v>
      </c>
      <c r="J20" s="1011"/>
      <c r="K20" s="1022" t="s">
        <v>39</v>
      </c>
      <c r="L20" s="1023">
        <f>SUM(L17:L19)</f>
        <v>165</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7.6275207591933569E-2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135</v>
      </c>
      <c r="C25" s="1023">
        <f>SUM(C17:C24)</f>
        <v>773978</v>
      </c>
      <c r="D25" s="1024">
        <f>IFERROR(H10/D10,0)</f>
        <v>5.6274608904453023E-2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6" t="s">
        <v>44</v>
      </c>
      <c r="B27" s="1486"/>
      <c r="C27" s="1486"/>
      <c r="D27" s="1486"/>
      <c r="F27" s="1490" t="s">
        <v>45</v>
      </c>
      <c r="G27" s="1490"/>
      <c r="H27" s="1490"/>
      <c r="I27" s="1490"/>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3" t="s">
        <v>65</v>
      </c>
      <c r="B39" s="1483"/>
      <c r="C39" s="1483"/>
      <c r="D39" s="1483"/>
      <c r="E39" s="1483"/>
      <c r="F39" s="1483"/>
      <c r="G39" s="1483"/>
      <c r="H39" s="1483"/>
      <c r="I39" s="1483"/>
      <c r="J39" s="1483"/>
      <c r="K39" s="1484"/>
      <c r="L39" s="1484"/>
      <c r="M39" s="1484"/>
      <c r="N39" s="1484"/>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5" t="s">
        <v>66</v>
      </c>
      <c r="B60" s="1485"/>
      <c r="C60" s="1485"/>
      <c r="D60" s="1485"/>
      <c r="E60" s="1485"/>
      <c r="F60" s="1485"/>
      <c r="G60" s="1485"/>
      <c r="H60" s="1485"/>
      <c r="I60" s="1485"/>
      <c r="J60" s="1485"/>
      <c r="K60" s="1485"/>
      <c r="L60" s="1485"/>
      <c r="M60" s="1485"/>
      <c r="N60" s="1485"/>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30" activePane="topRight" state="frozen"/>
      <selection pane="topRight" activeCell="W40" sqref="W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0">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7">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6">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58" t="s">
        <v>38</v>
      </c>
      <c r="Q86" s="703">
        <v>46132</v>
      </c>
      <c r="R86" s="1396"/>
      <c r="S86" s="1396"/>
      <c r="T86" s="1396"/>
      <c r="U86" s="1396"/>
      <c r="V86" s="1397">
        <v>6605</v>
      </c>
      <c r="W86" s="1401">
        <v>6518</v>
      </c>
      <c r="X86" s="1398">
        <f t="shared" ref="X86:X96" si="7">SUM(V86-W86)</f>
        <v>87</v>
      </c>
      <c r="Y86" s="1255">
        <f t="shared" ref="Y86:Y96"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687</v>
      </c>
      <c r="B94" s="1419" t="s">
        <v>37</v>
      </c>
      <c r="C94" s="1416">
        <v>46172</v>
      </c>
      <c r="D94" s="1414"/>
      <c r="E94" s="1415"/>
      <c r="F94" s="1414"/>
      <c r="G94" s="1254"/>
      <c r="H94" s="1497">
        <v>56</v>
      </c>
      <c r="I94" s="1276" t="s">
        <v>545</v>
      </c>
      <c r="J94" s="748" t="s">
        <v>33</v>
      </c>
      <c r="K94" s="1393" t="s">
        <v>688</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689</v>
      </c>
      <c r="AE94" s="728"/>
    </row>
    <row r="95" spans="1:31" ht="24.75" customHeight="1">
      <c r="A95" s="1435" t="s">
        <v>690</v>
      </c>
      <c r="B95" s="1419" t="s">
        <v>37</v>
      </c>
      <c r="C95" s="1416">
        <v>46172</v>
      </c>
      <c r="D95" s="1414"/>
      <c r="E95" s="1415"/>
      <c r="F95" s="1414"/>
      <c r="G95" s="1254"/>
      <c r="H95" s="1497">
        <v>62</v>
      </c>
      <c r="I95" s="1276" t="s">
        <v>545</v>
      </c>
      <c r="J95" s="748" t="s">
        <v>33</v>
      </c>
      <c r="K95" s="1393" t="s">
        <v>688</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689</v>
      </c>
      <c r="AE95" s="728"/>
    </row>
    <row r="96" spans="1:31" ht="24.75" customHeight="1">
      <c r="A96" s="1322" t="s">
        <v>691</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59">
        <v>3052</v>
      </c>
      <c r="X96" s="1398">
        <f t="shared" si="7"/>
        <v>1275</v>
      </c>
      <c r="Y96" s="1255">
        <f t="shared" si="8"/>
        <v>0.70533857175872428</v>
      </c>
      <c r="Z96" s="1396">
        <v>46146</v>
      </c>
      <c r="AA96" s="698">
        <v>0</v>
      </c>
      <c r="AB96" s="737">
        <v>0</v>
      </c>
      <c r="AC96" s="736">
        <v>0</v>
      </c>
      <c r="AD96" s="1256" t="s">
        <v>692</v>
      </c>
      <c r="AE96" s="728"/>
    </row>
    <row r="97" spans="1:31" ht="24.75" customHeight="1">
      <c r="A97" s="1065" t="s">
        <v>693</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694</v>
      </c>
      <c r="AE97" s="728"/>
    </row>
    <row r="98" spans="1:31" ht="24.75" customHeight="1">
      <c r="A98" s="1430" t="s">
        <v>695</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696</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697</v>
      </c>
      <c r="AE99" s="728"/>
    </row>
    <row r="100" spans="1:31" ht="24.75" customHeight="1">
      <c r="A100" s="1322" t="s">
        <v>698</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697</v>
      </c>
      <c r="AE100" s="728"/>
    </row>
    <row r="101" spans="1:31" ht="24.75" customHeight="1">
      <c r="A101" s="1322" t="s">
        <v>699</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697</v>
      </c>
      <c r="AE101" s="728"/>
    </row>
    <row r="102" spans="1:31" ht="24.75" customHeight="1">
      <c r="A102" s="1322" t="s">
        <v>700</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697</v>
      </c>
      <c r="AE102" s="728"/>
    </row>
    <row r="103" spans="1:31" ht="24.75" customHeight="1">
      <c r="A103" s="1322" t="s">
        <v>701</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59">
        <v>1929</v>
      </c>
      <c r="X103" s="1398">
        <f t="shared" si="11"/>
        <v>1764</v>
      </c>
      <c r="Y103" s="1255">
        <f t="shared" si="12"/>
        <v>0.52233956133225024</v>
      </c>
      <c r="Z103" s="1396">
        <v>46146</v>
      </c>
      <c r="AA103" s="698">
        <v>0</v>
      </c>
      <c r="AB103" s="737">
        <v>0</v>
      </c>
      <c r="AC103" s="736">
        <v>0</v>
      </c>
      <c r="AD103" s="1256" t="s">
        <v>697</v>
      </c>
      <c r="AE103" s="728"/>
    </row>
    <row r="104" spans="1:31" ht="24.75" customHeight="1">
      <c r="A104" s="1322" t="s">
        <v>702</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697</v>
      </c>
      <c r="AE104" s="728"/>
    </row>
    <row r="105" spans="1:31" ht="24.75" customHeight="1">
      <c r="A105" s="1065" t="s">
        <v>703</v>
      </c>
      <c r="B105" s="1067" t="s">
        <v>40</v>
      </c>
      <c r="C105" s="360">
        <v>46111</v>
      </c>
      <c r="D105" s="366"/>
      <c r="E105" s="367"/>
      <c r="F105" s="701"/>
      <c r="G105" s="701"/>
      <c r="H105" s="999">
        <v>0</v>
      </c>
      <c r="I105" s="304" t="s">
        <v>545</v>
      </c>
      <c r="J105" s="748" t="s">
        <v>33</v>
      </c>
      <c r="K105" s="1000" t="s">
        <v>688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704</v>
      </c>
      <c r="AE105" s="728"/>
    </row>
    <row r="106" spans="1:31" ht="24.75" customHeight="1">
      <c r="A106" s="1065" t="s">
        <v>705</v>
      </c>
      <c r="B106" s="1067" t="s">
        <v>40</v>
      </c>
      <c r="C106" s="360">
        <v>46111</v>
      </c>
      <c r="D106" s="366"/>
      <c r="E106" s="367"/>
      <c r="F106" s="701"/>
      <c r="G106" s="701"/>
      <c r="H106" s="999">
        <v>0</v>
      </c>
      <c r="I106" s="304" t="s">
        <v>545</v>
      </c>
      <c r="J106" s="748" t="s">
        <v>33</v>
      </c>
      <c r="K106" s="1000" t="s">
        <v>688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704</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706</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707</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708</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709</v>
      </c>
      <c r="AE114" s="725"/>
    </row>
    <row r="115" spans="1:31" ht="24.75" customHeight="1">
      <c r="A115" s="298" t="s">
        <v>710</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709</v>
      </c>
      <c r="AE115" s="725"/>
    </row>
    <row r="116" spans="1:31" ht="24.75" customHeight="1">
      <c r="A116" s="298" t="s">
        <v>711</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709</v>
      </c>
      <c r="AE116" s="725"/>
    </row>
    <row r="117" spans="1:31" ht="24.75" customHeight="1">
      <c r="A117" s="298" t="s">
        <v>712</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709</v>
      </c>
      <c r="AE117" s="725"/>
    </row>
    <row r="118" spans="1:31" ht="24.75" customHeight="1">
      <c r="A118" s="298" t="s">
        <v>713</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709</v>
      </c>
      <c r="AE118" s="725"/>
    </row>
    <row r="119" spans="1:31" ht="24.75" customHeight="1">
      <c r="A119" s="298" t="s">
        <v>714</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709</v>
      </c>
      <c r="AE119" s="725"/>
    </row>
    <row r="120" spans="1:31" ht="24.75" customHeight="1">
      <c r="A120" s="298" t="s">
        <v>715</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709</v>
      </c>
      <c r="AE120" s="725"/>
    </row>
    <row r="121" spans="1:31" ht="24.75" customHeight="1">
      <c r="A121" s="298" t="s">
        <v>716</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709</v>
      </c>
      <c r="AE121" s="725"/>
    </row>
    <row r="122" spans="1:31" ht="24.75" customHeight="1">
      <c r="A122" s="298" t="s">
        <v>717</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709</v>
      </c>
      <c r="AE122" s="725"/>
    </row>
    <row r="123" spans="1:31" ht="24.75" customHeight="1">
      <c r="A123" s="298" t="s">
        <v>718</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709</v>
      </c>
      <c r="AE123" s="725"/>
    </row>
    <row r="124" spans="1:31" ht="24.75" customHeight="1">
      <c r="A124" s="298" t="s">
        <v>719</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709</v>
      </c>
      <c r="AE124" s="725"/>
    </row>
    <row r="125" spans="1:31" ht="24.75" customHeight="1">
      <c r="A125" s="298" t="s">
        <v>720</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709</v>
      </c>
      <c r="AE125" s="725"/>
    </row>
    <row r="126" spans="1:31" ht="24.75" customHeight="1">
      <c r="A126" s="298" t="s">
        <v>721</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709</v>
      </c>
      <c r="AE126" s="725"/>
    </row>
    <row r="127" spans="1:31" ht="24.75" customHeight="1">
      <c r="A127" s="298" t="s">
        <v>722</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709</v>
      </c>
      <c r="AE127" s="725"/>
    </row>
    <row r="128" spans="1:31" ht="24.75" customHeight="1">
      <c r="A128" s="298" t="s">
        <v>723</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709</v>
      </c>
      <c r="AE128" s="725"/>
    </row>
    <row r="129" spans="1:31" ht="24.75" customHeight="1">
      <c r="A129" s="298" t="s">
        <v>724</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709</v>
      </c>
      <c r="AE129" s="725"/>
    </row>
    <row r="130" spans="1:31" ht="24.75" customHeight="1">
      <c r="A130" s="298" t="s">
        <v>725</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709</v>
      </c>
      <c r="AE130" s="725"/>
    </row>
    <row r="131" spans="1:31" ht="24.75" customHeight="1">
      <c r="A131" s="298" t="s">
        <v>726</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709</v>
      </c>
      <c r="AE131" s="725"/>
    </row>
    <row r="132" spans="1:31" ht="24.75" customHeight="1">
      <c r="A132" s="298" t="s">
        <v>727</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709</v>
      </c>
      <c r="AE132" s="725"/>
    </row>
    <row r="133" spans="1:31" ht="24.75" customHeight="1">
      <c r="A133" s="298" t="s">
        <v>728</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709</v>
      </c>
      <c r="AE133" s="725"/>
    </row>
    <row r="134" spans="1:31" ht="24.75" customHeight="1">
      <c r="A134" s="298" t="s">
        <v>729</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709</v>
      </c>
      <c r="AE134" s="725"/>
    </row>
    <row r="135" spans="1:31" ht="24.75" customHeight="1">
      <c r="A135" s="298" t="s">
        <v>730</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709</v>
      </c>
      <c r="AE135" s="725"/>
    </row>
    <row r="136" spans="1:31" ht="24.75" customHeight="1">
      <c r="A136" s="298" t="s">
        <v>731</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709</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709</v>
      </c>
      <c r="AE137" s="725"/>
    </row>
    <row r="138" spans="1:31" ht="24.75" customHeight="1">
      <c r="A138" s="298" t="s">
        <v>733</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709</v>
      </c>
      <c r="AE138" s="725"/>
    </row>
    <row r="139" spans="1:31" ht="24.75" customHeight="1">
      <c r="A139" s="298" t="s">
        <v>734</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709</v>
      </c>
      <c r="AE139" s="725"/>
    </row>
    <row r="140" spans="1:31" ht="24.75" customHeight="1">
      <c r="A140" s="298" t="s">
        <v>735</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709</v>
      </c>
      <c r="AE140" s="725"/>
    </row>
    <row r="141" spans="1:31" ht="24.75" customHeight="1">
      <c r="A141" s="298" t="s">
        <v>736</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709</v>
      </c>
      <c r="AE141" s="725"/>
    </row>
    <row r="142" spans="1:31" ht="24.75" customHeight="1">
      <c r="A142" s="298" t="s">
        <v>737</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709</v>
      </c>
      <c r="AE142" s="725"/>
    </row>
    <row r="143" spans="1:31" ht="24.75" customHeight="1">
      <c r="A143" s="298" t="s">
        <v>738</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709</v>
      </c>
      <c r="AE143" s="725"/>
    </row>
    <row r="144" spans="1:31" ht="24.75" customHeight="1">
      <c r="A144" s="298" t="s">
        <v>739</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709</v>
      </c>
      <c r="AE144" s="725"/>
    </row>
    <row r="145" spans="1:31" ht="24.75" customHeight="1">
      <c r="A145" s="298" t="s">
        <v>740</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709</v>
      </c>
      <c r="AE145" s="725"/>
    </row>
    <row r="146" spans="1:31" ht="24.75" customHeight="1">
      <c r="A146" s="298" t="s">
        <v>741</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709</v>
      </c>
      <c r="AE146" s="725"/>
    </row>
    <row r="147" spans="1:31" ht="24.75" customHeight="1">
      <c r="A147" s="298" t="s">
        <v>742</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709</v>
      </c>
      <c r="AE147" s="725"/>
    </row>
    <row r="148" spans="1:31" ht="24.75" customHeight="1">
      <c r="A148" s="298" t="s">
        <v>743</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709</v>
      </c>
      <c r="AE148" s="725"/>
    </row>
    <row r="149" spans="1:31" ht="24.75" customHeight="1">
      <c r="A149" s="298" t="s">
        <v>744</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709</v>
      </c>
      <c r="AE149" s="725"/>
    </row>
    <row r="150" spans="1:31" ht="24.75" customHeight="1">
      <c r="A150" s="298" t="s">
        <v>745</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709</v>
      </c>
      <c r="AE150" s="725"/>
    </row>
    <row r="151" spans="1:31" ht="24.75" customHeight="1">
      <c r="A151" s="298" t="s">
        <v>746</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709</v>
      </c>
      <c r="AE151" s="725"/>
    </row>
    <row r="152" spans="1:31" ht="24.75" customHeight="1">
      <c r="A152" s="298" t="s">
        <v>747</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709</v>
      </c>
      <c r="AE152" s="725"/>
    </row>
    <row r="153" spans="1:31" ht="24.75" customHeight="1">
      <c r="A153" s="298" t="s">
        <v>748</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709</v>
      </c>
      <c r="AE153" s="725"/>
    </row>
    <row r="154" spans="1:31" ht="24.75" customHeight="1">
      <c r="A154" s="298" t="s">
        <v>749</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709</v>
      </c>
      <c r="AE154" s="725"/>
    </row>
    <row r="155" spans="1:31" ht="24.75" customHeight="1">
      <c r="A155" s="298" t="s">
        <v>750</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709</v>
      </c>
      <c r="AE155" s="725"/>
    </row>
    <row r="156" spans="1:31" ht="24.75" customHeight="1">
      <c r="A156" s="298" t="s">
        <v>751</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709</v>
      </c>
      <c r="AE156" s="725"/>
    </row>
    <row r="157" spans="1:31" ht="24.75" customHeight="1">
      <c r="A157" s="298" t="s">
        <v>752</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709</v>
      </c>
      <c r="AE157" s="725"/>
    </row>
    <row r="158" spans="1:31" ht="24.75" customHeight="1">
      <c r="A158" s="298" t="s">
        <v>753</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709</v>
      </c>
      <c r="AE158" s="725"/>
    </row>
    <row r="159" spans="1:31" ht="24.75" customHeight="1">
      <c r="A159" s="298" t="s">
        <v>754</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709</v>
      </c>
      <c r="AE159" s="725"/>
    </row>
    <row r="160" spans="1:31" ht="24.75" customHeight="1">
      <c r="A160" s="298" t="s">
        <v>755</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709</v>
      </c>
      <c r="AE160" s="725"/>
    </row>
    <row r="161" spans="1:31" ht="24.75" customHeight="1">
      <c r="A161" s="298" t="s">
        <v>756</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709</v>
      </c>
      <c r="AE161" s="725"/>
    </row>
    <row r="162" spans="1:31" ht="24.75" customHeight="1">
      <c r="A162" s="298" t="s">
        <v>757</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709</v>
      </c>
      <c r="AE162" s="725"/>
    </row>
    <row r="163" spans="1:31" ht="24.75" customHeight="1">
      <c r="A163" s="298" t="s">
        <v>758</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759</v>
      </c>
      <c r="AE163" s="725"/>
    </row>
    <row r="164" spans="1:31" ht="24.75" customHeight="1">
      <c r="A164" s="298" t="s">
        <v>760</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759</v>
      </c>
      <c r="AE164" s="725"/>
    </row>
    <row r="165" spans="1:31" ht="24.75" customHeight="1">
      <c r="A165" s="298" t="s">
        <v>761</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759</v>
      </c>
      <c r="AE165" s="725"/>
    </row>
    <row r="166" spans="1:31" ht="24.75" customHeight="1">
      <c r="A166" s="298" t="s">
        <v>762</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759</v>
      </c>
      <c r="AE166" s="725"/>
    </row>
    <row r="167" spans="1:31" ht="24.75" customHeight="1">
      <c r="A167" s="298" t="s">
        <v>763</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759</v>
      </c>
      <c r="AE167" s="725"/>
    </row>
    <row r="168" spans="1:31" ht="24.75" customHeight="1">
      <c r="A168" s="298" t="s">
        <v>764</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759</v>
      </c>
      <c r="AE168" s="725"/>
    </row>
    <row r="169" spans="1:31" ht="24.75" customHeight="1">
      <c r="A169" s="298" t="s">
        <v>765</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759</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766</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767</v>
      </c>
      <c r="B173" s="355" t="s">
        <v>43</v>
      </c>
      <c r="C173" s="742">
        <v>46171</v>
      </c>
      <c r="D173" s="455" t="s">
        <v>60</v>
      </c>
      <c r="E173" s="742">
        <v>46029</v>
      </c>
      <c r="F173" s="743" t="s">
        <v>768</v>
      </c>
      <c r="G173" s="743"/>
      <c r="H173" s="754">
        <v>53</v>
      </c>
      <c r="I173" s="301" t="s">
        <v>676</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5">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676</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676</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676</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676</v>
      </c>
      <c r="J6" s="1063" t="s">
        <v>30</v>
      </c>
      <c r="K6" s="692"/>
      <c r="L6" s="360" t="s">
        <v>588</v>
      </c>
      <c r="M6" s="372" t="s">
        <v>110</v>
      </c>
      <c r="N6" s="706">
        <v>45160</v>
      </c>
      <c r="O6" s="372" t="s">
        <v>110</v>
      </c>
      <c r="P6" s="731" t="s">
        <v>38</v>
      </c>
      <c r="Q6" s="703">
        <v>46132</v>
      </c>
      <c r="R6" s="996" t="s">
        <v>110</v>
      </c>
      <c r="S6" s="363">
        <v>46149</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676</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676</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676</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676</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676</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676</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676</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676</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676</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676</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676</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676</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676</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676</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676</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676</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676</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676</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676</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676</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676</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676</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676</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676</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676</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1"/>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767</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599</v>
      </c>
      <c r="E1526">
        <v>513</v>
      </c>
      <c r="F1526">
        <v>513</v>
      </c>
    </row>
    <row r="1527" spans="1:7">
      <c r="A1527" t="s">
        <v>812</v>
      </c>
    </row>
    <row r="1528" spans="1:7">
      <c r="A1528" t="s">
        <v>619</v>
      </c>
      <c r="B1528">
        <v>757</v>
      </c>
      <c r="F1528">
        <v>757</v>
      </c>
    </row>
    <row r="1529" spans="1:7">
      <c r="A1529" t="s">
        <v>790</v>
      </c>
      <c r="C1529">
        <v>110</v>
      </c>
      <c r="F1529">
        <v>110</v>
      </c>
    </row>
    <row r="1530" spans="1:7">
      <c r="A1530" t="s">
        <v>767</v>
      </c>
      <c r="D1530">
        <v>43</v>
      </c>
      <c r="F1530">
        <v>43</v>
      </c>
    </row>
    <row r="1531" spans="1:7">
      <c r="A1531" t="s">
        <v>675</v>
      </c>
      <c r="B1531">
        <v>699</v>
      </c>
      <c r="C1531">
        <v>463</v>
      </c>
      <c r="D1531">
        <v>561</v>
      </c>
      <c r="F1531">
        <v>1723</v>
      </c>
    </row>
    <row r="1532" spans="1:7">
      <c r="A1532" t="s">
        <v>596</v>
      </c>
      <c r="B1532">
        <v>847</v>
      </c>
      <c r="C1532">
        <v>555</v>
      </c>
      <c r="D1532">
        <v>831</v>
      </c>
      <c r="F1532">
        <v>2233</v>
      </c>
    </row>
    <row r="1533" spans="1:7">
      <c r="A1533" t="s">
        <v>605</v>
      </c>
      <c r="B1533">
        <v>897</v>
      </c>
      <c r="C1533">
        <v>408</v>
      </c>
      <c r="F1533">
        <v>1305</v>
      </c>
    </row>
    <row r="1534" spans="1:7">
      <c r="A1534" t="s">
        <v>793</v>
      </c>
      <c r="B1534">
        <v>350</v>
      </c>
      <c r="F1534">
        <v>350</v>
      </c>
    </row>
    <row r="1535" spans="1:7">
      <c r="A1535" t="s">
        <v>772</v>
      </c>
      <c r="D1535">
        <v>140</v>
      </c>
      <c r="F1535">
        <v>140</v>
      </c>
    </row>
    <row r="1536" spans="1:7">
      <c r="A1536" t="s">
        <v>691</v>
      </c>
      <c r="C1536">
        <v>1174</v>
      </c>
      <c r="D1536">
        <v>1060</v>
      </c>
      <c r="F1536">
        <v>2234</v>
      </c>
    </row>
    <row r="1537" spans="1:6">
      <c r="A1537" t="s">
        <v>701</v>
      </c>
      <c r="C1537">
        <v>521</v>
      </c>
      <c r="D1537">
        <v>701</v>
      </c>
      <c r="F1537">
        <v>1222</v>
      </c>
    </row>
    <row r="1538" spans="1:6">
      <c r="A1538" t="s">
        <v>602</v>
      </c>
      <c r="C1538">
        <v>473</v>
      </c>
      <c r="D1538">
        <v>1258</v>
      </c>
      <c r="F1538">
        <v>1731</v>
      </c>
    </row>
    <row r="1539" spans="1:6">
      <c r="A1539" t="s">
        <v>621</v>
      </c>
      <c r="D1539">
        <v>873</v>
      </c>
      <c r="E1539">
        <v>449</v>
      </c>
      <c r="F1539">
        <v>1322</v>
      </c>
    </row>
    <row r="1540" spans="1:6">
      <c r="A1540" t="s">
        <v>1526</v>
      </c>
    </row>
    <row r="1541" spans="1:6">
      <c r="A1541" t="s">
        <v>473</v>
      </c>
      <c r="B1541">
        <v>3550</v>
      </c>
      <c r="C1541">
        <v>3704</v>
      </c>
      <c r="D1541">
        <v>5467</v>
      </c>
      <c r="E1541">
        <v>962</v>
      </c>
      <c r="F1541">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9"/>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767</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691</v>
      </c>
      <c r="B2998" s="1231" t="s">
        <v>54</v>
      </c>
      <c r="C2998" s="23">
        <v>46147</v>
      </c>
      <c r="D2998" s="89">
        <v>1174</v>
      </c>
      <c r="G2998" t="s">
        <v>2544</v>
      </c>
    </row>
    <row r="2999" spans="1:7">
      <c r="A2999" s="1231" t="s">
        <v>701</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691</v>
      </c>
      <c r="B3006" s="1231" t="s">
        <v>54</v>
      </c>
      <c r="C3006" s="23">
        <v>46148</v>
      </c>
      <c r="D3006" s="89">
        <v>1060</v>
      </c>
      <c r="G3006" t="s">
        <v>2544</v>
      </c>
    </row>
    <row r="3007" spans="1:7">
      <c r="A3007" s="1231" t="s">
        <v>701</v>
      </c>
      <c r="B3007" s="1231" t="s">
        <v>1456</v>
      </c>
      <c r="C3007" s="23">
        <v>46148</v>
      </c>
      <c r="D3007" s="11">
        <v>701</v>
      </c>
      <c r="G3007" t="s">
        <v>2544</v>
      </c>
    </row>
    <row r="3008" spans="1:7">
      <c r="A3008" s="240" t="s">
        <v>767</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D3012" s="11">
        <v>449</v>
      </c>
      <c r="G3012" t="s">
        <v>2544</v>
      </c>
    </row>
    <row r="3013" spans="1:7">
      <c r="A3013" s="1231" t="s">
        <v>675</v>
      </c>
      <c r="B3013" s="1231" t="s">
        <v>2545</v>
      </c>
      <c r="C3013" s="23">
        <v>46149</v>
      </c>
      <c r="G3013" t="s">
        <v>2544</v>
      </c>
    </row>
    <row r="3014" spans="1:7">
      <c r="A3014" s="1232" t="s">
        <v>691</v>
      </c>
      <c r="B3014" s="1231" t="s">
        <v>54</v>
      </c>
      <c r="C3014" s="23">
        <v>46149</v>
      </c>
      <c r="G3014" t="s">
        <v>2544</v>
      </c>
    </row>
    <row r="3015" spans="1:7">
      <c r="A3015" s="1231" t="s">
        <v>1526</v>
      </c>
      <c r="B3015" s="1231" t="s">
        <v>2545</v>
      </c>
      <c r="C3015" s="23">
        <v>46149</v>
      </c>
      <c r="G3015" t="s">
        <v>2544</v>
      </c>
    </row>
    <row r="3016" spans="1:7">
      <c r="A3016" s="1231" t="s">
        <v>701</v>
      </c>
      <c r="B3016" s="1231" t="s">
        <v>1456</v>
      </c>
      <c r="C3016" s="23">
        <v>46149</v>
      </c>
      <c r="G3016" t="s">
        <v>2544</v>
      </c>
    </row>
    <row r="3017" spans="1:7">
      <c r="A3017" s="1230" t="s">
        <v>793</v>
      </c>
      <c r="B3017" s="1230" t="s">
        <v>2549</v>
      </c>
      <c r="C3017" s="23">
        <v>46149</v>
      </c>
      <c r="E3017" s="250">
        <v>7552</v>
      </c>
      <c r="F3017" s="11" t="s">
        <v>2550</v>
      </c>
      <c r="G3017" t="s">
        <v>2544</v>
      </c>
    </row>
    <row r="3018" spans="1:7">
      <c r="A3018" s="1231" t="s">
        <v>599</v>
      </c>
      <c r="B3018" s="1231" t="s">
        <v>52</v>
      </c>
      <c r="C3018" s="23">
        <v>46149</v>
      </c>
      <c r="D3018" s="11">
        <v>513</v>
      </c>
      <c r="G3018" t="s">
        <v>2544</v>
      </c>
    </row>
    <row r="3019" spans="1:7">
      <c r="A3019" s="240" t="s">
        <v>767</v>
      </c>
      <c r="B3019" s="240" t="s">
        <v>2533</v>
      </c>
      <c r="C3019" s="23">
        <v>46149</v>
      </c>
      <c r="G301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003C203-9536-45AD-9DD4-9E0B7F2348C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2026-05-08T11:22:52Z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