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5" r:id="rId12"/>
    <pivotCache cacheId="216" r:id="rId13"/>
    <pivotCache cacheId="217" r:id="rId14"/>
    <pivotCache cacheId="218" r:id="rId15"/>
    <pivotCache cacheId="21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28" i="30"/>
  <c r="V179" i="30"/>
  <c r="V180" i="30"/>
  <c r="V300" i="30"/>
  <c r="V333" i="30"/>
  <c r="V302" i="30"/>
  <c r="V320" i="30"/>
  <c r="V319" i="30"/>
  <c r="V176" i="30"/>
  <c r="V175" i="30"/>
  <c r="V5" i="30"/>
  <c r="V177" i="30"/>
  <c r="V151" i="30"/>
  <c r="V9" i="30"/>
  <c r="V152" i="30"/>
  <c r="V29" i="30"/>
  <c r="V10" i="30"/>
  <c r="V27" i="30"/>
  <c r="V30" i="30"/>
  <c r="V310" i="30"/>
  <c r="V181" i="30"/>
  <c r="V318" i="30"/>
  <c r="V22" i="30"/>
  <c r="V178" i="30"/>
  <c r="V23" i="30"/>
  <c r="V3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<sst xmlns="http://schemas.openxmlformats.org/spreadsheetml/2006/main" count="22037" uniqueCount="2699">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</sst>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8" t="s">
        <v>0</v>
      </c>
      <c r="B1" s="1538"/>
      <c r="C1" s="1538"/>
      <c r="D1" s="1538"/>
      <c r="E1" s="1538"/>
      <c r="F1" s="1538"/>
      <c r="G1" s="1538"/>
      <c r="H1" s="1538"/>
      <c r="I1" s="1538"/>
      <c r="J1" s="1538"/>
      <c r="K1" s="1538"/>
      <c r="L1" s="1538"/>
      <c r="M1" s="1538"/>
      <c r="N1" s="1538"/>
      <c r="O1" s="1538"/>
      <c r="P1" s="1538"/>
      <c r="Q1" s="1007"/>
      <c r="S1" s="1007"/>
      <c r="T1" s="1007"/>
      <c r="U1" s="1007"/>
      <c r="V1" s="1007"/>
      <c r="W1" s="1007"/>
      <c r="X1" s="1007"/>
      <c r="Y1" s="1007"/>
      <c r="Z1" s="1007"/>
    </row>
    <row r="2" spans="1:26" ht="24.95" customHeight="1">
      <c r="A2" s="1539" t="str">
        <f ca="1">"Last Updated: "&amp;TEXT(NOW(),"MM/DD/YYYY  h:mm AM/PM")</f>
        <v>Last Updated: 06/14/2026  6:53 PM</v>
      </c>
      <c r="B2" s="1539"/>
      <c r="C2" s="1539"/>
      <c r="D2" s="1539"/>
      <c r="E2" s="1539"/>
      <c r="F2" s="1539"/>
      <c r="G2" s="1539"/>
      <c r="H2" s="1539"/>
      <c r="I2" s="1539"/>
      <c r="J2" s="1539"/>
      <c r="K2" s="1539"/>
      <c r="L2" s="1539"/>
      <c r="M2" s="1539"/>
      <c r="N2" s="1539"/>
      <c r="O2" s="1539"/>
      <c r="P2" s="153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0" t="s">
        <v>7</v>
      </c>
      <c r="B7" s="1540"/>
      <c r="C7" s="1540"/>
      <c r="D7" s="1540"/>
      <c r="E7" s="1540"/>
      <c r="F7" s="1540"/>
      <c r="G7" s="1540"/>
      <c r="H7" s="1540"/>
      <c r="I7" s="1540"/>
      <c r="J7" s="1540"/>
      <c r="K7" s="1540"/>
      <c r="L7" s="1540"/>
      <c r="M7" s="1540"/>
      <c r="N7" s="1540"/>
      <c r="O7" s="1540"/>
      <c r="P7" s="154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1" t="s">
        <v>8</v>
      </c>
      <c r="B9" s="1542"/>
      <c r="C9" s="1007"/>
      <c r="D9" s="1532" t="s">
        <v>9</v>
      </c>
      <c r="E9" s="1533"/>
      <c r="F9" s="1534"/>
      <c r="G9" s="1007"/>
      <c r="H9" s="1532" t="s">
        <v>10</v>
      </c>
      <c r="I9" s="1533"/>
      <c r="J9" s="1534"/>
      <c r="K9" s="1007"/>
      <c r="L9" s="1532" t="s">
        <v>11</v>
      </c>
      <c r="M9" s="1533"/>
      <c r="N9" s="1534"/>
      <c r="O9" s="1007"/>
      <c r="P9" s="1007"/>
      <c r="Q9" s="1007"/>
      <c r="R9" s="1007"/>
      <c r="S9" s="1007"/>
      <c r="T9" s="1007"/>
      <c r="U9" s="1007"/>
      <c r="V9" s="1007"/>
      <c r="W9" s="1007"/>
      <c r="X9" s="1007"/>
      <c r="Y9" s="1007"/>
      <c r="Z9" s="1007"/>
    </row>
    <row r="10" spans="1:26" ht="50.1" customHeight="1">
      <c r="A10" s="1543"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4"/>
      <c r="C10" s="1007"/>
      <c r="D10" s="1543"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45"/>
      <c r="F10" s="1544"/>
      <c r="G10" s="1007"/>
      <c r="H10" s="1546"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47"/>
      <c r="J10" s="1548"/>
      <c r="K10" s="1007"/>
      <c r="L10" s="1549"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50"/>
      <c r="N10" s="155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2" t="s">
        <v>12</v>
      </c>
      <c r="B12" s="1534"/>
      <c r="C12" s="1007"/>
      <c r="D12" s="1532" t="s">
        <v>13</v>
      </c>
      <c r="E12" s="1533"/>
      <c r="F12" s="1534"/>
      <c r="G12" s="1007"/>
      <c r="H12" s="1532" t="s">
        <v>14</v>
      </c>
      <c r="I12" s="1533"/>
      <c r="J12" s="1534"/>
      <c r="K12" s="1007"/>
      <c r="L12" s="1532" t="s">
        <v>15</v>
      </c>
      <c r="M12" s="1533"/>
      <c r="N12" s="1534"/>
      <c r="O12" s="1007"/>
      <c r="P12" s="1007"/>
      <c r="Q12" s="1007"/>
      <c r="R12" s="1007"/>
      <c r="S12" s="1007"/>
      <c r="T12" s="1007"/>
      <c r="U12" s="1007"/>
      <c r="V12" s="1007"/>
      <c r="W12" s="1007"/>
      <c r="X12" s="1007"/>
      <c r="Y12" s="1007"/>
      <c r="Z12" s="1007"/>
    </row>
    <row r="13" spans="1:26" ht="50.1" customHeight="1">
      <c r="A13" s="1552">
        <f>IFERROR(H10/D10,0)</f>
        <v>9.6206695758937907E-2</v>
      </c>
      <c r="B13" s="1553"/>
      <c r="C13" s="1007"/>
      <c r="D13" s="1558"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59"/>
      <c r="F13" s="1560"/>
      <c r="G13" s="1007"/>
      <c r="H13" s="1543"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45"/>
      <c r="J13" s="1544"/>
      <c r="K13" s="1007"/>
      <c r="L13" s="1535">
        <f>COUNTA('Pending Resto-COP Packages'!A15:A65)</f>
        <v>39</v>
      </c>
      <c r="M13" s="1536"/>
      <c r="N13" s="153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7" t="s">
        <v>16</v>
      </c>
      <c r="B15" s="1557"/>
      <c r="C15" s="1557"/>
      <c r="D15" s="1557"/>
      <c r="E15" s="1007"/>
      <c r="F15" s="1557" t="s">
        <v>17</v>
      </c>
      <c r="G15" s="1557"/>
      <c r="H15" s="1557"/>
      <c r="I15" s="1557"/>
      <c r="J15" s="1007"/>
      <c r="K15" s="1557" t="s">
        <v>18</v>
      </c>
      <c r="L15" s="1557"/>
      <c r="M15" s="155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7" t="s">
        <v>44</v>
      </c>
      <c r="B27" s="1557"/>
      <c r="C27" s="1557"/>
      <c r="D27" s="1557"/>
      <c r="F27" s="1561" t="s">
        <v>45</v>
      </c>
      <c r="G27" s="1561"/>
      <c r="H27" s="1561"/>
      <c r="I27" s="156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4" t="s">
        <v>65</v>
      </c>
      <c r="B39" s="1554"/>
      <c r="C39" s="1554"/>
      <c r="D39" s="1554"/>
      <c r="E39" s="1554"/>
      <c r="F39" s="1554"/>
      <c r="G39" s="1554"/>
      <c r="H39" s="1554"/>
      <c r="I39" s="1554"/>
      <c r="J39" s="1554"/>
      <c r="K39" s="1555"/>
      <c r="L39" s="1555"/>
      <c r="M39" s="1555"/>
      <c r="N39" s="155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6" t="s">
        <v>66</v>
      </c>
      <c r="B60" s="1556"/>
      <c r="C60" s="1556"/>
      <c r="D60" s="1556"/>
      <c r="E60" s="1556"/>
      <c r="F60" s="1556"/>
      <c r="G60" s="1556"/>
      <c r="H60" s="1556"/>
      <c r="I60" s="1556"/>
      <c r="J60" s="1556"/>
      <c r="K60" s="1556"/>
      <c r="L60" s="1556"/>
      <c r="M60" s="1556"/>
      <c r="N60" s="155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2" t="s">
        <v>441</v>
      </c>
      <c r="C1" s="1562"/>
      <c r="D1" s="427"/>
      <c r="E1" s="1562" t="s">
        <v>442</v>
      </c>
      <c r="F1" s="156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3"/>
      <c r="B1" s="1563"/>
      <c r="C1" s="1563"/>
      <c r="D1" s="1563"/>
      <c r="E1" s="1563"/>
      <c r="F1" s="1563"/>
      <c r="G1" s="1563"/>
      <c r="H1" s="1564" t="s">
        <v>490</v>
      </c>
      <c r="I1" s="1564"/>
      <c r="J1" s="1564"/>
      <c r="K1" s="1564"/>
      <c r="L1" s="1564"/>
      <c r="M1" s="1564"/>
      <c r="N1" s="1564"/>
      <c r="O1" s="1564"/>
      <c r="P1" s="189"/>
      <c r="Q1" s="1565" t="s">
        <v>97</v>
      </c>
      <c r="R1" s="1565"/>
      <c r="S1" s="1566"/>
      <c r="T1" s="1565"/>
      <c r="U1" s="1565"/>
      <c r="V1" s="1565"/>
      <c r="W1" s="1565"/>
      <c r="X1" s="156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29"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30">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30">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31">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F6976DA-9DE7-4C80-A1CC-3CCB2F91735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2026-06-14T22:53:59Z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