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76" documentId="8_{941262AC-BC69-4A39-A0F5-E6C0C5A7C19A}" xr6:coauthVersionLast="47" xr6:coauthVersionMax="47" xr10:uidLastSave="{E66EACDB-7B12-4405-8115-45FAA6EDC7BD}"/>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<sst xmlns="http://schemas.openxmlformats.org/spreadsheetml/2006/main" count="19044" uniqueCount="2419">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</sst>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164"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4" t="s">
        <v>0</v>
      </c>
      <c r="B1" s="1394"/>
      <c r="C1" s="1394"/>
      <c r="D1" s="1394"/>
      <c r="E1" s="1394"/>
      <c r="F1" s="1394"/>
      <c r="G1" s="1394"/>
      <c r="H1" s="1394"/>
      <c r="I1" s="1394"/>
      <c r="J1" s="1394"/>
      <c r="K1" s="1394"/>
      <c r="L1" s="1394"/>
      <c r="M1" s="1394"/>
      <c r="N1" s="1394"/>
      <c r="O1" s="1394"/>
      <c r="P1" s="1394"/>
      <c r="Q1" s="1088"/>
      <c r="S1" s="1088"/>
      <c r="T1" s="1088"/>
      <c r="U1" s="1088"/>
      <c r="V1" s="1088"/>
      <c r="W1" s="1088"/>
      <c r="X1" s="1088"/>
      <c r="Y1" s="1088"/>
      <c r="Z1" s="1088"/>
    </row>
    <row r="2" spans="1:26" ht="24.95" customHeight="1">
      <c r="A2" s="1395" t="str">
        <f ca="1">"Last Updated: "&amp;TEXT(NOW(),"MM/DD/YYYY  h:mm AM/PM")</f>
        <v>Last Updated: 03/25/2026  2:06 PM</v>
      </c>
      <c r="B2" s="1395"/>
      <c r="C2" s="1395"/>
      <c r="D2" s="1395"/>
      <c r="E2" s="1395"/>
      <c r="F2" s="1395"/>
      <c r="G2" s="1395"/>
      <c r="H2" s="1395"/>
      <c r="I2" s="1395"/>
      <c r="J2" s="1395"/>
      <c r="K2" s="1395"/>
      <c r="L2" s="1395"/>
      <c r="M2" s="1395"/>
      <c r="N2" s="1395"/>
      <c r="O2" s="1395"/>
      <c r="P2" s="139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7" t="s">
        <v>1</v>
      </c>
      <c r="B4" s="1417"/>
      <c r="C4" s="1417"/>
      <c r="D4" s="1417"/>
      <c r="E4" s="1417"/>
      <c r="F4" s="1417"/>
      <c r="G4" s="1417"/>
      <c r="H4" s="1417"/>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6" t="s">
        <v>7</v>
      </c>
      <c r="B7" s="1396"/>
      <c r="C7" s="1396"/>
      <c r="D7" s="1396"/>
      <c r="E7" s="1396"/>
      <c r="F7" s="1396"/>
      <c r="G7" s="1396"/>
      <c r="H7" s="1396"/>
      <c r="I7" s="1396"/>
      <c r="J7" s="1396"/>
      <c r="K7" s="1396"/>
      <c r="L7" s="1396"/>
      <c r="M7" s="1396"/>
      <c r="N7" s="1396"/>
      <c r="O7" s="1396"/>
      <c r="P7" s="139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7" t="s">
        <v>8</v>
      </c>
      <c r="B9" s="1398"/>
      <c r="C9" s="1088"/>
      <c r="D9" s="1377" t="s">
        <v>9</v>
      </c>
      <c r="E9" s="1378"/>
      <c r="F9" s="1379"/>
      <c r="G9" s="1088"/>
      <c r="H9" s="1377" t="s">
        <v>10</v>
      </c>
      <c r="I9" s="1378"/>
      <c r="J9" s="1379"/>
      <c r="K9" s="1088"/>
      <c r="L9" s="1377" t="s">
        <v>11</v>
      </c>
      <c r="M9" s="1378"/>
      <c r="N9" s="1379"/>
      <c r="O9" s="1088"/>
      <c r="P9" s="1088"/>
      <c r="Q9" s="1088"/>
      <c r="R9" s="1088"/>
      <c r="S9" s="1088"/>
      <c r="T9" s="1088"/>
      <c r="U9" s="1088"/>
      <c r="V9" s="1088"/>
      <c r="W9" s="1088"/>
      <c r="X9" s="1088"/>
      <c r="Y9" s="1088"/>
      <c r="Z9" s="1088"/>
    </row>
    <row r="10" spans="1:26" ht="50.1" customHeight="1">
      <c r="A10" s="1383"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5"/>
      <c r="C10" s="1088"/>
      <c r="D10" s="1383"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4"/>
      <c r="F10" s="1385"/>
      <c r="G10" s="1088"/>
      <c r="H10" s="1399"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400"/>
      <c r="J10" s="1401"/>
      <c r="K10" s="1088"/>
      <c r="L10" s="1402"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3"/>
      <c r="N10" s="1404"/>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7" t="s">
        <v>12</v>
      </c>
      <c r="B12" s="1379"/>
      <c r="C12" s="1088"/>
      <c r="D12" s="1377" t="s">
        <v>13</v>
      </c>
      <c r="E12" s="1378"/>
      <c r="F12" s="1379"/>
      <c r="G12" s="1088"/>
      <c r="H12" s="1377" t="s">
        <v>14</v>
      </c>
      <c r="I12" s="1378"/>
      <c r="J12" s="1379"/>
      <c r="K12" s="1088"/>
      <c r="L12" s="1377" t="s">
        <v>15</v>
      </c>
      <c r="M12" s="1378"/>
      <c r="N12" s="1379"/>
      <c r="O12" s="1088"/>
      <c r="P12" s="1088"/>
      <c r="Q12" s="1088"/>
      <c r="R12" s="1088"/>
      <c r="S12" s="1088"/>
      <c r="T12" s="1088"/>
      <c r="U12" s="1088"/>
      <c r="V12" s="1088"/>
      <c r="W12" s="1088"/>
      <c r="X12" s="1088"/>
      <c r="Y12" s="1088"/>
      <c r="Z12" s="1088"/>
    </row>
    <row r="13" spans="1:26" ht="50.1" customHeight="1">
      <c r="A13" s="1405">
        <f>IFERROR(H10/D10,0)</f>
        <v>7.1397212161123921E-2</v>
      </c>
      <c r="B13" s="1406"/>
      <c r="C13" s="1088"/>
      <c r="D13" s="1380"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1"/>
      <c r="F13" s="1382"/>
      <c r="G13" s="1088"/>
      <c r="H13" s="1383"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4"/>
      <c r="J13" s="1385"/>
      <c r="K13" s="1088"/>
      <c r="L13" s="1391">
        <f>COUNTA('Completed Projects Pending PW'!A2:A41)-COUNTIF('Completed Projects Pending PW'!A2:A41,"")</f>
        <v>18</v>
      </c>
      <c r="M13" s="1392"/>
      <c r="N13" s="139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6" t="s">
        <v>16</v>
      </c>
      <c r="B15" s="1386"/>
      <c r="C15" s="1386"/>
      <c r="D15" s="1386"/>
      <c r="E15" s="1088"/>
      <c r="F15" s="1386" t="s">
        <v>17</v>
      </c>
      <c r="G15" s="1386"/>
      <c r="H15" s="1386"/>
      <c r="I15" s="1386"/>
      <c r="J15" s="1088"/>
      <c r="K15" s="1386" t="s">
        <v>18</v>
      </c>
      <c r="L15" s="1386"/>
      <c r="M15" s="1386"/>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7.1397212161123921E-2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6" t="s">
        <v>44</v>
      </c>
      <c r="B27" s="1386"/>
      <c r="C27" s="1386"/>
      <c r="D27" s="1386"/>
      <c r="F27" s="1387" t="s">
        <v>45</v>
      </c>
      <c r="G27" s="1387"/>
      <c r="H27" s="1387"/>
      <c r="I27" s="138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8" t="s">
        <v>65</v>
      </c>
      <c r="B39" s="1388"/>
      <c r="C39" s="1388"/>
      <c r="D39" s="1388"/>
      <c r="E39" s="1388"/>
      <c r="F39" s="1388"/>
      <c r="G39" s="1388"/>
      <c r="H39" s="1388"/>
      <c r="I39" s="1388"/>
      <c r="J39" s="1388"/>
      <c r="K39" s="1389"/>
      <c r="L39" s="1389"/>
      <c r="M39" s="1389"/>
      <c r="N39" s="1389"/>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0" t="s">
        <v>66</v>
      </c>
      <c r="B60" s="1390"/>
      <c r="C60" s="1390"/>
      <c r="D60" s="1390"/>
      <c r="E60" s="1390"/>
      <c r="F60" s="1390"/>
      <c r="G60" s="1390"/>
      <c r="H60" s="1390"/>
      <c r="I60" s="1390"/>
      <c r="J60" s="1390"/>
      <c r="K60" s="1390"/>
      <c r="L60" s="1390"/>
      <c r="M60" s="1390"/>
      <c r="N60" s="1390"/>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27768</v>
      </c>
      <c r="E5" t="s">
        <v>48</v>
      </c>
      <c r="F5" s="1413">
        <v>36420</v>
      </c>
      <c r="K5" s="12" t="s">
        <v>450</v>
      </c>
      <c r="P5" s="12" t="s">
        <v>450</v>
      </c>
      <c r="W5" t="s">
        <v>451</v>
      </c>
      <c r="X5">
        <v>13</v>
      </c>
    </row>
    <row r="6" spans="1:25">
      <c r="B6" t="s">
        <v>452</v>
      </c>
      <c r="C6" s="1413">
        <v>110041</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30893</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C46" activePane="topRight" state="frozen"/>
      <selection pane="topRight" activeCell="D61" sqref="D6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5">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371">
        <v>1490</v>
      </c>
      <c r="W28" s="710">
        <f t="shared" si="5"/>
        <v>1492</v>
      </c>
      <c r="X28" s="365">
        <f t="shared" si="6"/>
        <v>0.49966465459423204</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2">
        <v>5451</v>
      </c>
      <c r="W50" s="1064">
        <f>SUM(U50-V50)</f>
        <v>5577</v>
      </c>
      <c r="X50" s="365">
        <f>IFERROR($V50/$U50, 0)</f>
        <v>0.49428726877040263</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8"/>
      <c r="L51" s="1364"/>
      <c r="M51" s="717" t="s">
        <v>110</v>
      </c>
      <c r="N51" s="1419">
        <v>43061.3</v>
      </c>
      <c r="O51" s="717" t="s">
        <v>110</v>
      </c>
      <c r="P51" s="1420" t="s">
        <v>32</v>
      </c>
      <c r="Q51" s="1421"/>
      <c r="R51" s="1421"/>
      <c r="S51" s="1421"/>
      <c r="T51" s="1421"/>
      <c r="U51" s="1422">
        <v>3461</v>
      </c>
      <c r="V51" s="1423"/>
      <c r="W51" s="1423">
        <f>SUM(U51-V51)</f>
        <v>3461</v>
      </c>
      <c r="X51" s="1366">
        <f>IFERROR($V51/$U51, 0)</f>
        <v>0</v>
      </c>
      <c r="Y51" s="1421"/>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716" t="s">
        <v>52</v>
      </c>
      <c r="E59" s="367">
        <v>46106</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716" t="s">
        <v>52</v>
      </c>
      <c r="E60" s="367">
        <v>46106</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716" t="s">
        <v>52</v>
      </c>
      <c r="E61" s="367">
        <v>46106</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t="s">
        <v>52</v>
      </c>
      <c r="E62" s="367">
        <v>46106</v>
      </c>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4"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8"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0</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774</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774</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774</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774</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691</v>
      </c>
      <c r="H21" s="1072">
        <v>0</v>
      </c>
      <c r="I21" s="304" t="s">
        <v>774</v>
      </c>
      <c r="J21" s="773" t="s">
        <v>30</v>
      </c>
      <c r="K21" s="362"/>
      <c r="L21" s="767" t="s">
        <v>260</v>
      </c>
      <c r="M21" s="773" t="s">
        <v>110</v>
      </c>
      <c r="N21" s="851">
        <v>6808.8</v>
      </c>
      <c r="O21" s="773" t="s">
        <v>110</v>
      </c>
      <c r="P21" s="1374" t="s">
        <v>38</v>
      </c>
      <c r="Q21" s="1069">
        <v>46087</v>
      </c>
      <c r="R21" s="363" t="s">
        <v>775</v>
      </c>
      <c r="S21" s="373" t="s">
        <v>776</v>
      </c>
      <c r="T21" s="373" t="s">
        <v>776</v>
      </c>
      <c r="U21" s="1070">
        <v>508</v>
      </c>
      <c r="V21" s="1373">
        <v>513</v>
      </c>
      <c r="W21" s="1064">
        <f t="shared" ref="W21" si="2">SUM(U21-V21)</f>
        <v>-5</v>
      </c>
      <c r="X21" s="365">
        <f t="shared" ref="X21" si="3">IFERROR($V21/$U21, 0)</f>
        <v>1.0098425196850394</v>
      </c>
      <c r="Y21" s="1076">
        <v>46105</v>
      </c>
      <c r="Z21" s="849">
        <v>0</v>
      </c>
      <c r="AA21" s="854">
        <v>0</v>
      </c>
      <c r="AB21" s="761">
        <v>0</v>
      </c>
      <c r="AC21" s="713" t="s">
        <v>689</v>
      </c>
    </row>
    <row r="22" spans="1:29" ht="39.75" customHeight="1">
      <c r="A22" s="755" t="s">
        <v>833</v>
      </c>
      <c r="B22" s="359" t="s">
        <v>28</v>
      </c>
      <c r="C22" s="704">
        <v>46080</v>
      </c>
      <c r="D22" s="366" t="s">
        <v>834</v>
      </c>
      <c r="E22" s="715">
        <v>45700</v>
      </c>
      <c r="F22" s="366" t="s">
        <v>59</v>
      </c>
      <c r="G22" s="715" t="s">
        <v>395</v>
      </c>
      <c r="H22" s="717">
        <v>81</v>
      </c>
      <c r="I22" s="1149" t="s">
        <v>774</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774</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774</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774</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774</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774</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774</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774</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6"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774</v>
      </c>
      <c r="J224" s="706" t="s">
        <v>30</v>
      </c>
      <c r="K224" s="715">
        <v>46038</v>
      </c>
      <c r="L224" s="717" t="s">
        <v>110</v>
      </c>
      <c r="M224" s="940">
        <v>66854</v>
      </c>
      <c r="N224" s="1415"/>
      <c r="O224" s="984"/>
      <c r="P224" s="717" t="s">
        <v>110</v>
      </c>
      <c r="Q224" s="835" t="s">
        <v>38</v>
      </c>
      <c r="R224" s="720">
        <v>46029</v>
      </c>
      <c r="S224" s="721">
        <v>5534</v>
      </c>
      <c r="T224" s="836">
        <v>5407</v>
      </c>
      <c r="U224" s="1416">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52479</v>
      </c>
      <c r="Q6" s="1413">
        <v>33743</v>
      </c>
      <c r="R6" s="1413">
        <v>111020</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22389</v>
      </c>
      <c r="Q9" s="1413">
        <v>8220</v>
      </c>
      <c r="R9" s="1413">
        <v>37797</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150696</v>
      </c>
      <c r="Q13" s="1413">
        <v>113546</v>
      </c>
      <c r="R13" s="1413">
        <v>315140</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773</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594</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773</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594</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594</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591</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594</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591</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594</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660</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666</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594</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660</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640</v>
      </c>
      <c r="B1328" s="1413"/>
      <c r="C1328" s="1413"/>
      <c r="D1328" s="1413">
        <v>753</v>
      </c>
      <c r="E1328" s="1413">
        <v>1289</v>
      </c>
      <c r="F1328" s="1413"/>
      <c r="G1328" s="1413">
        <v>2042</v>
      </c>
    </row>
    <row r="1329" spans="1:7">
      <c r="A1329" t="s">
        <v>663</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660</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640</v>
      </c>
      <c r="B1355" s="1413"/>
      <c r="C1355" s="1413">
        <v>1062</v>
      </c>
      <c r="D1355" s="1413">
        <v>1318</v>
      </c>
      <c r="E1355" s="1413">
        <v>1165</v>
      </c>
      <c r="F1355" s="1413"/>
      <c r="G1355" s="1413">
        <v>3545</v>
      </c>
    </row>
    <row r="1356" spans="1:7">
      <c r="A1356" t="s">
        <v>663</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640</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643</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655</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634</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674</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655</v>
      </c>
      <c r="B1417" s="1413">
        <v>225</v>
      </c>
      <c r="C1417" s="1413">
        <v>135</v>
      </c>
      <c r="D1417" s="1413"/>
      <c r="E1417" s="1413">
        <v>360</v>
      </c>
    </row>
    <row r="1418" spans="1:7">
      <c r="A1418" t="s">
        <v>793</v>
      </c>
      <c r="B1418" s="1413"/>
      <c r="C1418" s="1413"/>
      <c r="D1418" s="1413"/>
      <c r="E1418" s="1413"/>
    </row>
    <row r="1419" spans="1:7">
      <c r="A1419" t="s">
        <v>788</v>
      </c>
      <c r="B1419" s="1413"/>
      <c r="C1419" s="1413"/>
      <c r="D1419" s="1413"/>
      <c r="E1419" s="1413"/>
    </row>
    <row r="1420" spans="1:7">
      <c r="A1420" t="s">
        <v>674</v>
      </c>
      <c r="B1420" s="1413"/>
      <c r="C1420" s="1413"/>
      <c r="D1420" s="1413"/>
      <c r="E1420" s="1413"/>
    </row>
    <row r="1421" spans="1:7">
      <c r="A1421" t="s">
        <v>597</v>
      </c>
      <c r="B1421" s="1413">
        <v>735</v>
      </c>
      <c r="C1421" s="1413">
        <v>755</v>
      </c>
      <c r="D1421" s="1413"/>
      <c r="E1421" s="1413">
        <v>1490</v>
      </c>
    </row>
    <row r="1422" spans="1:7">
      <c r="A1422" t="s">
        <v>1435</v>
      </c>
      <c r="B1422" s="1413"/>
      <c r="C1422" s="1413">
        <v>513</v>
      </c>
      <c r="D1422" s="1413"/>
      <c r="E1422" s="1413">
        <v>513</v>
      </c>
    </row>
    <row r="1423" spans="1:7">
      <c r="A1423" t="s">
        <v>657</v>
      </c>
      <c r="B1423" s="1413"/>
      <c r="C1423" s="1413"/>
      <c r="D1423" s="1413"/>
      <c r="E1423" s="1413"/>
    </row>
    <row r="1424" spans="1:7">
      <c r="A1424" t="s">
        <v>557</v>
      </c>
      <c r="B1424" s="1413"/>
      <c r="C1424" s="1413"/>
      <c r="D1424" s="1413"/>
      <c r="E1424" s="1413"/>
    </row>
    <row r="1425" spans="1:5">
      <c r="A1425" t="s">
        <v>832</v>
      </c>
      <c r="B1425" s="1413"/>
      <c r="C1425" s="1413"/>
      <c r="D1425" s="1413"/>
      <c r="E1425" s="1413"/>
    </row>
    <row r="1426" spans="1:5">
      <c r="A1426" t="s">
        <v>671</v>
      </c>
      <c r="B1426" s="1413"/>
      <c r="C1426" s="1413"/>
      <c r="D1426" s="1413"/>
      <c r="E1426" s="1413"/>
    </row>
    <row r="1427" spans="1:5">
      <c r="A1427" t="s">
        <v>469</v>
      </c>
      <c r="B1427" s="1413">
        <v>960</v>
      </c>
      <c r="C1427" s="1413">
        <v>1403</v>
      </c>
      <c r="D1427" s="1413"/>
      <c r="E1427" s="1413">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20" activePane="bottomLeft" state="frozen"/>
      <selection pane="bottomLeft" activeCell="A2824" sqref="A2824:XFD28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1133</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640</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2" t="s">
        <v>508</v>
      </c>
      <c r="B2828" s="1412" t="s">
        <v>1368</v>
      </c>
      <c r="C2828" s="23">
        <v>46106</v>
      </c>
      <c r="F2828" s="1412" t="s">
        <v>1665</v>
      </c>
      <c r="G2828" t="s">
        <v>1365</v>
      </c>
    </row>
    <row r="2829" spans="1:7">
      <c r="A2829" s="1412" t="s">
        <v>557</v>
      </c>
      <c r="B2829" s="1412" t="s">
        <v>56</v>
      </c>
      <c r="C2829" s="23">
        <v>46106</v>
      </c>
      <c r="G2829" t="s">
        <v>1365</v>
      </c>
    </row>
    <row r="2830" spans="1:7">
      <c r="A2830" s="1335" t="s">
        <v>655</v>
      </c>
      <c r="B2830" s="1335" t="s">
        <v>58</v>
      </c>
      <c r="C2830" s="23">
        <v>46106</v>
      </c>
      <c r="G2830" t="s">
        <v>1365</v>
      </c>
    </row>
    <row r="2831" spans="1:7">
      <c r="A2831" s="1336" t="s">
        <v>597</v>
      </c>
      <c r="B2831" s="1336" t="s">
        <v>54</v>
      </c>
      <c r="C2831" s="23">
        <v>46106</v>
      </c>
      <c r="G2831" t="s">
        <v>1365</v>
      </c>
    </row>
    <row r="2832" spans="1:7">
      <c r="A2832" s="1336" t="s">
        <v>788</v>
      </c>
      <c r="B2832" s="1336" t="s">
        <v>2282</v>
      </c>
      <c r="C2832" s="23">
        <v>46106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832</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246E1B-5DFF-4A49-8997-5E14DD3038A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2026-03-25T18:08:43Z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