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560" r:id="rId12"/>
    <pivotCache cacheId="4561" r:id="rId13"/>
    <pivotCache cacheId="4562" r:id="rId14"/>
    <pivotCache cacheId="4563" r:id="rId15"/>
    <pivotCache cacheId="45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<sst xmlns="http://schemas.openxmlformats.org/spreadsheetml/2006/main" count="19938" uniqueCount="2504">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</sst>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20"/>
      <c r="S1" s="1020"/>
      <c r="T1" s="1020"/>
      <c r="U1" s="1020"/>
      <c r="V1" s="1020"/>
      <c r="W1" s="1020"/>
      <c r="X1" s="1020"/>
      <c r="Y1" s="1020"/>
      <c r="Z1" s="1020"/>
    </row>
    <row r="2" spans="1:26" ht="24.95" customHeight="1">
      <c r="A2" s="1469" t="str">
        <f ca="1">"Last Updated: "&amp;TEXT(NOW(),"MM/DD/YYYY  h:mm AM/PM")</f>
        <v>Last Updated: 04/30/2026  7:06 AM</v>
      </c>
      <c r="B2" s="1469"/>
      <c r="C2" s="1469"/>
      <c r="D2" s="1469"/>
      <c r="E2" s="1469"/>
      <c r="F2" s="1469"/>
      <c r="G2" s="1469"/>
      <c r="H2" s="1469"/>
      <c r="I2" s="1469"/>
      <c r="J2" s="1469"/>
      <c r="K2" s="1469"/>
      <c r="L2" s="1469"/>
      <c r="M2" s="1469"/>
      <c r="N2" s="1469"/>
      <c r="O2" s="1469"/>
      <c r="P2" s="146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0" t="s">
        <v>7</v>
      </c>
      <c r="B7" s="1470"/>
      <c r="C7" s="1470"/>
      <c r="D7" s="1470"/>
      <c r="E7" s="1470"/>
      <c r="F7" s="1470"/>
      <c r="G7" s="1470"/>
      <c r="H7" s="1470"/>
      <c r="I7" s="1470"/>
      <c r="J7" s="1470"/>
      <c r="K7" s="1470"/>
      <c r="L7" s="1470"/>
      <c r="M7" s="1470"/>
      <c r="N7" s="1470"/>
      <c r="O7" s="1470"/>
      <c r="P7" s="147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1" t="s">
        <v>8</v>
      </c>
      <c r="B9" s="1472"/>
      <c r="C9" s="1020"/>
      <c r="D9" s="1462" t="s">
        <v>9</v>
      </c>
      <c r="E9" s="1463"/>
      <c r="F9" s="1464"/>
      <c r="G9" s="1020"/>
      <c r="H9" s="1462" t="s">
        <v>10</v>
      </c>
      <c r="I9" s="1463"/>
      <c r="J9" s="1464"/>
      <c r="K9" s="1020"/>
      <c r="L9" s="1462" t="s">
        <v>11</v>
      </c>
      <c r="M9" s="1463"/>
      <c r="N9" s="1464"/>
      <c r="O9" s="1020"/>
      <c r="P9" s="1020"/>
      <c r="Q9" s="1020"/>
      <c r="R9" s="1020"/>
      <c r="S9" s="1020"/>
      <c r="T9" s="1020"/>
      <c r="U9" s="1020"/>
      <c r="V9" s="1020"/>
      <c r="W9" s="1020"/>
      <c r="X9" s="1020"/>
      <c r="Y9" s="1020"/>
      <c r="Z9" s="1020"/>
    </row>
    <row r="10" spans="1:26" ht="50.1" customHeight="1">
      <c r="A10" s="1473"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74"/>
      <c r="C10" s="1020"/>
      <c r="D10" s="1473"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5"/>
      <c r="F10" s="1474"/>
      <c r="G10" s="1020"/>
      <c r="H10" s="1476"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7"/>
      <c r="J10" s="1478"/>
      <c r="K10" s="1020"/>
      <c r="L10" s="1479"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80"/>
      <c r="N10" s="1481"/>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2" t="s">
        <v>12</v>
      </c>
      <c r="B12" s="1464"/>
      <c r="C12" s="1020"/>
      <c r="D12" s="1462" t="s">
        <v>13</v>
      </c>
      <c r="E12" s="1463"/>
      <c r="F12" s="1464"/>
      <c r="G12" s="1020"/>
      <c r="H12" s="1462" t="s">
        <v>14</v>
      </c>
      <c r="I12" s="1463"/>
      <c r="J12" s="1464"/>
      <c r="K12" s="1020"/>
      <c r="L12" s="1462" t="s">
        <v>15</v>
      </c>
      <c r="M12" s="1463"/>
      <c r="N12" s="1464"/>
      <c r="O12" s="1020"/>
      <c r="P12" s="1020"/>
      <c r="Q12" s="1020"/>
      <c r="R12" s="1020"/>
      <c r="S12" s="1020"/>
      <c r="T12" s="1020"/>
      <c r="U12" s="1020"/>
      <c r="V12" s="1020"/>
      <c r="W12" s="1020"/>
      <c r="X12" s="1020"/>
      <c r="Y12" s="1020"/>
      <c r="Z12" s="1020"/>
    </row>
    <row r="13" spans="1:26" ht="50.1" customHeight="1">
      <c r="A13" s="1482">
        <f>IFERROR(H10/D10,0)</f>
        <v>6.9012285262134321E-2</v>
      </c>
      <c r="B13" s="1483"/>
      <c r="C13" s="1020"/>
      <c r="D13" s="1488"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9"/>
      <c r="F13" s="1490"/>
      <c r="G13" s="1020"/>
      <c r="H13" s="1473"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5"/>
      <c r="J13" s="1474"/>
      <c r="K13" s="1020"/>
      <c r="L13" s="1465">
        <f>COUNTA('Completed Projects Pending PW'!A3:A42)</f>
        <v>28</v>
      </c>
      <c r="M13" s="1466"/>
      <c r="N13" s="146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7" t="s">
        <v>16</v>
      </c>
      <c r="B15" s="1487"/>
      <c r="C15" s="1487"/>
      <c r="D15" s="1487"/>
      <c r="E15" s="1020"/>
      <c r="F15" s="1487" t="s">
        <v>17</v>
      </c>
      <c r="G15" s="1487"/>
      <c r="H15" s="1487"/>
      <c r="I15" s="1487"/>
      <c r="J15" s="1020"/>
      <c r="K15" s="1487" t="s">
        <v>18</v>
      </c>
      <c r="L15" s="1487"/>
      <c r="M15" s="1487"/>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7" t="s">
        <v>44</v>
      </c>
      <c r="B27" s="1487"/>
      <c r="C27" s="1487"/>
      <c r="D27" s="1487"/>
      <c r="F27" s="1491" t="s">
        <v>45</v>
      </c>
      <c r="G27" s="1491"/>
      <c r="H27" s="1491"/>
      <c r="I27" s="149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4" t="s">
        <v>65</v>
      </c>
      <c r="B39" s="1484"/>
      <c r="C39" s="1484"/>
      <c r="D39" s="1484"/>
      <c r="E39" s="1484"/>
      <c r="F39" s="1484"/>
      <c r="G39" s="1484"/>
      <c r="H39" s="1484"/>
      <c r="I39" s="1484"/>
      <c r="J39" s="1484"/>
      <c r="K39" s="1485"/>
      <c r="L39" s="1485"/>
      <c r="M39" s="1485"/>
      <c r="N39" s="148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6" t="s">
        <v>66</v>
      </c>
      <c r="B60" s="1486"/>
      <c r="C60" s="1486"/>
      <c r="D60" s="1486"/>
      <c r="E60" s="1486"/>
      <c r="F60" s="1486"/>
      <c r="G60" s="1486"/>
      <c r="H60" s="1486"/>
      <c r="I60" s="1486"/>
      <c r="J60" s="1486"/>
      <c r="K60" s="1486"/>
      <c r="L60" s="1486"/>
      <c r="M60" s="1486"/>
      <c r="N60" s="148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480</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7">
        <v>440</v>
      </c>
      <c r="X15" s="1384">
        <v>3625</v>
      </c>
      <c r="Y15" s="1458">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9">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9">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60">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61">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E35729-9D0D-4D9A-AB85-016FB58A85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2026-04-30T11:16:34Z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