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90" documentId="8_{DCF85A03-1EEC-410A-B6A1-333228F65FDB}" xr6:coauthVersionLast="47" xr6:coauthVersionMax="47" xr10:uidLastSave="{27096955-7BDE-4187-9139-02F7E9AEB2B7}"/>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24" i="30"/>
  <c r="V319" i="30"/>
  <c r="V31" i="30"/>
  <c r="V158" i="30"/>
  <c r="V30" i="30"/>
  <c r="V186" i="30"/>
  <c r="V11" i="30"/>
  <c r="V36" i="30"/>
  <c r="V32" i="30"/>
  <c r="V8" i="30"/>
  <c r="V189" i="30"/>
  <c r="V195" i="30"/>
  <c r="V331" i="30"/>
  <c r="V192" i="30"/>
  <c r="V327" i="30"/>
  <c r="V25" i="30"/>
  <c r="V182" i="30"/>
  <c r="V352" i="30"/>
  <c r="V329" i="30"/>
  <c r="V34" i="30"/>
  <c r="V318" i="30"/>
  <c r="V35" i="30"/>
  <c r="V5" i="30"/>
  <c r="V157" i="30"/>
  <c r="V12" i="30"/>
  <c r="V184" i="30"/>
  <c r="V194" i="30"/>
  <c r="V190" i="30"/>
  <c r="V183" i="30"/>
  <c r="V191" i="30"/>
  <c r="V6" i="30"/>
  <c r="V38" i="30"/>
  <c r="V27" i="30"/>
  <c r="V196" i="30"/>
  <c r="V3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<sst xmlns="http://schemas.openxmlformats.org/spreadsheetml/2006/main" count="24294" uniqueCount="2909">
  <si>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</si>
  <si>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</si>
  <si>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</si>
  <si>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</si>
  <si>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</si>
  <si>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</si>
  <si>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</si>
  <si>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</si>
  <si>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</si>
  <si>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</si>
  <si>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</si>
  <si>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</si>
  <si>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</si>
  <si>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</si>
  <si>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</si>
  <si>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</si>
  <si>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</si>
  <si>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</si>
  <si>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</si>
  <si>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</si>
  <si>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</si>
  <si>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</si>
  <si>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</si>
  <si>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</si>
  <si>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</si>
  <si>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</si>
  <si>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</si>
  <si>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</si>
  <si>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</si>
  <si>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</si>
  <si>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</si>
  <si>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</si>
  <si>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</si>
  <si>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</si>
  <si>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</si>
  <si>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</si>
  <si>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</si>
  <si>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</si>
  <si>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</si>
  <si>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</si>
  <si>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</si>
  <si>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</si>
  <si>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</si>
  <si>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</si>
  <si>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</si>
  <si>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</si>
  <si>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</si>
  <si>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</si>
  <si>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</si>
  <si>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</si>
  <si>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</si>
  <si>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</si>
  <si>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</si>
  <si>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</si>
  <si>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</si>
  <si>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</si>
  <si>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</si>
  <si>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</si>
  <si>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</si>
  <si>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</si>
  <si>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</si>
  <si>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</si>
  <si>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</si>
  <si>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</si>
  <si>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</si>
  <si>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</si>
  <si>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</si>
  <si>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</si>
  <si>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</si>
  <si>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</si>
  <si>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</si>
  <si>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</si>
  <si>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</si>
  <si>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</si>
  <si>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</si>
  <si>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</si>
  <si>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</si>
  <si>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</si>
  <si>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</si>
  <si>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</si>
  <si>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</si>
  <si>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</si>
  <si>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</si>
  <si>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</si>
  <si>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</si>
  <si>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</si>
  <si>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</si>
  <si>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</si>
  <si>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</si>
  <si>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</si>
  <si>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</si>
  <si>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</si>
  <si>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</si>
  <si>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</si>
  <si>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</si>
  <si>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</si>
  <si>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</si>
  <si>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</si>
  <si>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</si>
  <si>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</si>
  <si>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</si>
  <si>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</si>
  <si>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</si>
  <si>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</si>
  <si>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</si>
  <si>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</si>
  <si>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</si>
  <si>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</si>
  <si>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</si>
  <si>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</si>
  <si>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</si>
  <si>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</si>
  <si>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</si>
  <si>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</si>
  <si>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</si>
  <si>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</si>
  <si>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</si>
  <si>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</si>
  <si>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</si>
  <si>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</si>
  <si>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</si>
  <si>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</si>
  <si>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</si>
  <si>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</si>
  <si>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</si>
  <si>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</si>
  <si>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</si>
  <si>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</si>
  <si>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</si>
  <si>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</si>
  <si>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</si>
  <si>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</si>
  <si>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</si>
  <si>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</si>
  <si>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</si>
  <si>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</si>
  <si>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</si>
  <si>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</si>
  <si>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</si>
  <si>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</si>
  <si>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</si>
  <si>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</si>
  <si>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</si>
  <si>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</si>
  <si>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</si>
  <si>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</si>
  <si>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</si>
  <si>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</si>
  <si>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</si>
  <si>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</si>
  <si>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</si>
  <si>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</si>
  <si>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</si>
  <si>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</si>
  <si>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</si>
  <si>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</si>
  <si>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</si>
  <si>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</si>
  <si>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</si>
  <si>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</si>
  <si>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</si>
  <si>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</si>
  <si>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</si>
  <si>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</si>
  <si>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</si>
  <si>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</si>
  <si>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</si>
  <si>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</si>
  <si>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</si>
  <si>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</si>
  <si>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</si>
  <si>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</si>
  <si>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</si>
  <si>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</si>
  <si>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</si>
  <si>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</si>
  <si>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</si>
  <si>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</si>
  <si>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</si>
  <si>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</si>
  <si>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</si>
  <si>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</si>
  <si>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</si>
  <si>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</si>
  <si>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</si>
  <si>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</si>
  <si>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</si>
  <si>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</si>
  <si>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</si>
  <si>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</si>
  <si>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</si>
  <si>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</si>
  <si>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</si>
  <si>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</si>
  <si>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</si>
  <si>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</si>
  <si>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</si>
  <si>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</si>
  <si>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</si>
  <si>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</si>
  <si>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</si>
  <si>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</si>
  <si>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</si>
  <si>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</si>
  <si>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</si>
  <si>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</si>
  <si>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</si>
  <si>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</si>
  <si>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</si>
  <si>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</si>
  <si>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</si>
  <si>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</si>
  <si>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</si>
  <si>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</si>
  <si>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</si>
  <si>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</si>
  <si>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</si>
  <si>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</si>
  <si>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</si>
  <si>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</si>
  <si>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</si>
  <si>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</si>
  <si>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</si>
  <si>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</si>
  <si>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</si>
  <si>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</si>
  <si>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</si>
  <si>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</si>
  <si>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</si>
  <si>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</si>
  <si>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</si>
  <si>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</si>
  <si>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</si>
  <si>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</si>
  <si>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</si>
  <si>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</si>
  <si>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</si>
  <si>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</si>
  <si>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</si>
  <si>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</si>
  <si>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</si>
  <si>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</si>
  <si>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</si>
  <si>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</si>
  <si>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</si>
  <si>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</si>
  <si>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</si>
  <si>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</si>
  <si>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</si>
  <si>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</si>
  <si>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</si>
  <si>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</si>
  <si>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</si>
  <si>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</si>
  <si>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</si>
  <si>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</si>
  <si>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</si>
  <si>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</si>
  <si>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</si>
  <si>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</si>
  <si>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</si>
  <si>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</si>
  <si>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</si>
  <si>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</si>
  <si>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</si>
  <si>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</si>
  <si>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</si>
  <si>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</si>
  <si>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</si>
  <si>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</si>
  <si>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</si>
  <si>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</si>
  <si>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</si>
  <si>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</si>
  <si>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</si>
  <si>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</si>
  <si>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</si>
  <si>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</si>
  <si>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</si>
  <si>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</si>
  <si>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</si>
  <si>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</si>
  <si>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</si>
  <si>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</si>
  <si>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</si>
  <si>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</si>
  <si>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</si>
  <si>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</si>
  <si>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</si>
  <si>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</si>
  <si>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</si>
  <si>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</si>
  <si>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</si>
  <si>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</si>
  <si>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</si>
  <si>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</si>
  <si>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</si>
  <si>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</si>
  <si>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</si>
  <si>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</si>
  <si>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</si>
  <si>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</si>
  <si>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</si>
  <si>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</si>
  <si>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</si>
  <si>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</si>
  <si>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</si>
  <si>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</si>
  <si>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</si>
  <si>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</si>
  <si>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</si>
  <si>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</si>
  <si>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</si>
  <si>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</si>
  <si>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</si>
  <si>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</si>
  <si>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</si>
  <si>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</si>
  <si>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</si>
  <si>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</si>
  <si>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</si>
  <si>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</si>
  <si>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</si>
  <si>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</si>
  <si>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</si>
  <si>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</si>
  <si>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</si>
  <si>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</si>
  <si>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</si>
  <si>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</si>
  <si>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</si>
  <si>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</si>
  <si>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</si>
  <si>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</si>
  <si>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</si>
  <si>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</si>
  <si>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</si>
  <si>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</si>
  <si>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</si>
  <si>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</si>
  <si>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</si>
  <si>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</si>
  <si>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</si>
  <si>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</si>
  <si>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</si>
  <si>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</si>
  <si>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</si>
  <si>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</si>
  <si>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</si>
  <si>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</si>
  <si>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</si>
  <si>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</si>
  <si>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</si>
  <si>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</si>
  <si>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</si>
  <si>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</si>
  <si>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</si>
  <si>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</si>
  <si>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</si>
  <si>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</si>
  <si>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</si>
  <si>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</si>
  <si>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</si>
  <si>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</si>
  <si>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</si>
  <si>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</si>
  <si>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</si>
  <si>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</si>
  <si>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</si>
  <si>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</si>
  <si>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</si>
  <si>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</si>
  <si>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</si>
  <si>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</si>
  <si>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</si>
  <si>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</si>
  <si>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</si>
  <si>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</si>
  <si>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</si>
  <si>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</si>
  <si>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</si>
  <si>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</si>
  <si>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</si>
  <si>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</si>
  <si>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</si>
  <si>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</si>
  <si>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</si>
  <si>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</si>
  <si>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</si>
  <si>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</si>
  <si>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</si>
  <si>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</si>
  <si>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</si>
  <si>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</si>
  <si>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</si>
  <si>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</si>
  <si>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</si>
  <si>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</si>
  <si>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</si>
  <si>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</si>
  <si>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</si>
  <si>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</si>
  <si>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</si>
  <si>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</si>
  <si>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</si>
  <si>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</si>
  <si>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</si>
  <si>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</si>
  <si>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</si>
  <si>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</si>
  <si>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</si>
  <si>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</si>
  <si>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</si>
  <si>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</si>
  <si>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</si>
  <si>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</si>
  <si>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</si>
  <si>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</si>
  <si>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</si>
  <si>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</si>
  <si>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</si>
  <si>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</si>
  <si>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</si>
  <si>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</si>
  <si>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</si>
  <si>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</si>
  <si>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</si>
  <si>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</si>
  <si>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</si>
  <si>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</si>
  <si>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</si>
  <si>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</si>
  <si>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</si>
  <si>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</si>
  <si>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</si>
  <si>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</si>
  <si>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</si>
  <si>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</si>
  <si>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</si>
  <si>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</si>
  <si>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</si>
  <si>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</si>
  <si>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</si>
  <si>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</si>
  <si>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</si>
  <si>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</si>
  <si>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</si>
  <si>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</si>
  <si>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</si>
  <si>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</si>
  <si>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</si>
  <si>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</si>
  <si>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</si>
  <si>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</si>
  <si>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</si>
  <si>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</si>
  <si>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</si>
  <si>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</si>
  <si>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</si>
  <si>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</si>
  <si>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</si>
  <si>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</si>
  <si>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</si>
  <si>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</si>
  <si>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</si>
  <si>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</si>
  <si>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</si>
  <si>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</si>
  <si>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</si>
  <si>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</si>
  <si>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</si>
  <si>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</si>
  <si>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</si>
  <si>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</si>
  <si>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</si>
  <si>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</si>
  <si>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</si>
  <si>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</si>
  <si>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</si>
  <si>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</si>
  <si>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</si>
  <si>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</si>
  <si>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</si>
  <si>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</si>
  <si>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</si>
  <si>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</si>
  <si>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</si>
  <si>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</si>
  <si>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</si>
  <si>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</si>
  <si>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</si>
  <si>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</si>
  <si>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</si>
  <si>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</si>
  <si>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</si>
  <si>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</si>
  <si>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</si>
  <si>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</si>
  <si>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</si>
  <si>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</si>
  <si>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</si>
  <si>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</si>
  <si>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</si>
  <si>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</si>
  <si>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</si>
  <si>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</si>
  <si>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</si>
  <si>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</si>
  <si>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</si>
  <si>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</si>
  <si>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</si>
  <si>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</si>
  <si>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</si>
  <si>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</si>
  <si>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</si>
  <si>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</si>
  <si>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</si>
  <si>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</si>
  <si>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</si>
  <si>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</si>
  <si>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</si>
  <si>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</si>
  <si>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</si>
  <si>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</si>
  <si>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</si>
  <si>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</si>
  <si>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</si>
  <si>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</si>
  <si>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</si>
  <si>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</si>
  <si>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</si>
  <si>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</si>
  <si>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</si>
  <si>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</si>
  <si>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</si>
  <si>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</si>
  <si>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</si>
  <si>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</si>
  <si>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</si>
  <si>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</si>
  <si>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</si>
  <si>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</si>
  <si>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</si>
  <si>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</si>
  <si>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</si>
  <si>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</si>
  <si>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</si>
  <si>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</si>
  <si>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</si>
  <si>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</si>
  <si>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</si>
  <si>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</si>
  <si>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</si>
  <si>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</si>
  <si>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</si>
  <si>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</si>
  <si>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</si>
  <si>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</si>
  <si>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</si>
  <si>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</si>
  <si>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</si>
  <si>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</si>
  <si>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</si>
  <si>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</si>
  <si>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</si>
  <si>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</si>
  <si>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</si>
  <si>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</si>
  <si>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</si>
  <si>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</si>
  <si>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</si>
  <si>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</si>
  <si>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</si>
  <si>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</si>
  <si>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</si>
  <si>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</si>
  <si>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</si>
  <si>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</si>
  <si>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</si>
  <si>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</si>
  <si>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</si>
  <si>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</si>
  <si>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</si>
  <si>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</si>
  <si>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</si>
  <si>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</si>
  <si>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</si>
  <si>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</si>
  <si>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</si>
  <si>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</si>
  <si>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</si>
  <si>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</si>
  <si>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</si>
  <si>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</si>
  <si>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</si>
  <si>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</si>
  <si>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</si>
  <si>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</si>
  <si>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</si>
  <si>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</si>
  <si>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</si>
  <si>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</si>
  <si>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</si>
  <si>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Completed on Track</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</si>
  <si>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</si>
  <si>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</si>
  <si>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</si>
  <si>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</si>
  <si>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</si>
  <si>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</si>
  <si>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</si>
  <si>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</si>
  <si>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</si>
  <si>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</si>
  <si>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</si>
  <si>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</si>
  <si>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</si>
  <si>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</si>
  <si>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</si>
  <si>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</si>
  <si>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</si>
  <si>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</si>
  <si>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</si>
  <si>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</si>
  <si>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</si>
  <si>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</si>
  <si>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</si>
  <si>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</si>
  <si>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</si>
  <si>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</si>
  <si>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</si>
  <si>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</si>
  <si>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</si>
  <si>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</si>
  <si>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</si>
  <si>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</si>
  <si>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</si>
  <si>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</si>
  <si>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</si>
  <si>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</si>
  <si>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</si>
  <si>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</si>
  <si>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</si>
  <si>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</si>
  <si>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</si>
  <si>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</si>
  <si>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</si>
  <si>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</si>
  <si>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</si>
  <si>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</si>
  <si>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</si>
  <si>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</si>
  <si>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</si>
  <si>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</si>
  <si>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</si>
  <si>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</si>
  <si>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</si>
  <si>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</si>
  <si>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</si>
  <si>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</si>
  <si>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</si>
  <si>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</si>
  <si>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</si>
  <si>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</si>
  <si>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</si>
  <si>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</si>
  <si>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</si>
  <si>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</si>
  <si>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</si>
  <si>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</si>
  <si>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</si>
  <si>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</si>
  <si>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</si>
  <si>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</si>
  <si>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</si>
  <si>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</si>
  <si>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</si>
  <si>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</si>
  <si>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</si>
  <si>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</si>
  <si>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</si>
  <si>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</si>
  <si>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</si>
  <si>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</si>
  <si>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</si>
  <si>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</si>
  <si>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</si>
  <si>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</si>
  <si>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</si>
  <si>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</si>
  <si>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</si>
  <si>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</si>
  <si>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</si>
  <si>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</si>
  <si>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</si>
  <si>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</si>
  <si>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</si>
  <si>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</si>
  <si>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</si>
  <si>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</si>
  <si>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</si>
  <si>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</si>
  <si>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</si>
  <si>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</si>
  <si>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</si>
  <si>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</si>
  <si>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</si>
  <si>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</si>
  <si>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</si>
  <si>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</si>
  <si>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</si>
  <si>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</si>
  <si>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</si>
  <si>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</si>
  <si>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</si>
  <si>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</si>
  <si>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</si>
  <si>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</si>
  <si>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</si>
  <si>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</si>
  <si>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</si>
  <si>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</si>
  <si>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</si>
  <si>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</si>
  <si>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</si>
  <si>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</si>
  <si>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</si>
  <si>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</si>
  <si>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</si>
  <si>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</si>
  <si>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</si>
  <si>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</si>
  <si>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</si>
  <si>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</si>
  <si>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</si>
  <si>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</si>
  <si>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</si>
  <si>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</si>
  <si>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</si>
  <si>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</si>
  <si>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</si>
  <si>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</si>
  <si>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</si>
  <si>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</si>
  <si>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</si>
  <si>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</si>
  <si>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</si>
  <si>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</si>
  <si>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</si>
  <si>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</si>
  <si>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</si>
  <si>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</si>
  <si>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</si>
  <si>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</si>
  <si>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</si>
  <si>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</si>
  <si>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</si>
  <si>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</si>
  <si>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</si>
  <si>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</si>
  <si>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</si>
  <si>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</si>
  <si>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</si>
  <si>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</si>
  <si>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</si>
  <si>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</si>
  <si>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</si>
  <si>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</si>
  <si>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</si>
  <si>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</si>
  <si>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</si>
  <si>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</si>
  <si>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</si>
  <si>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</si>
  <si>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</si>
  <si>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</si>
  <si>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</si>
  <si>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</si>
  <si>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</si>
  <si>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</si>
  <si>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</si>
  <si>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</si>
  <si>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</si>
  <si>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</si>
  <si>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</si>
  <si>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</si>
  <si>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</si>
  <si>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</si>
  <si>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</si>
  <si>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</si>
  <si>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</si>
  <si>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</si>
  <si>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</si>
  <si>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</si>
  <si>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</si>
  <si>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</si>
  <si>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</si>
  <si>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</si>
  <si>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</si>
  <si>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</si>
  <si>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</si>
  <si>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</si>
  <si>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</si>
  <si>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</si>
  <si>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</si>
  <si>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</si>
  <si>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</si>
  <si>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</si>
  <si>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</si>
  <si>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</si>
  <si>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</si>
  <si>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</si>
  <si>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</si>
  <si>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</si>
  <si>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</si>
  <si>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</si>
  <si>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</si>
  <si>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</si>
  <si>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</si>
  <si>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</si>
  <si>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</si>
  <si>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</si>
  <si>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</si>
  <si>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</si>
  <si>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</si>
  <si>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</si>
  <si>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</si>
  <si>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</si>
  <si>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</si>
  <si>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</si>
  <si>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</si>
  <si>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</si>
  <si>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</si>
  <si>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</si>
  <si>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</si>
  <si>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</si>
  <si>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</si>
  <si>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</si>
  <si>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</si>
  <si>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</si>
  <si>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</si>
  <si>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</si>
  <si>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</si>
  <si>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</si>
  <si>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</si>
  <si>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</si>
  <si>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</si>
  <si>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</si>
  <si>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</si>
  <si>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</si>
  <si>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</si>
  <si>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</si>
  <si>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</si>
  <si>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</si>
  <si>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</si>
  <si>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</si>
  <si>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</si>
  <si>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</si>
  <si>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</si>
  <si>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</si>
  <si>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</si>
  <si>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</si>
  <si>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</si>
  <si>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</si>
  <si>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</si>
  <si>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</si>
  <si>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</si>
  <si>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</si>
  <si>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</si>
  <si>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</si>
  <si>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</si>
  <si>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</si>
  <si>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</si>
  <si>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</si>
  <si>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</si>
  <si>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</si>
  <si>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</si>
  <si>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</si>
  <si>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</si>
  <si>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</si>
  <si>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</si>
  <si>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</si>
  <si>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</si>
  <si>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</si>
  <si>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</si>
  <si>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</si>
  <si>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</si>
  <si>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</si>
  <si>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</si>
  <si>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</si>
  <si>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</si>
  <si>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</si>
  <si>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</si>
  <si>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</si>
  <si>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</si>
  <si>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</si>
  <si>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</si>
  <si>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</si>
  <si>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</si>
  <si>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</si>
  <si>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</si>
  <si>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</si>
  <si>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</si>
  <si>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</si>
  <si>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</si>
  <si>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</si>
  <si>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</si>
  <si>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</si>
  <si>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</si>
  <si>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</si>
  <si>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</si>
  <si>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</si>
  <si>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</si>
  <si>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</si>
  <si>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</si>
  <si>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</si>
  <si>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</si>
  <si>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</si>
  <si>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</si>
  <si>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</si>
  <si>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</si>
  <si>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</si>
  <si>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</si>
  <si>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</si>
  <si>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</si>
  <si>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</si>
  <si>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</si>
  <si>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</si>
  <si>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</si>
  <si>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</si>
  <si>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</si>
  <si>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</si>
  <si>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</si>
  <si>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</si>
  <si>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</si>
  <si>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</si>
  <si>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</si>
  <si>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</si>
  <si>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</si>
  <si>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</si>
  <si>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</si>
  <si>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</si>
  <si>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</si>
  <si>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</si>
  <si>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</si>
  <si>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</si>
  <si>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</si>
  <si>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</si>
  <si>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</si>
  <si>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</si>
  <si>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</si>
  <si>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</si>
  <si>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</si>
  <si>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</si>
  <si>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</si>
  <si>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</si>
  <si>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</si>
  <si>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</si>
  <si>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</si>
  <si>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</si>
  <si>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</si>
  <si>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</si>
  <si>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</si>
  <si>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</si>
  <si>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</si>
  <si>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</si>
  <si>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</si>
  <si>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</si>
  <si>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</si>
  <si>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</si>
  <si>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</si>
  <si>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</si>
  <si>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</si>
  <si>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</si>
  <si>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</si>
  <si>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</si>
  <si>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</si>
  <si>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</si>
  <si>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</si>
  <si>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</si>
  <si>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</si>
  <si>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</si>
  <si>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</si>
  <si>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</si>
  <si>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</si>
  <si>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</si>
  <si>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</si>
  <si>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</si>
  <si>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</si>
  <si>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</si>
  <si>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</si>
  <si>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</si>
  <si>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</si>
  <si>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</si>
  <si>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</si>
  <si>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</si>
  <si>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</si>
  <si>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</si>
  <si>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</si>
  <si>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</si>
  <si>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</si>
  <si>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</si>
  <si>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</si>
  <si>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</si>
  <si>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</si>
  <si>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</si>
  <si>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</si>
  <si>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</si>
  <si>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</si>
  <si>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</si>
  <si>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</si>
  <si>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</si>
  <si>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</si>
  <si>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</si>
  <si>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</si>
  <si>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</si>
  <si>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</si>
  <si>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</si>
  <si>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</si>
  <si>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</si>
  <si>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</si>
  <si>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</si>
  <si>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</si>
  <si>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</si>
  <si>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</si>
  <si>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</si>
  <si>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</si>
  <si>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</si>
  <si>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</si>
  <si>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</si>
  <si>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</si>
  <si>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</si>
  <si>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</si>
  <si>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</si>
  <si>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</si>
  <si>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</si>
  <si>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</si>
  <si>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</si>
  <si>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</si>
  <si>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</si>
  <si>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</si>
  <si>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</si>
  <si>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</si>
  <si>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</si>
  <si>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</si>
  <si>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</si>
  <si>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</si>
  <si>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</si>
  <si>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</si>
  <si>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</si>
  <si>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</si>
  <si>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</si>
  <si>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</si>
  <si>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</si>
  <si>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</si>
  <si>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</si>
  <si>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</si>
  <si>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</si>
  <si>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</si>
  <si>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</si>
  <si>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</si>
  <si>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</si>
  <si>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</si>
  <si>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</si>
  <si>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</si>
  <si>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</si>
  <si>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</si>
  <si>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</si>
  <si>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</si>
  <si>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</si>
  <si>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</si>
  <si>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</si>
  <si>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</si>
  <si>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</si>
  <si>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</si>
  <si>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</si>
  <si>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</si>
  <si>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</si>
  <si>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</si>
  <si>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</si>
  <si>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</si>
  <si>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</si>
  <si>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</si>
  <si>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</si>
  <si>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</si>
  <si>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</si>
  <si>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</si>
  <si>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</si>
  <si>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</si>
  <si>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</si>
  <si>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</si>
  <si>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</si>
  <si>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</si>
  <si>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</si>
  <si>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</si>
  <si>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</si>
  <si>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</si>
  <si>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</si>
  <si>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</si>
  <si>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</si>
  <si>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</si>
  <si>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</si>
  <si>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</si>
  <si>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</si>
  <si>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</si>
  <si>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</si>
  <si>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</si>
  <si>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</si>
  <si>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</si>
  <si>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</si>
  <si>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</si>
  <si>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</si>
  <si>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</si>
  <si>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</si>
  <si>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</si>
  <si>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</si>
  <si>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</si>
  <si>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</si>
  <si>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</si>
  <si>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</si>
  <si>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</si>
  <si>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</si>
  <si>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</si>
  <si>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</si>
  <si>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</si>
  <si>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</si>
  <si>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</si>
  <si>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</si>
  <si>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</si>
  <si>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</si>
  <si>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</si>
  <si>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</si>
  <si>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</si>
  <si>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</si>
  <si>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</si>
  <si>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</si>
  <si>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</si>
  <si>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</si>
  <si>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</si>
  <si>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</si>
  <si>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</si>
  <si>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</si>
  <si>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</si>
  <si>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</si>
  <si>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</si>
  <si>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</si>
  <si>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</si>
  <si>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</si>
  <si>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</si>
  <si>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</si>
  <si>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</si>
  <si>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</si>
  <si>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</si>
  <si>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</si>
  <si>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</si>
  <si>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</si>
  <si>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</si>
  <si>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</si>
  <si>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</si>
  <si>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</si>
  <si>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</si>
  <si>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</si>
  <si>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</si>
  <si>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</si>
  <si>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</si>
  <si>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</si>
  <si>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</si>
  <si>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</si>
  <si>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</si>
  <si>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</si>
  <si>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</si>
  <si>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</si>
  <si>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</si>
  <si>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</si>
  <si>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</si>
  <si>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</si>
  <si>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</si>
  <si>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</si>
  <si>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</si>
  <si>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</si>
  <si>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</si>
  <si>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</si>
  <si>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</si>
  <si>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</si>
  <si>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</si>
  <si>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</si>
  <si>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</si>
  <si>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</si>
  <si>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</si>
  <si>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</si>
  <si>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</si>
  <si>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</si>
  <si>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</si>
  <si>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</si>
  <si>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</si>
  <si>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</si>
  <si>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</si>
  <si>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</si>
  <si>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</si>
  <si>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</si>
  <si>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</si>
  <si>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</si>
  <si>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</si>
  <si>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</si>
  <si>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</si>
  <si>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</si>
  <si>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</si>
  <si>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</si>
  <si>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</si>
  <si>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</si>
  <si>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</si>
  <si>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</si>
  <si>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</si>
  <si>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</si>
  <si>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</si>
  <si>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</si>
  <si>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</si>
  <si>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</si>
  <si>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</si>
  <si>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</si>
  <si>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</si>
  <si>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</si>
  <si>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</si>
  <si>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</si>
  <si>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</si>
  <si>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</si>
  <si>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</si>
  <si>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</si>
  <si>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</si>
  <si>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</si>
  <si>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</si>
  <si>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</si>
  <si>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</si>
  <si>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</si>
  <si>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</si>
  <si>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</si>
  <si>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</si>
  <si>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</si>
  <si>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</si>
  <si>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</si>
  <si>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</si>
  <si>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</si>
  <si>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</si>
  <si>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</si>
  <si>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</si>
  <si>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</si>
  <si>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</si>
  <si>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</si>
  <si>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</si>
  <si>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</si>
  <si>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</si>
  <si>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</si>
  <si>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</si>
  <si>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</si>
  <si>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</si>
  <si>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</si>
  <si>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</si>
  <si>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</si>
  <si>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</si>
  <si>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</si>
  <si>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</si>
  <si>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</si>
  <si>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</si>
  <si>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</si>
  <si>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</si>
  <si>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</si>
  <si>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</si>
  <si>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</si>
  <si>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</si>
  <si>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</si>
  <si>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</si>
  <si>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</si>
  <si>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</si>
  <si>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</si>
  <si>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</si>
  <si>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</si>
  <si>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</si>
  <si>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</si>
  <si>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</si>
  <si>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</si>
  <si>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</si>
  <si>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</si>
  <si>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</si>
  <si>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</si>
  <si>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</si>
  <si>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</si>
  <si>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</si>
  <si>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</si>
  <si>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</si>
  <si>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</si>
  <si>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</si>
  <si>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</si>
  <si>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</si>
  <si>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</si>
  <si>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</si>
  <si>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</si>
  <si>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</si>
  <si>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</si>
  <si>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</si>
  <si>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</si>
  <si>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</si>
  <si>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</si>
  <si>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</si>
  <si>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</si>
  <si>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</si>
  <si>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</si>
  <si>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</si>
  <si>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</si>
  <si>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</si>
  <si>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</si>
  <si>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</si>
  <si>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</si>
  <si>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</si>
  <si>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</si>
  <si>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</si>
  <si>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</si>
  <si>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</si>
  <si>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</si>
  <si>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</si>
  <si>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</si>
  <si>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</si>
  <si>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</si>
  <si>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</si>
  <si>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</si>
  <si>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</si>
  <si>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</si>
  <si>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</si>
  <si>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</si>
  <si>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</si>
  <si>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</si>
  <si>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</si>
  <si>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</si>
  <si>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</si>
  <si>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</si>
  <si>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</si>
  <si>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</si>
  <si>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</si>
  <si>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</si>
  <si>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</si>
  <si>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</si>
  <si>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</si>
  <si>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</si>
  <si>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</si>
  <si>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</si>
  <si>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</si>
  <si>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</si>
  <si>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</si>
  <si>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</si>
  <si>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</si>
  <si>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</si>
  <si>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</si>
  <si>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</si>
  <si>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</si>
  <si>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</si>
  <si>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</si>
  <si>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</si>
  <si>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</si>
  <si>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</si>
  <si>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</si>
  <si>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</si>
  <si>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</si>
  <si>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</si>
  <si>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</si>
  <si>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</si>
  <si>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</si>
  <si>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</si>
  <si>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</si>
  <si>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</si>
  <si>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</si>
  <si>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</si>
  <si>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</si>
  <si>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</si>
  <si>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</si>
  <si>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</si>
  <si>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</si>
  <si>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</si>
  <si>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</si>
  <si>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</si>
  <si>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</si>
  <si>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</si>
  <si>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</si>
  <si>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</si>
  <si>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</si>
  <si>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</si>
  <si>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</si>
  <si>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</si>
  <si>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</si>
  <si>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</si>
  <si>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</si>
  <si>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</si>
  <si>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</si>
  <si>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</si>
  <si>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</si>
  <si>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</si>
  <si>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</si>
  <si>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</si>
  <si>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</si>
  <si>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</si>
  <si>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</si>
  <si>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</si>
  <si>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</si>
  <si>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</si>
  <si>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</si>
  <si>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</si>
  <si>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</si>
  <si>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</si>
  <si>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</si>
  <si>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</si>
  <si>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</si>
  <si>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</si>
  <si>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</si>
  <si>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</si>
  <si>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</si>
  <si>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</si>
  <si>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</si>
  <si>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</si>
  <si>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</si>
  <si>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</si>
  <si>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</si>
  <si>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</si>
  <si>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</si>
  <si>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</si>
  <si>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</si>
  <si>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</si>
  <si>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</si>
  <si>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</si>
  <si>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</si>
  <si>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</si>
  <si>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</si>
  <si>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</si>
  <si>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</si>
  <si>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</si>
  <si>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</si>
  <si>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</si>
  <si>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</si>
  <si>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</si>
  <si>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</si>
  <si>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</si>
  <si>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</si>
  <si>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</si>
  <si>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</si>
  <si>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</si>
  <si>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</si>
  <si>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</si>
  <si>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</si>
  <si>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</si>
  <si>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</si>
  <si>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</si>
  <si>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</si>
  <si>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</si>
  <si>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</si>
  <si>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</si>
  <si>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</si>
  <si>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</si>
  <si>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</si>
  <si>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</si>
  <si>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</si>
  <si>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</si>
  <si>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</si>
  <si>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</si>
  <si>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</si>
  <si>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</si>
  <si>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</si>
  <si>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</si>
  <si>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</si>
  <si>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</si>
  <si>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</si>
  <si>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</si>
  <si>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</si>
  <si>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</si>
  <si>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</si>
  <si>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</si>
  <si>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</si>
  <si>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</si>
  <si>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</si>
  <si>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</si>
  <si>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</si>
  <si>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</si>
  <si>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</si>
  <si>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</si>
  <si>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</si>
  <si>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</si>
  <si>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</si>
  <si>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</si>
  <si>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</si>
  <si>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</si>
  <si>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</si>
  <si>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</si>
  <si>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</si>
  <si>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</si>
  <si>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</si>
  <si>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</si>
  <si>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</si>
  <si>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</si>
  <si>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</si>
  <si>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</si>
  <si>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</si>
  <si>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</si>
  <si>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</si>
  <si>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</si>
  <si>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</si>
  <si>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</si>
  <si>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</si>
  <si>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</si>
  <si>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</si>
  <si>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</si>
  <si>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</si>
  <si>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</si>
  <si>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</si>
  <si>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</si>
  <si>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</si>
  <si>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</si>
  <si>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</si>
  <si>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</si>
  <si>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</si>
  <si>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</si>
  <si>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</si>
  <si>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</si>
  <si>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</si>
  <si>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</si>
  <si>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</si>
  <si>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</si>
  <si>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</si>
  <si>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</si>
  <si>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</si>
  <si>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</si>
  <si>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</si>
  <si>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</si>
  <si>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</si>
  <si>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</si>
  <si>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</si>
  <si>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</si>
  <si>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</si>
  <si>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</si>
  <si>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</si>
  <si>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</si>
  <si>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</si>
  <si>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</si>
  <si>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</si>
  <si>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</si>
  <si>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</si>
  <si>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</si>
  <si>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</si>
  <si>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</si>
  <si>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</si>
  <si>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</si>
  <si>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</si>
  <si>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</si>
  <si>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</si>
  <si>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</si>
  <si>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</si>
  <si>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</si>
  <si>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</si>
  <si>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</si>
  <si>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</si>
  <si>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</si>
  <si>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</si>
  <si>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</si>
  <si>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</si>
  <si>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</si>
  <si>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</si>
  <si>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</si>
  <si>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</si>
  <si>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</si>
  <si>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</si>
  <si>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</si>
  <si>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</si>
  <si>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</si>
  <si>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</si>
  <si>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</si>
  <si>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</si>
  <si>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</si>
  <si>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</si>
  <si>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</si>
  <si>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</si>
  <si>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</si>
  <si>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</si>
  <si>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</si>
  <si>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</si>
  <si>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</si>
  <si>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</si>
  <si>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</si>
  <si>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</si>
  <si>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</si>
  <si>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</si>
  <si>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</si>
  <si>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</si>
  <si>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</si>
  <si>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</si>
  <si>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</si>
  <si>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</si>
  <si>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</si>
  <si>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</si>
  <si>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</si>
  <si>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</si>
  <si>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</si>
  <si>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</si>
  <si>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</si>
  <si>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</si>
  <si>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</si>
  <si>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</si>
  <si>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</si>
  <si>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</si>
  <si>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</si>
  <si>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</si>
  <si>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</si>
  <si>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</si>
  <si>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</si>
  <si>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</si>
  <si>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</si>
  <si>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</si>
  <si>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</si>
  <si>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</si>
  <si>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</si>
  <si>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</si>
  <si>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</si>
  <si>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</si>
  <si>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</si>
  <si>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</si>
  <si>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</si>
  <si>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</si>
  <si>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</si>
  <si>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</si>
  <si>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</si>
  <si>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</si>
  <si>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</si>
  <si>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</si>
  <si>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</si>
  <si>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</si>
  <si>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</si>
  <si>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</si>
  <si>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</si>
  <si>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</si>
  <si>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</si>
  <si>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</si>
  <si>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</si>
  <si>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</si>
  <si>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</si>
  <si>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</si>
  <si>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</si>
  <si>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</si>
  <si>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</si>
  <si>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</si>
  <si>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</si>
  <si>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</si>
  <si>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</si>
  <si>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</si>
  <si>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</si>
  <si>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</si>
  <si>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</si>
  <si>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</si>
  <si>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</si>
  <si>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</si>
  <si>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</si>
  <si>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</si>
  <si>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</si>
  <si>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</si>
  <si>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</si>
  <si>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</si>
  <si>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</si>
  <si>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</si>
  <si>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</si>
  <si>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</si>
  <si>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</si>
  <si>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</si>
  <si>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</si>
  <si>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</si>
  <si>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</si>
  <si>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</si>
  <si>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</si>
  <si>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</si>
  <si>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</si>
  <si>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</si>
  <si>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</si>
  <si>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</si>
  <si>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</si>
  <si>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</si>
  <si>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</si>
  <si>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</si>
  <si>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</si>
  <si>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</si>
  <si>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</si>
  <si>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</si>
  <si>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</si>
  <si>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</si>
  <si>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</si>
  <si>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</si>
  <si>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</si>
  <si>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</si>
  <si>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</si>
  <si>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</si>
  <si>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</si>
  <si>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</si>
  <si>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</si>
  <si>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</si>
  <si>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</si>
  <si>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</si>
  <si>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</si>
  <si>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</si>
  <si>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</si>
  <si>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</si>
  <si>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</si>
  <si>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</si>
  <si>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</si>
  <si>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</si>
  <si>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</si>
  <si>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</si>
  <si>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</si>
  <si>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</si>
  <si>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</si>
  <si>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</si>
  <si>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</si>
  <si>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</si>
  <si>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</si>
  <si>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</si>
  <si>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</si>
  <si>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</si>
  <si>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</si>
  <si>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</si>
  <si>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</si>
  <si>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</si>
  <si>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</si>
  <si>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</si>
  <si>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</si>
  <si>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</si>
  <si>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</si>
  <si>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</si>
  <si>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</si>
  <si>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</si>
  <si>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</si>
  <si>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</si>
  <si>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</si>
  <si>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</si>
  <si>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</si>
  <si>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</si>
  <si>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</si>
  <si>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</si>
  <si>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</si>
  <si>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</si>
  <si>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</si>
  <si>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</si>
  <si>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</si>
  <si>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</si>
  <si>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</si>
  <si>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</si>
  <si>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</si>
  <si>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</si>
  <si>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</si>
  <si>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</si>
  <si>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</si>
  <si>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</si>
  <si>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</si>
  <si>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</si>
  <si>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</si>
  <si>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</si>
  <si>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</si>
  <si>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</si>
  <si>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</si>
  <si>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</si>
  <si>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</si>
  <si>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</si>
  <si>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</si>
  <si>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</si>
  <si>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</si>
  <si>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</si>
  <si>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</si>
  <si>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</si>
  <si>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</si>
  <si>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</si>
  <si>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</si>
  <si>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</si>
  <si>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</si>
  <si>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</si>
  <si>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</si>
  <si>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</si>
  <si>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</si>
  <si>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</si>
  <si>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</si>
  <si>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</si>
  <si>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</si>
  <si>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</si>
  <si>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</si>
  <si>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</si>
  <si>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</si>
  <si>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</si>
  <si>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</si>
  <si>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</si>
  <si>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</si>
  <si>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</si>
  <si>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</si>
  <si>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</si>
  <si>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</si>
  <si>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</si>
  <si>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</si>
  <si>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</si>
  <si>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</si>
  <si>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</si>
  <si>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</si>
  <si>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</si>
  <si>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</si>
  <si>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</si>
  <si>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</si>
  <si>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</si>
  <si>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</si>
  <si>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</si>
  <si>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</si>
  <si>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</si>
  <si>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</si>
  <si>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</si>
  <si>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</si>
  <si>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</si>
  <si>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</si>
  <si>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</si>
  <si>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</si>
  <si>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</si>
  <si>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</si>
  <si>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</si>
  <si>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</si>
  <si>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</si>
  <si>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</si>
  <si>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</si>
  <si>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</si>
  <si>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</si>
  <si>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</si>
  <si>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</si>
  <si>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</si>
  <si>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</si>
  <si>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</si>
  <si>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</si>
  <si>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</si>
  <si>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</si>
  <si>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</si>
  <si>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</si>
  <si>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</si>
  <si>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</si>
  <si>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</si>
  <si>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</si>
  <si>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</si>
  <si>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</si>
  <si>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</si>
  <si>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</si>
  <si>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</si>
  <si>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</si>
  <si>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</si>
  <si>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</si>
  <si>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</si>
  <si>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</si>
  <si>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</si>
  <si>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</si>
  <si>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</si>
  <si>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</si>
  <si>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</si>
  <si>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</si>
  <si>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</si>
  <si>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</si>
  <si>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</si>
  <si>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</si>
  <si>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</si>
  <si>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</si>
  <si>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</si>
  <si>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</si>
  <si>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</si>
  <si>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</si>
  <si>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</si>
  <si>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</si>
  <si>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</si>
  <si>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</si>
  <si>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</si>
  <si>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</si>
  <si>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</si>
  <si>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</si>
  <si>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</si>
  <si>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</si>
  <si>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</si>
  <si>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</si>
  <si>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</si>
  <si>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</si>
  <si>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</si>
  <si>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</si>
  <si>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</si>
  <si>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</si>
  <si>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</si>
  <si>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</si>
  <si>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</si>
  <si>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</si>
  <si>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</si>
  <si>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</si>
  <si>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</si>
  <si>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</si>
  <si>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</si>
  <si>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</si>
  <si>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</si>
  <si>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</si>
  <si>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</si>
  <si>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</si>
  <si>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</si>
  <si>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</si>
  <si>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</si>
  <si>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</si>
  <si>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</si>
  <si>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</si>
  <si>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</si>
  <si>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</si>
  <si>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</si>
  <si>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</si>
  <si>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</si>
  <si>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</si>
  <si>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</si>
  <si>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</si>
  <si>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</si>
  <si>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</si>
  <si>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</si>
  <si>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</si>
  <si>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</si>
  <si>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</si>
  <si>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</si>
  <si>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</si>
  <si>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</si>
  <si>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</si>
  <si>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</si>
  <si>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</si>
  <si>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</si>
  <si>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</si>
  <si>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</si>
  <si>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</si>
  <si>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</si>
  <si>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</si>
  <si>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</si>
  <si>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</si>
  <si>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</si>
  <si>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</si>
  <si>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</si>
  <si>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</si>
  <si>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</si>
  <si>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</si>
  <si>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</si>
  <si>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</si>
  <si>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</si>
  <si>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</si>
  <si>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</si>
  <si>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</si>
  <si>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</si>
  <si>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</si>
  <si>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</si>
  <si>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</si>
  <si>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</si>
  <si>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</si>
  <si>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</si>
  <si>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</si>
  <si>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</si>
  <si>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</si>
  <si>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</si>
  <si>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</si>
  <si>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</si>
  <si>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</si>
  <si>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</si>
  <si>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</si>
  <si>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</si>
  <si>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</si>
  <si>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</si>
  <si>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</si>
  <si>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</si>
  <si>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</si>
  <si>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</si>
  <si>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</si>
  <si>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</si>
  <si>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</si>
  <si>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</si>
  <si>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</si>
  <si>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</si>
  <si>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</si>
  <si>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</si>
  <si>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</si>
  <si>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</si>
  <si>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</si>
  <si>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</si>
  <si>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</si>
  <si>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</si>
  <si>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</si>
  <si>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</si>
  <si>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</si>
  <si>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</si>
  <si>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</si>
  <si>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</si>
  <si>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</si>
  <si>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</si>
  <si>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</si>
  <si>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</si>
  <si>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</si>
  <si>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</si>
  <si>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</si>
  <si>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</si>
  <si>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</si>
  <si>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</si>
  <si>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</si>
  <si>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</si>
  <si>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</si>
  <si>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</si>
  <si>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</si>
  <si>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</si>
  <si>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</si>
  <si>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</si>
  <si>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</si>
  <si>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</si>
  <si>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</si>
  <si>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</si>
  <si>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</si>
  <si>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</si>
  <si>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</si>
  <si>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</si>
  <si>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</si>
  <si>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</si>
  <si>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</si>
  <si>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</si>
  <si>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</si>
  <si>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</si>
  <si>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</si>
  <si>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</si>
  <si>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</si>
  <si>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</si>
  <si>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</si>
  <si>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</si>
  <si>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</si>
  <si>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</si>
  <si>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</si>
  <si>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</si>
  <si>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</si>
  <si>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</si>
  <si>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</si>
  <si>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</si>
  <si>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</si>
  <si>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</si>
  <si>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</si>
  <si>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</si>
  <si>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</si>
  <si>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</si>
  <si>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</si>
  <si>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</si>
  <si>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</si>
  <si>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</si>
  <si>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</si>
  <si>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</si>
  <si>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</si>
  <si>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</si>
  <si>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</si>
  <si>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</si>
  <si>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</si>
  <si>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</si>
  <si>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</si>
  <si>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</si>
  <si>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</si>
  <si>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</si>
  <si>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</si>
  <si>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</si>
  <si>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</si>
  <si>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</si>
  <si>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</si>
  <si>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</si>
  <si>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</si>
  <si>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</si>
  <si>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</si>
  <si>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</si>
  <si>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</si>
  <si>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</si>
  <si>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</si>
  <si>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</si>
  <si>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</si>
  <si>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</si>
  <si>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</si>
  <si>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</si>
  <si>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</si>
  <si>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</si>
  <si>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</si>
  <si>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</si>
  <si>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</si>
  <si>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</si>
  <si>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</si>
  <si>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</si>
  <si>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</si>
  <si>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</si>
  <si>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</si>
  <si>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</si>
  <si>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</si>
  <si>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</si>
  <si>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</si>
  <si>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</si>
  <si>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</si>
  <si>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</si>
  <si>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</si>
  <si>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</si>
  <si>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</si>
  <si>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</si>
  <si>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</si>
  <si>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</si>
  <si>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</si>
  <si>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</si>
  <si>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</si>
  <si>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</si>
  <si>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</si>
  <si>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</si>
  <si>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</si>
  <si>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</si>
  <si>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</si>
  <si>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</si>
  <si>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</si>
  <si>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</si>
  <si>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</si>
  <si>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</si>
  <si>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</si>
  <si>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</si>
  <si>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</si>
  <si>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</si>
  <si>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</si>
  <si>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</si>
  <si>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</si>
  <si>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</si>
  <si>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</si>
  <si>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</si>
  <si>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</si>
  <si>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</si>
  <si>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</si>
  <si>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</si>
  <si>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</si>
  <si>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</si>
  <si>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</si>
  <si>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</si>
  <si>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</si>
  <si>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</si>
  <si>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</si>
  <si>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</si>
  <si>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</si>
  <si>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</si>
  <si>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</si>
  <si>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</si>
  <si>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</si>
  <si>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</si>
  <si>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</si>
  <si>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</si>
  <si>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</si>
  <si>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</si>
  <si>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</si>
  <si>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</si>
  <si>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</si>
  <si>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</si>
  <si>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</si>
  <si>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</si>
  <si>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</si>
  <si>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</si>
  <si>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</si>
  <si>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</si>
  <si>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</si>
  <si>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</si>
  <si>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</si>
  <si>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</si>
  <si>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</si>
  <si>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</si>
  <si>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</si>
  <si>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</si>
  <si>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</si>
  <si>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</si>
  <si>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</si>
  <si>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</si>
  <si>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</si>
  <si>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</si>
  <si>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</si>
  <si>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</si>
  <si>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</si>
  <si>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</si>
  <si>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</si>
  <si>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</si>
  <si>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</si>
  <si>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</si>
  <si>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</si>
  <si>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</si>
  <si>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</si>
  <si>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</si>
  <si>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</si>
  <si>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</si>
  <si>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</si>
  <si>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</si>
  <si>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</si>
  <si>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</si>
  <si>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</si>
  <si>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</si>
  <si>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</si>
  <si>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</si>
  <si>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</si>
  <si>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</si>
  <si>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</si>
  <si>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</si>
  <si>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</si>
  <si>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</si>
  <si>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</si>
  <si>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</si>
  <si>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</si>
  <si>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</si>
  <si>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</si>
  <si>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</si>
  <si>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</si>
  <si>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</si>
  <si>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</si>
  <si>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</si>
  <si>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</si>
  <si>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</si>
  <si>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</si>
  <si>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</si>
  <si>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</si>
  <si>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</si>
  <si>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</si>
  <si>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</si>
  <si>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</si>
  <si>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</si>
  <si>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</si>
  <si>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</si>
  <si>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</si>
  <si>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</si>
  <si>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</si>
  <si>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</si>
  <si>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</si>
  <si>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</si>
  <si>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</si>
  <si>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</si>
  <si>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</si>
  <si>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</si>
  <si>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</si>
  <si>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</si>
  <si>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</si>
  <si>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</si>
  <si>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</si>
  <si>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</si>
  <si>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</si>
  <si>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</si>
  <si>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</si>
  <si>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</si>
  <si>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</si>
  <si>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</si>
  <si>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</si>
  <si>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</si>
  <si>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</si>
  <si>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</si>
  <si>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</si>
  <si>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</si>
  <si>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</si>
  <si>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</si>
  <si>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</si>
  <si>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</si>
  <si>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</si>
  <si>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</si>
  <si>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</si>
  <si>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</si>
  <si>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</si>
  <si>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</si>
  <si>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</si>
  <si>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</si>
  <si>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</si>
  <si>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</si>
  <si>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</si>
  <si>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</si>
  <si>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</si>
  <si>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</si>
  <si>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</si>
  <si>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</si>
  <si>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</si>
  <si>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</si>
  <si>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</si>
  <si>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</si>
  <si>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</si>
  <si>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</si>
  <si>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</si>
  <si>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</si>
  <si>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</si>
  <si>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</si>
  <si>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</si>
  <si>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</si>
  <si>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</si>
  <si>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</si>
  <si>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</si>
  <si>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</si>
  <si>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</si>
  <si>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</si>
  <si>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</si>
  <si>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</si>
  <si>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</si>
  <si>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</si>
  <si>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</si>
  <si>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</si>
  <si>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</si>
  <si>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</si>
  <si>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</si>
  <si>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</si>
  <si>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</si>
  <si>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</si>
  <si>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</si>
  <si>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</si>
  <si>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</si>
  <si>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</si>
  <si>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</si>
  <si>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</si>
  <si>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</si>
  <si>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</si>
  <si>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</si>
  <si>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</si>
  <si>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</si>
  <si>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</si>
  <si>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</si>
  <si>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</si>
  <si>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</si>
  <si>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</si>
  <si>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</si>
  <si>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</si>
  <si>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</si>
  <si>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</si>
  <si>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</si>
  <si>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</si>
  <si>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</si>
  <si>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</si>
  <si>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</si>
  <si>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</si>
  <si>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</si>
  <si>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</si>
  <si>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</si>
  <si>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</si>
  <si>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</si>
  <si>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</si>
  <si>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</si>
  <si>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</si>
  <si>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</si>
  <si>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</si>
  <si>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</si>
  <si>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</si>
  <si>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</si>
  <si>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</si>
  <si>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</si>
  <si>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</si>
  <si>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</si>
  <si>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</si>
  <si>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</si>
  <si>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</si>
  <si>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</si>
  <si>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</si>
  <si>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</si>
  <si>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</si>
  <si>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</si>
  <si>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</si>
  <si>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</si>
  <si>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</si>
  <si>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</si>
  <si>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</si>
  <si>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</si>
  <si>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</si>
  <si>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</si>
  <si>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</si>
  <si>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</si>
  <si>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</si>
  <si>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</si>
  <si>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</si>
  <si>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</si>
  <si>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</si>
  <si>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</si>
  <si>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</si>
  <si>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</si>
  <si>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</si>
  <si>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</si>
  <si>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</si>
  <si>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</si>
  <si>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</si>
  <si>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</si>
  <si>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</si>
  <si>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</si>
  <si>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</si>
  <si>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</si>
  <si>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</si>
  <si>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</si>
  <si>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</si>
  <si>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</si>
  <si>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</si>
  <si>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</si>
  <si>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</si>
  <si>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</si>
  <si>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</si>
  <si>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</si>
  <si>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</si>
  <si>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</si>
  <si>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</si>
  <si>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</si>
  <si>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</si>
  <si>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</si>
  <si>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</si>
  <si>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</si>
  <si>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</si>
  <si>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</si>
  <si>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</si>
  <si>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</si>
  <si>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</si>
  <si>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</si>
  <si>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</si>
  <si>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</si>
  <si>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</si>
  <si>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</si>
  <si>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</si>
  <si>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</si>
  <si>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</si>
  <si>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</si>
  <si>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</si>
  <si>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</si>
  <si>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</si>
  <si>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</si>
  <si>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</si>
  <si>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</si>
  <si>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</si>
  <si>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</si>
  <si>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</si>
  <si>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</si>
  <si>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</si>
  <si>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</si>
  <si>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</si>
  <si>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</si>
  <si>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</si>
  <si>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</si>
  <si>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</si>
  <si>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</si>
  <si>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</si>
  <si>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</si>
  <si>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</si>
  <si>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</si>
  <si>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</si>
  <si>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</si>
  <si>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</si>
  <si>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</si>
  <si>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</si>
  <si>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</si>
  <si>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</si>
  <si>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</si>
  <si>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</si>
  <si>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</si>
  <si>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</si>
  <si>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</si>
  <si>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</si>
  <si>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</si>
  <si>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</si>
  <si>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</si>
  <si>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</si>
  <si>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</si>
  <si>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</si>
  <si>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</si>
  <si>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</si>
  <si>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</si>
  <si>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</si>
  <si>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</si>
  <si>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</si>
  <si>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</si>
  <si>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</si>
  <si>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</si>
  <si>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</si>
  <si>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</si>
  <si>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</si>
  <si>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</si>
  <si>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</si>
  <si>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</si>
  <si>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</si>
  <si>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</si>
  <si>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</si>
  <si>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</si>
  <si>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</si>
  <si>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</si>
  <si>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</si>
  <si>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</si>
  <si>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</si>
  <si>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</si>
  <si>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</si>
  <si>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</si>
  <si>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</si>
  <si>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</si>
  <si>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</si>
  <si>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</si>
  <si>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</si>
  <si>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</si>
  <si>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</si>
  <si>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</si>
  <si>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</si>
  <si>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</si>
  <si>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</si>
  <si>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</si>
  <si>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</si>
  <si>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</si>
  <si>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</si>
  <si>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</si>
  <si>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</si>
  <si>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</si>
  <si>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</si>
  <si>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</si>
  <si>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</si>
  <si>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</si>
  <si>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</si>
  <si>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</si>
  <si>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</si>
  <si>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</si>
  <si>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</si>
  <si>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</si>
  <si>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</si>
  <si>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</si>
  <si>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</si>
  <si>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</si>
  <si>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</si>
  <si>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</si>
  <si>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</si>
  <si>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</si>
  <si>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</si>
  <si>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</si>
  <si>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</si>
  <si>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</si>
  <si>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</si>
  <si>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</si>
  <si>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</si>
  <si>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</si>
  <si>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</si>
  <si>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</si>
  <si>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</si>
  <si>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</si>
  <si>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</si>
  <si>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</si>
  <si>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</si>
  <si>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</si>
  <si>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</si>
  <si>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</si>
  <si>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</si>
  <si>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</si>
  <si>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</si>
  <si>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</si>
  <si>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</si>
  <si>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</si>
  <si>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</si>
  <si>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</si>
  <si>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</si>
  <si>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</si>
  <si>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</si>
  <si>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</si>
  <si>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</si>
  <si>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</si>
  <si>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</si>
  <si>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</si>
  <si>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</si>
  <si>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</si>
  <si>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</si>
  <si>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</si>
  <si>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</si>
  <si>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</si>
  <si>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</si>
  <si>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</si>
  <si>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</si>
  <si>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</si>
  <si>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</si>
  <si>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</si>
  <si>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</si>
  <si>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</si>
  <si>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</si>
  <si>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</si>
  <si>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</si>
  <si>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</si>
  <si>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</si>
  <si>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</si>
  <si>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</si>
  <si>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</si>
  <si>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</si>
  <si>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</si>
  <si>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</si>
  <si>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</si>
  <si>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</si>
  <si>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</si>
  <si>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</si>
  <si>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</si>
  <si>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</si>
  <si>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</si>
  <si>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</si>
  <si>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</si>
  <si>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</si>
  <si>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</si>
  <si>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</si>
  <si>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</si>
  <si>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</si>
  <si>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</si>
  <si>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</si>
  <si>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</si>
  <si>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</si>
  <si>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</si>
  <si>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</si>
  <si>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</si>
  <si>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</si>
  <si>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</si>
  <si>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</si>
  <si>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</si>
  <si>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</si>
  <si>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</si>
  <si>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</si>
  <si>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</si>
  <si>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</si>
  <si>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</si>
  <si>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</si>
  <si>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</si>
  <si>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</si>
  <si>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</si>
  <si>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</si>
  <si>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</si>
  <si>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</si>
  <si>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</si>
  <si>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</si>
  <si>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</si>
  <si>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</si>
  <si>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</si>
  <si>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</si>
  <si>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</si>
  <si>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</si>
  <si>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</si>
  <si>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</si>
  <si>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</si>
  <si>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</si>
  <si>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</si>
  <si>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</si>
  <si>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</si>
  <si>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</si>
  <si>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</si>
  <si>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</si>
  <si>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</si>
  <si>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</si>
  <si>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</si>
  <si>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</si>
  <si>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</si>
  <si>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</si>
  <si>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</si>
  <si>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</si>
  <si>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</si>
  <si>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</si>
  <si>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</si>
  <si>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</si>
  <si>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</si>
  <si>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</si>
  <si>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</si>
  <si>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</si>
  <si>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</si>
  <si>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</si>
  <si>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</si>
  <si>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</si>
  <si>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</si>
  <si>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</si>
  <si>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</si>
  <si>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</si>
  <si>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</si>
  <si>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</si>
  <si>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</si>
  <si>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</si>
  <si>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</si>
  <si>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</si>
  <si>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</si>
  <si>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</si>
  <si>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</si>
  <si>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</si>
  <si>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</si>
  <si>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</si>
  <si>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</si>
  <si>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</si>
  <si>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</si>
  <si>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</si>
  <si>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</si>
  <si>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</si>
  <si>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</si>
  <si>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</si>
  <si>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</si>
  <si>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</si>
  <si>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</si>
  <si>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</si>
  <si>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</si>
  <si>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</si>
  <si>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</si>
  <si>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</si>
  <si>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</si>
  <si>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</si>
  <si>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</si>
  <si>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</si>
  <si>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</si>
  <si>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</si>
  <si>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</si>
  <si>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</si>
  <si>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</si>
  <si>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</si>
  <si>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</si>
  <si>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</si>
  <si>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</si>
  <si>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</si>
  <si>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</si>
  <si>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</si>
  <si>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</si>
  <si>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</si>
  <si>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</si>
  <si>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</si>
  <si>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</si>
  <si>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</si>
  <si>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</si>
  <si>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</si>
  <si>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</si>
  <si>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</si>
  <si>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</si>
  <si>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</si>
  <si>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</si>
  <si>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</si>
  <si>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</si>
  <si>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</si>
  <si>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</si>
  <si>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</si>
  <si>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</si>
  <si>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</si>
  <si>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</si>
  <si>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</si>
  <si>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</si>
  <si>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</si>
  <si>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</si>
  <si>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</si>
  <si>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</si>
  <si>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</si>
  <si>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</si>
  <si>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</si>
  <si>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</si>
  <si>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</si>
  <si>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</si>
  <si>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</si>
  <si>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</si>
  <si>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</si>
  <si>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</si>
  <si>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</si>
  <si>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</si>
  <si>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</si>
  <si>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</si>
  <si>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</si>
  <si>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</si>
  <si>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</si>
  <si>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</si>
  <si>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</si>
  <si>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</si>
  <si>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</si>
  <si>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</si>
  <si>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</si>
  <si>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</si>
  <si>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</si>
  <si>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</si>
  <si>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</si>
  <si>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</si>
  <si>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</si>
  <si>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</si>
  <si>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</si>
  <si>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</si>
  <si>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</si>
  <si>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</si>
  <si>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</si>
  <si>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</si>
  <si>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</si>
  <si>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</si>
  <si>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</si>
  <si>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</si>
  <si>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</si>
  <si>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</si>
  <si>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</si>
  <si>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</si>
  <si>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</si>
  <si>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</si>
  <si>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</si>
  <si>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</si>
  <si>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</si>
  <si>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</si>
  <si>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</si>
  <si>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</si>
  <si>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</si>
  <si>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</si>
  <si>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</si>
  <si>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</si>
  <si>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</si>
  <si>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</si>
  <si>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</si>
  <si>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</si>
  <si>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</si>
  <si>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</si>
  <si>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</si>
  <si>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</si>
  <si>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</si>
  <si>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</si>
  <si>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</si>
  <si>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</si>
  <si>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</si>
  <si>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</si>
  <si>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</si>
  <si>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</si>
  <si>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</si>
  <si>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</si>
  <si>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</si>
  <si>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</si>
  <si>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</si>
  <si>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</si>
  <si>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</si>
  <si>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</si>
  <si>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</si>
  <si>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</si>
  <si>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</si>
  <si>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</si>
  <si>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</si>
  <si>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</si>
  <si>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</si>
  <si>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</si>
  <si>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</si>
  <si>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</si>
  <si>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</si>
  <si>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</si>
  <si>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</si>
  <si>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</si>
  <si>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</si>
  <si>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</si>
  <si>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</si>
  <si>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</si>
  <si>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</si>
  <si>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</si>
  <si>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</si>
  <si>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</si>
  <si>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</si>
  <si>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</si>
  <si>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</si>
  <si>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</si>
  <si>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</si>
  <si>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</si>
  <si>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</si>
  <si>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</si>
  <si>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</si>
  <si>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</si>
  <si>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</si>
  <si>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</si>
  <si>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</si>
  <si>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</si>
  <si>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</si>
  <si>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</si>
  <si>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</si>
  <si>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</si>
  <si>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</si>
  <si>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</si>
  <si>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</si>
  <si>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</si>
  <si>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</si>
  <si>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</si>
  <si>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</si>
  <si>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</si>
  <si>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</si>
  <si>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</si>
  <si>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</si>
  <si>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</si>
  <si>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</si>
  <si>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</si>
  <si>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</si>
  <si>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</si>
  <si>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</si>
  <si>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</si>
  <si>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</si>
  <si>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</si>
  <si>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</si>
  <si>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</si>
  <si>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</si>
  <si>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</si>
  <si>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</si>
  <si>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</si>
  <si>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</si>
  <si>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</si>
  <si>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</si>
  <si>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</si>
  <si>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</si>
  <si>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</si>
  <si>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</si>
  <si>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</si>
  <si>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</si>
  <si>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</si>
  <si>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</si>
  <si>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</si>
  <si>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</si>
  <si>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</si>
  <si>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</si>
  <si>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</si>
  <si>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</si>
  <si>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</si>
  <si>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</si>
  <si>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</si>
  <si>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</si>
  <si>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</si>
  <si>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</si>
  <si>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</si>
  <si>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</si>
  <si>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</si>
  <si>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</si>
  <si>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</si>
  <si>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</si>
  <si>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</si>
  <si>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</si>
  <si>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</si>
  <si>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</si>
  <si>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</si>
  <si>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</si>
  <si>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</si>
  <si>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</si>
  <si>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</si>
  <si>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</si>
  <si>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</si>
  <si>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</si>
  <si>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</si>
  <si>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</si>
  <si>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</si>
  <si>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R&amp;F Construstion</t>
  </si>
  <si>
    <t>Yoesp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</si>
</sst>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90</c:v>
                </c:pt>
                <c:pt idx="2">
                  <c:v>26</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4</c:v>
                </c:pt>
                <c:pt idx="17">
                  <c:v>4</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11</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3:34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149</v>
      </c>
      <c r="B10" s="1637"/>
      <c r="C10" s="1005"/>
      <c r="D10" s="1637"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951754</v>
      </c>
      <c r="E10" s="1637"/>
      <c r="F10" s="1637"/>
      <c r="G10" s="1005"/>
      <c r="H10" s="1638"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188264</v>
      </c>
      <c r="I10" s="1638"/>
      <c r="J10" s="1638"/>
      <c r="K10" s="1005"/>
      <c r="L10" s="1639"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763800</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0.19780741662236251</v>
      </c>
      <c r="B13" s="1640"/>
      <c r="C13" s="1005"/>
      <c r="D13" s="1644"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10811042.9</v>
      </c>
      <c r="E13" s="1644"/>
      <c r="F13" s="1644"/>
      <c r="G13" s="1005"/>
      <c r="H13" s="1637"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9379</v>
      </c>
      <c r="I13" s="1637"/>
      <c r="J13" s="1637"/>
      <c r="K13" s="1005"/>
      <c r="L13" s="1632">
        <f>COUNTA('Pending Resto-COP Packages'!A19:A82)</f>
        <v>52</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33</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228963</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2682226.0500000003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568642</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11</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50981</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2.6951217120103569E-2</v>
      </c>
      <c r="E19" s="1005"/>
      <c r="F19" s="1013" t="s">
        <v>35</v>
      </c>
      <c r="G19" s="1010" cm="1">
        <f t="array" ref="G19">SUMPRODUCT(--(IF($B$5="All",TRUE,'Tillman UG Footage'!B2:B173=$B$5))*--('Tillman UG Footage'!P2:P173="Locates Called")*--(IF($F$5="All",TRUE,ISNUMBER(FIND($F$5,'Tillman UG Footage'!D2:D173&amp;" "))))*--(IF($H$5="All",TRUE,ISNUMBER(FIND($H$5,'Tillman UG Footage'!F2:F173&amp;" ")))))</f>
        <v>26</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154149</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1916144.75</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26</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170829</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0.30894637327385865</v>
      </c>
      <c r="E20" s="1005"/>
      <c r="F20" s="1014" t="s">
        <v>38</v>
      </c>
      <c r="G20" s="1011" cm="1">
        <f t="array" ref="G20">SUMPRODUCT(--(IF($B$5="All",TRUE,'Tillman UG Footage'!B2:B173=$B$5))*--('Tillman UG Footage'!P2:P173="Completed")*--(IF($F$5="All",TRUE,ISNUMBER(FIND($F$5,'Tillman UG Footage'!D2:D173&amp;" "))))*--(IF($H$5="All",TRUE,ISNUMBER(FIND($H$5,'Tillman UG Footage'!F2:F173&amp;" ")))))</f>
        <v>4</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17911</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227011.20000000001</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11038054.1</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18</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102582</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0.15746427248445147</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0.19780741662236251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11</v>
      </c>
      <c r="H31" s="53">
        <f>COUNTIF('Pending Resto-COP Packages'!F:F,"*"&amp;F31&amp;"*")</f>
        <v>22</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73</v>
      </c>
      <c r="H43" s="1575">
        <f>SUM(H30:H42)</f>
        <v>69</v>
      </c>
      <c r="I43" s="1576">
        <f>SUM(I30:I42)</f>
        <v>142</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65</v>
      </c>
      <c r="C47" s="1575">
        <f>SUM(C30:C46)</f>
        <v>70</v>
      </c>
      <c r="D47" s="1576">
        <f>SUM(D30:D46)</f>
        <v>135</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11</v>
      </c>
      <c r="T92" s="1570">
        <v>22</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T7" activePane="topRight" state="frozen"/>
      <selection pane="topRight" activeCell="W9" sqref="W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2">
        <v>94</v>
      </c>
      <c r="I2" s="371" t="s">
        <v>569</v>
      </c>
      <c r="J2" s="1055" t="s">
        <v>30</v>
      </c>
      <c r="K2" s="1653"/>
      <c r="L2" s="1376"/>
      <c r="M2" s="371" t="s">
        <v>128</v>
      </c>
      <c r="N2" s="989">
        <v>94021.5</v>
      </c>
      <c r="O2" s="371" t="s">
        <v>128</v>
      </c>
      <c r="P2" s="705" t="s">
        <v>35</v>
      </c>
      <c r="Q2" s="1654">
        <v>46162</v>
      </c>
      <c r="R2" s="700"/>
      <c r="S2" s="1654"/>
      <c r="T2" s="1654"/>
      <c r="U2" s="1654"/>
      <c r="V2" s="1655">
        <v>7741</v>
      </c>
      <c r="W2" s="1220"/>
      <c r="X2" s="1656">
        <f>SUM(V2-W2)</f>
        <v>7741</v>
      </c>
      <c r="Y2" s="1236">
        <f>IFERROR($W2/$V2, 0)</f>
        <v>0</v>
      </c>
      <c r="Z2" s="1654"/>
      <c r="AA2" s="1654"/>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2">
        <v>110</v>
      </c>
      <c r="I3" s="371" t="s">
        <v>569</v>
      </c>
      <c r="J3" s="1055" t="s">
        <v>30</v>
      </c>
      <c r="K3" s="1653"/>
      <c r="L3" s="1376"/>
      <c r="M3" s="371" t="s">
        <v>128</v>
      </c>
      <c r="N3" s="989">
        <v>101920.5</v>
      </c>
      <c r="O3" s="371" t="s">
        <v>128</v>
      </c>
      <c r="P3" s="705" t="s">
        <v>29</v>
      </c>
      <c r="Q3" s="1654">
        <v>46162</v>
      </c>
      <c r="R3" s="700"/>
      <c r="S3" s="1654"/>
      <c r="T3" s="1654"/>
      <c r="U3" s="1654"/>
      <c r="V3" s="1655">
        <v>8444</v>
      </c>
      <c r="W3" s="1321">
        <v>6013</v>
      </c>
      <c r="X3" s="1656">
        <f>SUM(V3-W3)</f>
        <v>2431</v>
      </c>
      <c r="Y3" s="1236">
        <f>IFERROR($W3/$V3, 0)</f>
        <v>0.71210326859308382</v>
      </c>
      <c r="Z3" s="1654">
        <v>46174</v>
      </c>
      <c r="AA3" s="1654"/>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2">
        <v>88</v>
      </c>
      <c r="I4" s="371" t="s">
        <v>569</v>
      </c>
      <c r="J4" s="1055" t="s">
        <v>30</v>
      </c>
      <c r="K4" s="1653"/>
      <c r="L4" s="1376">
        <v>46188</v>
      </c>
      <c r="M4" s="371" t="s">
        <v>128</v>
      </c>
      <c r="N4" s="989">
        <v>96607</v>
      </c>
      <c r="O4" s="371" t="s">
        <v>128</v>
      </c>
      <c r="P4" s="705" t="s">
        <v>29</v>
      </c>
      <c r="Q4" s="1654">
        <v>46176</v>
      </c>
      <c r="R4" s="700"/>
      <c r="S4" s="1654"/>
      <c r="T4" s="1654"/>
      <c r="U4" s="1654"/>
      <c r="V4" s="1655">
        <v>7623</v>
      </c>
      <c r="W4" s="1220">
        <v>7341</v>
      </c>
      <c r="X4" s="1656">
        <f>SUM(V4-W4)</f>
        <v>282</v>
      </c>
      <c r="Y4" s="1236">
        <f>IFERROR($W4/$V4, 0)</f>
        <v>0.96300669027941754</v>
      </c>
      <c r="Z4" s="1654">
        <v>46195</v>
      </c>
      <c r="AA4" s="1654"/>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2">
        <v>75</v>
      </c>
      <c r="I5" s="371" t="s">
        <v>569</v>
      </c>
      <c r="J5" s="1055" t="s">
        <v>30</v>
      </c>
      <c r="K5" s="1653"/>
      <c r="L5" s="1376"/>
      <c r="M5" s="371" t="s">
        <v>128</v>
      </c>
      <c r="N5" s="989">
        <v>95477</v>
      </c>
      <c r="O5" s="371" t="s">
        <v>128</v>
      </c>
      <c r="P5" s="705" t="s">
        <v>35</v>
      </c>
      <c r="Q5" s="1654">
        <v>46198</v>
      </c>
      <c r="R5" s="700"/>
      <c r="S5" s="1654"/>
      <c r="T5" s="1654"/>
      <c r="U5" s="1654"/>
      <c r="V5" s="1655">
        <v>7966</v>
      </c>
      <c r="W5" s="1220">
        <v>5984</v>
      </c>
      <c r="X5" s="1656">
        <f>SUM(V5-W5)</f>
        <v>1982</v>
      </c>
      <c r="Y5" s="1236">
        <f>IFERROR($W5/$V5, 0)</f>
        <v>0.75119256841576698</v>
      </c>
      <c r="Z5" s="1654">
        <v>46213</v>
      </c>
      <c r="AA5" s="1654"/>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2">
        <v>97</v>
      </c>
      <c r="I6" s="371" t="s">
        <v>569</v>
      </c>
      <c r="J6" s="1055" t="s">
        <v>30</v>
      </c>
      <c r="K6" s="1653"/>
      <c r="L6" s="1376"/>
      <c r="M6" s="371" t="s">
        <v>128</v>
      </c>
      <c r="N6" s="989">
        <v>94688.5</v>
      </c>
      <c r="O6" s="371" t="s">
        <v>128</v>
      </c>
      <c r="P6" s="705" t="s">
        <v>29</v>
      </c>
      <c r="Q6" s="1654">
        <v>46176</v>
      </c>
      <c r="R6" s="700"/>
      <c r="S6" s="1654"/>
      <c r="T6" s="1654"/>
      <c r="U6" s="1654"/>
      <c r="V6" s="1655">
        <v>7856</v>
      </c>
      <c r="W6" s="1220">
        <v>3008</v>
      </c>
      <c r="X6" s="1656">
        <f>SUM(V6-W6)</f>
        <v>4848</v>
      </c>
      <c r="Y6" s="1236">
        <f>IFERROR($W6/$V6, 0)</f>
        <v>0.38289205702647655</v>
      </c>
      <c r="Z6" s="1654">
        <v>46190</v>
      </c>
      <c r="AA6" s="1654"/>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2">
        <v>65</v>
      </c>
      <c r="I7" s="371" t="s">
        <v>569</v>
      </c>
      <c r="J7" s="1055" t="s">
        <v>30</v>
      </c>
      <c r="K7" s="1653"/>
      <c r="L7" s="1376"/>
      <c r="M7" s="371" t="s">
        <v>128</v>
      </c>
      <c r="N7" s="989">
        <v>97700</v>
      </c>
      <c r="O7" s="371" t="s">
        <v>128</v>
      </c>
      <c r="P7" s="705" t="s">
        <v>29</v>
      </c>
      <c r="Q7" s="1654">
        <v>46198</v>
      </c>
      <c r="R7" s="700"/>
      <c r="S7" s="1654"/>
      <c r="T7" s="1654"/>
      <c r="U7" s="1654"/>
      <c r="V7" s="1655">
        <v>8047</v>
      </c>
      <c r="W7" s="1220">
        <v>7881</v>
      </c>
      <c r="X7" s="1656">
        <f>SUM(V7-W7)</f>
        <v>166</v>
      </c>
      <c r="Y7" s="1236">
        <f>IFERROR($W7/$V7, 0)</f>
        <v>0.97937119423387597</v>
      </c>
      <c r="Z7" s="1654">
        <v>46212</v>
      </c>
      <c r="AA7" s="1654"/>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2">
        <v>51</v>
      </c>
      <c r="I8" s="371" t="s">
        <v>569</v>
      </c>
      <c r="J8" s="1055" t="s">
        <v>30</v>
      </c>
      <c r="K8" s="1653"/>
      <c r="L8" s="1376"/>
      <c r="M8" s="371" t="s">
        <v>128</v>
      </c>
      <c r="N8" s="989">
        <v>91700</v>
      </c>
      <c r="O8" s="371" t="s">
        <v>128</v>
      </c>
      <c r="P8" s="705" t="s">
        <v>29</v>
      </c>
      <c r="Q8" s="1654">
        <v>46176</v>
      </c>
      <c r="R8" s="700"/>
      <c r="S8" s="1654"/>
      <c r="T8" s="1654"/>
      <c r="U8" s="1654"/>
      <c r="V8" s="1655">
        <v>7529</v>
      </c>
      <c r="W8" s="1220">
        <v>7126</v>
      </c>
      <c r="X8" s="1656">
        <f>SUM(V8-W8)</f>
        <v>403</v>
      </c>
      <c r="Y8" s="1236">
        <f>IFERROR($W8/$V8, 0)</f>
        <v>0.94647363527692918</v>
      </c>
      <c r="Z8" s="1654">
        <v>46191</v>
      </c>
      <c r="AA8" s="1654"/>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2">
        <v>67</v>
      </c>
      <c r="I9" s="371" t="s">
        <v>569</v>
      </c>
      <c r="J9" s="1055" t="s">
        <v>30</v>
      </c>
      <c r="K9" s="1653"/>
      <c r="L9" s="1376"/>
      <c r="M9" s="371" t="s">
        <v>128</v>
      </c>
      <c r="N9" s="989">
        <v>100866</v>
      </c>
      <c r="O9" s="371" t="s">
        <v>128</v>
      </c>
      <c r="P9" s="705" t="s">
        <v>29</v>
      </c>
      <c r="Q9" s="1654">
        <v>46175</v>
      </c>
      <c r="R9" s="700"/>
      <c r="S9" s="1654"/>
      <c r="T9" s="1654"/>
      <c r="U9" s="1654"/>
      <c r="V9" s="1655">
        <v>9021</v>
      </c>
      <c r="W9" s="1651">
        <v>6012</v>
      </c>
      <c r="X9" s="1656">
        <f>SUM(V9-W9)</f>
        <v>3009</v>
      </c>
      <c r="Y9" s="1236">
        <f>IFERROR($W9/$V9, 0)</f>
        <v>0.66644496175590284</v>
      </c>
      <c r="Z9" s="1654">
        <v>46195</v>
      </c>
      <c r="AA9" s="1654"/>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2">
        <v>93</v>
      </c>
      <c r="I10" s="371" t="s">
        <v>569</v>
      </c>
      <c r="J10" s="1055" t="s">
        <v>30</v>
      </c>
      <c r="K10" s="1653"/>
      <c r="L10" s="1376"/>
      <c r="M10" s="371" t="s">
        <v>128</v>
      </c>
      <c r="N10" s="989">
        <v>104934</v>
      </c>
      <c r="O10" s="371" t="s">
        <v>128</v>
      </c>
      <c r="P10" s="705" t="s">
        <v>29</v>
      </c>
      <c r="Q10" s="1654">
        <v>46176</v>
      </c>
      <c r="R10" s="700"/>
      <c r="S10" s="1654"/>
      <c r="T10" s="1654"/>
      <c r="U10" s="1654"/>
      <c r="V10" s="1655">
        <v>8701</v>
      </c>
      <c r="W10" s="1220">
        <v>5746</v>
      </c>
      <c r="X10" s="1656">
        <f>SUM(V10-W10)</f>
        <v>2955</v>
      </c>
      <c r="Y10" s="1236">
        <f>IFERROR($W10/$V10, 0)</f>
        <v>0.66038386392368698</v>
      </c>
      <c r="Z10" s="1654">
        <v>46191</v>
      </c>
      <c r="AA10" s="1654"/>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2">
        <v>70</v>
      </c>
      <c r="I11" s="371" t="s">
        <v>569</v>
      </c>
      <c r="J11" s="1055" t="s">
        <v>30</v>
      </c>
      <c r="K11" s="1653"/>
      <c r="L11" s="1376"/>
      <c r="M11" s="371" t="s">
        <v>128</v>
      </c>
      <c r="N11" s="989">
        <v>99590</v>
      </c>
      <c r="O11" s="371" t="s">
        <v>128</v>
      </c>
      <c r="P11" s="705" t="s">
        <v>29</v>
      </c>
      <c r="Q11" s="1654">
        <v>46177</v>
      </c>
      <c r="R11" s="700"/>
      <c r="S11" s="1654"/>
      <c r="T11" s="1654"/>
      <c r="U11" s="1654"/>
      <c r="V11" s="1655">
        <v>8201</v>
      </c>
      <c r="W11" s="1220">
        <v>7374</v>
      </c>
      <c r="X11" s="1656">
        <f>SUM(V11-W11)</f>
        <v>827</v>
      </c>
      <c r="Y11" s="1236">
        <f>IFERROR($W11/$V11, 0)</f>
        <v>0.89915863919034267</v>
      </c>
      <c r="Z11" s="1654">
        <v>46195</v>
      </c>
      <c r="AA11" s="1654"/>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2">
        <v>91</v>
      </c>
      <c r="I12" s="371" t="s">
        <v>569</v>
      </c>
      <c r="J12" s="1055" t="s">
        <v>30</v>
      </c>
      <c r="K12" s="1653"/>
      <c r="L12" s="1376"/>
      <c r="M12" s="371" t="s">
        <v>128</v>
      </c>
      <c r="N12" s="989">
        <v>103644.5</v>
      </c>
      <c r="O12" s="371" t="s">
        <v>128</v>
      </c>
      <c r="P12" s="705" t="s">
        <v>29</v>
      </c>
      <c r="Q12" s="1654">
        <v>46183</v>
      </c>
      <c r="R12" s="700"/>
      <c r="S12" s="1654"/>
      <c r="T12" s="1654"/>
      <c r="U12" s="1654"/>
      <c r="V12" s="1655">
        <v>8384</v>
      </c>
      <c r="W12" s="1220">
        <v>3303</v>
      </c>
      <c r="X12" s="1656">
        <f>SUM(V12-W12)</f>
        <v>5081</v>
      </c>
      <c r="Y12" s="1236">
        <f>IFERROR($W12/$V12, 0)</f>
        <v>0.39396469465648853</v>
      </c>
      <c r="Z12" s="1654">
        <v>46224</v>
      </c>
      <c r="AA12" s="1654"/>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2">
        <v>57</v>
      </c>
      <c r="I13" s="371" t="s">
        <v>569</v>
      </c>
      <c r="J13" s="1055" t="s">
        <v>30</v>
      </c>
      <c r="K13" s="1653"/>
      <c r="L13" s="1376"/>
      <c r="M13" s="371" t="s">
        <v>128</v>
      </c>
      <c r="N13" s="989">
        <v>106431.5</v>
      </c>
      <c r="O13" s="371" t="s">
        <v>128</v>
      </c>
      <c r="P13" s="705" t="s">
        <v>29</v>
      </c>
      <c r="Q13" s="1654">
        <v>46183</v>
      </c>
      <c r="R13" s="700"/>
      <c r="S13" s="1654"/>
      <c r="T13" s="1654"/>
      <c r="U13" s="1654"/>
      <c r="V13" s="1655">
        <v>8751</v>
      </c>
      <c r="W13" s="1220">
        <v>7047</v>
      </c>
      <c r="X13" s="1656">
        <f>SUM(V13-W13)</f>
        <v>1704</v>
      </c>
      <c r="Y13" s="1236">
        <f>IFERROR($W13/$V13, 0)</f>
        <v>0.80527939664038395</v>
      </c>
      <c r="Z13" s="1654">
        <v>46216</v>
      </c>
      <c r="AA13" s="1654"/>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2">
        <v>86</v>
      </c>
      <c r="I14" s="371" t="s">
        <v>569</v>
      </c>
      <c r="J14" s="1055" t="s">
        <v>30</v>
      </c>
      <c r="K14" s="1653"/>
      <c r="L14" s="1376"/>
      <c r="M14" s="371" t="s">
        <v>128</v>
      </c>
      <c r="N14" s="989">
        <v>97386.5</v>
      </c>
      <c r="O14" s="371" t="s">
        <v>128</v>
      </c>
      <c r="P14" s="705" t="s">
        <v>35</v>
      </c>
      <c r="Q14" s="1654">
        <v>46188</v>
      </c>
      <c r="R14" s="700"/>
      <c r="S14" s="1654"/>
      <c r="T14" s="1654"/>
      <c r="U14" s="1654"/>
      <c r="V14" s="1655">
        <v>7996</v>
      </c>
      <c r="W14" s="1220">
        <v>7365</v>
      </c>
      <c r="X14" s="1656">
        <f>SUM(V14-W14)</f>
        <v>631</v>
      </c>
      <c r="Y14" s="1236">
        <f>IFERROR($W14/$V14, 0)</f>
        <v>0.92108554277138566</v>
      </c>
      <c r="Z14" s="1654">
        <v>46219</v>
      </c>
      <c r="AA14" s="1654"/>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2">
        <v>40</v>
      </c>
      <c r="I15" s="371" t="s">
        <v>569</v>
      </c>
      <c r="J15" s="1055" t="s">
        <v>30</v>
      </c>
      <c r="K15" s="1653"/>
      <c r="L15" s="1376">
        <v>46182</v>
      </c>
      <c r="M15" s="371" t="s">
        <v>128</v>
      </c>
      <c r="N15" s="989">
        <v>91774</v>
      </c>
      <c r="O15" s="371" t="s">
        <v>128</v>
      </c>
      <c r="P15" s="705" t="s">
        <v>29</v>
      </c>
      <c r="Q15" s="1654">
        <v>46171</v>
      </c>
      <c r="R15" s="700"/>
      <c r="S15" s="1654"/>
      <c r="T15" s="1654"/>
      <c r="U15" s="1654"/>
      <c r="V15" s="1655">
        <v>7530</v>
      </c>
      <c r="W15" s="1651">
        <v>1071</v>
      </c>
      <c r="X15" s="1656">
        <f>SUM(V15-W15)</f>
        <v>6459</v>
      </c>
      <c r="Y15" s="1236">
        <f>IFERROR($W15/$V15, 0)</f>
        <v>0.14223107569721116</v>
      </c>
      <c r="Z15" s="1654">
        <v>46217</v>
      </c>
      <c r="AA15" s="1654"/>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2">
        <v>88</v>
      </c>
      <c r="I16" s="371" t="s">
        <v>569</v>
      </c>
      <c r="J16" s="1055" t="s">
        <v>30</v>
      </c>
      <c r="K16" s="1653"/>
      <c r="L16" s="1376">
        <v>46181</v>
      </c>
      <c r="M16" s="371" t="s">
        <v>128</v>
      </c>
      <c r="N16" s="989">
        <v>81059.5</v>
      </c>
      <c r="O16" s="371" t="s">
        <v>128</v>
      </c>
      <c r="P16" s="705" t="s">
        <v>29</v>
      </c>
      <c r="Q16" s="1654">
        <v>46174</v>
      </c>
      <c r="R16" s="700"/>
      <c r="S16" s="1654"/>
      <c r="T16" s="1654"/>
      <c r="U16" s="1654"/>
      <c r="V16" s="1655">
        <v>6647</v>
      </c>
      <c r="W16" s="1220">
        <v>2447</v>
      </c>
      <c r="X16" s="1656">
        <f>SUM(V16-W16)</f>
        <v>4200</v>
      </c>
      <c r="Y16" s="1236">
        <f>IFERROR($W16/$V16, 0)</f>
        <v>0.3681360012035505</v>
      </c>
      <c r="Z16" s="1654">
        <v>46188</v>
      </c>
      <c r="AA16" s="1654"/>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2">
        <v>88</v>
      </c>
      <c r="I17" s="371" t="s">
        <v>569</v>
      </c>
      <c r="J17" s="1055" t="s">
        <v>30</v>
      </c>
      <c r="K17" s="1653"/>
      <c r="L17" s="1376"/>
      <c r="M17" s="371" t="s">
        <v>128</v>
      </c>
      <c r="N17" s="989">
        <v>106600</v>
      </c>
      <c r="O17" s="371" t="s">
        <v>128</v>
      </c>
      <c r="P17" s="705" t="s">
        <v>29</v>
      </c>
      <c r="Q17" s="1654">
        <v>46180</v>
      </c>
      <c r="R17" s="700"/>
      <c r="S17" s="1654"/>
      <c r="T17" s="1654"/>
      <c r="U17" s="1654"/>
      <c r="V17" s="1655">
        <v>8787</v>
      </c>
      <c r="W17" s="1220">
        <v>7726</v>
      </c>
      <c r="X17" s="1656">
        <f>SUM(V17-W17)</f>
        <v>1061</v>
      </c>
      <c r="Y17" s="1236">
        <f>IFERROR($W17/$V17, 0)</f>
        <v>0.87925344258563787</v>
      </c>
      <c r="Z17" s="1654">
        <v>46209</v>
      </c>
      <c r="AA17" s="1654"/>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2">
        <v>0</v>
      </c>
      <c r="I18" s="371" t="s">
        <v>569</v>
      </c>
      <c r="J18" s="1055" t="s">
        <v>30</v>
      </c>
      <c r="K18" s="1653"/>
      <c r="L18" s="1376">
        <v>46154</v>
      </c>
      <c r="M18" s="371" t="s">
        <v>128</v>
      </c>
      <c r="N18" s="989">
        <v>65477.3</v>
      </c>
      <c r="O18" s="371" t="s">
        <v>128</v>
      </c>
      <c r="P18" s="705" t="s">
        <v>35</v>
      </c>
      <c r="Q18" s="1654">
        <v>46157</v>
      </c>
      <c r="R18" s="700"/>
      <c r="S18" s="1654"/>
      <c r="T18" s="1654"/>
      <c r="U18" s="1654"/>
      <c r="V18" s="1655">
        <v>5318</v>
      </c>
      <c r="W18" s="1220"/>
      <c r="X18" s="1656">
        <f>SUM(V18-W18)</f>
        <v>5318</v>
      </c>
      <c r="Y18" s="1236">
        <f>IFERROR($W18/$V18, 0)</f>
        <v>0</v>
      </c>
      <c r="Z18" s="1654"/>
      <c r="AA18" s="1654"/>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3">
        <v>35</v>
      </c>
      <c r="I23" s="1228" t="s">
        <v>569</v>
      </c>
      <c r="J23" s="1217" t="s">
        <v>30</v>
      </c>
      <c r="K23" s="1657"/>
      <c r="L23" s="1377">
        <v>46183</v>
      </c>
      <c r="M23" s="1217" t="s">
        <v>128</v>
      </c>
      <c r="N23" s="1658">
        <v>98498</v>
      </c>
      <c r="O23" s="1217" t="s">
        <v>128</v>
      </c>
      <c r="P23" s="705" t="s">
        <v>29</v>
      </c>
      <c r="Q23" s="1659">
        <v>46183</v>
      </c>
      <c r="R23" s="692"/>
      <c r="S23" s="1659"/>
      <c r="T23" s="1659"/>
      <c r="U23" s="1659"/>
      <c r="V23" s="1656">
        <v>7699</v>
      </c>
      <c r="W23" s="1535">
        <v>6821</v>
      </c>
      <c r="X23" s="1221">
        <f t="shared" ref="X23:X27" si="0">SUM(V23-W23)</f>
        <v>878</v>
      </c>
      <c r="Y23" s="1236">
        <f t="shared" ref="Y23:Y41" si="1">IFERROR($W23/$V23, 0)</f>
        <v>0.8859592154825302</v>
      </c>
      <c r="Z23" s="1654">
        <v>46195</v>
      </c>
      <c r="AA23" s="1654"/>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3">
        <v>87</v>
      </c>
      <c r="I24" s="1228" t="s">
        <v>569</v>
      </c>
      <c r="J24" s="1217" t="s">
        <v>30</v>
      </c>
      <c r="K24" s="1657"/>
      <c r="L24" s="1377">
        <v>46178</v>
      </c>
      <c r="M24" s="1217" t="s">
        <v>128</v>
      </c>
      <c r="N24" s="1390">
        <v>77365.5</v>
      </c>
      <c r="O24" s="1217" t="s">
        <v>128</v>
      </c>
      <c r="P24" s="1407" t="s">
        <v>29</v>
      </c>
      <c r="Q24" s="1659">
        <v>46178</v>
      </c>
      <c r="R24" s="692"/>
      <c r="S24" s="1659"/>
      <c r="T24" s="1659"/>
      <c r="U24" s="1659"/>
      <c r="V24" s="1656">
        <v>6321</v>
      </c>
      <c r="W24" s="1535">
        <v>4392</v>
      </c>
      <c r="X24" s="1221">
        <f t="shared" si="0"/>
        <v>1929</v>
      </c>
      <c r="Y24" s="1271">
        <f>IFERROR($W24/$V24, 0)</f>
        <v>0.69482676791646891</v>
      </c>
      <c r="Z24" s="1659">
        <v>46191</v>
      </c>
      <c r="AA24" s="1659"/>
      <c r="AB24" s="1188">
        <v>0</v>
      </c>
      <c r="AC24" s="1188">
        <v>0</v>
      </c>
      <c r="AD24" s="1253">
        <v>0</v>
      </c>
      <c r="AE24" s="1190" t="s">
        <v>601</v>
      </c>
      <c r="AF24" s="712"/>
    </row>
    <row r="25" spans="1:32" s="713" customFormat="1" ht="24.75" customHeight="1">
      <c r="A25" s="1424" t="s">
        <v>602</v>
      </c>
      <c r="B25" s="1247" t="s">
        <v>44</v>
      </c>
      <c r="C25" s="1248">
        <v>46262</v>
      </c>
      <c r="D25" s="365" t="s">
        <v>496</v>
      </c>
      <c r="E25" s="1249">
        <v>46181</v>
      </c>
      <c r="F25" s="365" t="s">
        <v>598</v>
      </c>
      <c r="G25" s="1269"/>
      <c r="H25" s="1653">
        <v>58</v>
      </c>
      <c r="I25" s="1228" t="s">
        <v>603</v>
      </c>
      <c r="J25" s="1217" t="s">
        <v>30</v>
      </c>
      <c r="K25" s="1657"/>
      <c r="L25" s="1377">
        <v>46181</v>
      </c>
      <c r="M25" s="1217" t="s">
        <v>128</v>
      </c>
      <c r="N25" s="1658">
        <v>78994.5</v>
      </c>
      <c r="O25" s="1217" t="s">
        <v>128</v>
      </c>
      <c r="P25" s="705" t="s">
        <v>38</v>
      </c>
      <c r="Q25" s="1659">
        <v>46178</v>
      </c>
      <c r="R25" s="692"/>
      <c r="S25" s="1659"/>
      <c r="T25" s="1659"/>
      <c r="U25" s="1659"/>
      <c r="V25" s="1656">
        <v>6258</v>
      </c>
      <c r="W25" s="1560">
        <v>5944</v>
      </c>
      <c r="X25" s="1221">
        <f t="shared" si="0"/>
        <v>314</v>
      </c>
      <c r="Y25" s="1236">
        <f t="shared" si="1"/>
        <v>0.94982422499201025</v>
      </c>
      <c r="Z25" s="1654">
        <v>46195</v>
      </c>
      <c r="AA25" s="1654">
        <v>46226</v>
      </c>
      <c r="AB25" s="695">
        <v>0</v>
      </c>
      <c r="AC25" s="695">
        <v>0</v>
      </c>
      <c r="AD25" s="1053">
        <v>0</v>
      </c>
      <c r="AE25" s="1450" t="s">
        <v>599</v>
      </c>
      <c r="AF25" s="712"/>
    </row>
    <row r="26" spans="1:32" s="713" customFormat="1" ht="24.75" customHeight="1">
      <c r="A26" s="1374" t="s">
        <v>604</v>
      </c>
      <c r="B26" s="1247" t="s">
        <v>44</v>
      </c>
      <c r="C26" s="1248">
        <v>46262</v>
      </c>
      <c r="D26" s="365" t="s">
        <v>496</v>
      </c>
      <c r="E26" s="1249">
        <v>46181</v>
      </c>
      <c r="F26" s="365" t="s">
        <v>598</v>
      </c>
      <c r="G26" s="1269"/>
      <c r="H26" s="1653">
        <v>85</v>
      </c>
      <c r="I26" s="1228" t="s">
        <v>569</v>
      </c>
      <c r="J26" s="1217" t="s">
        <v>30</v>
      </c>
      <c r="K26" s="1657"/>
      <c r="L26" s="1377">
        <v>46181</v>
      </c>
      <c r="M26" s="1217" t="s">
        <v>128</v>
      </c>
      <c r="N26" s="1658">
        <v>62709</v>
      </c>
      <c r="O26" s="1217" t="s">
        <v>128</v>
      </c>
      <c r="P26" s="705" t="s">
        <v>29</v>
      </c>
      <c r="Q26" s="1659">
        <v>46178</v>
      </c>
      <c r="R26" s="692"/>
      <c r="S26" s="1659"/>
      <c r="T26" s="1659"/>
      <c r="U26" s="1659"/>
      <c r="V26" s="1656">
        <v>5055</v>
      </c>
      <c r="W26" s="1535">
        <v>4940</v>
      </c>
      <c r="X26" s="1221">
        <f t="shared" si="0"/>
        <v>115</v>
      </c>
      <c r="Y26" s="1236">
        <f t="shared" si="1"/>
        <v>0.97725024727992083</v>
      </c>
      <c r="Z26" s="1659">
        <v>46188</v>
      </c>
      <c r="AA26" s="1654"/>
      <c r="AB26" s="695">
        <v>0</v>
      </c>
      <c r="AC26" s="695">
        <v>0</v>
      </c>
      <c r="AD26" s="1053">
        <v>0</v>
      </c>
      <c r="AE26" s="1450" t="s">
        <v>599</v>
      </c>
      <c r="AF26" s="712"/>
    </row>
    <row r="27" spans="1:32" s="713" customFormat="1" ht="24.75" customHeight="1">
      <c r="A27" s="1374" t="s">
        <v>605</v>
      </c>
      <c r="B27" s="1247" t="s">
        <v>44</v>
      </c>
      <c r="C27" s="1248">
        <v>46262</v>
      </c>
      <c r="D27" s="365" t="s">
        <v>68</v>
      </c>
      <c r="E27" s="1377">
        <v>46197</v>
      </c>
      <c r="F27" s="365" t="s">
        <v>71</v>
      </c>
      <c r="G27" s="1269" t="s">
        <v>606</v>
      </c>
      <c r="H27" s="1653">
        <v>69</v>
      </c>
      <c r="I27" s="1228" t="s">
        <v>569</v>
      </c>
      <c r="J27" s="1217" t="s">
        <v>30</v>
      </c>
      <c r="K27" s="1657"/>
      <c r="L27" s="1377">
        <v>46198</v>
      </c>
      <c r="M27" s="1217" t="s">
        <v>128</v>
      </c>
      <c r="N27" s="1658">
        <v>99986.2</v>
      </c>
      <c r="O27" s="1217" t="s">
        <v>128</v>
      </c>
      <c r="P27" s="705" t="s">
        <v>35</v>
      </c>
      <c r="Q27" s="1659">
        <v>46198</v>
      </c>
      <c r="R27" s="692"/>
      <c r="S27" s="1659"/>
      <c r="T27" s="1659"/>
      <c r="U27" s="1659"/>
      <c r="V27" s="1656">
        <v>8137</v>
      </c>
      <c r="W27" s="1535"/>
      <c r="X27" s="1221">
        <f t="shared" si="0"/>
        <v>8137</v>
      </c>
      <c r="Y27" s="1271">
        <f t="shared" si="1"/>
        <v>0</v>
      </c>
      <c r="Z27" s="1659"/>
      <c r="AA27" s="1659"/>
      <c r="AB27" s="695">
        <v>0</v>
      </c>
      <c r="AC27" s="695">
        <v>0</v>
      </c>
      <c r="AD27" s="1053">
        <v>0</v>
      </c>
      <c r="AE27" s="1190" t="s">
        <v>607</v>
      </c>
      <c r="AF27" s="712"/>
    </row>
    <row r="28" spans="1:32" s="713" customFormat="1" ht="24.75" customHeight="1">
      <c r="A28" s="1374" t="s">
        <v>608</v>
      </c>
      <c r="B28" s="1247" t="s">
        <v>44</v>
      </c>
      <c r="C28" s="1248">
        <v>46290</v>
      </c>
      <c r="D28" s="365"/>
      <c r="E28" s="1249"/>
      <c r="F28" s="365"/>
      <c r="G28" s="1269"/>
      <c r="H28" s="1653">
        <v>41</v>
      </c>
      <c r="I28" s="1228" t="s">
        <v>569</v>
      </c>
      <c r="J28" s="1217" t="s">
        <v>30</v>
      </c>
      <c r="K28" s="1657"/>
      <c r="L28" s="1377">
        <v>46225</v>
      </c>
      <c r="M28" s="1217" t="s">
        <v>128</v>
      </c>
      <c r="N28" s="989">
        <v>78963.5</v>
      </c>
      <c r="O28" s="371" t="s">
        <v>128</v>
      </c>
      <c r="P28" s="705" t="s">
        <v>35</v>
      </c>
      <c r="Q28" s="1659">
        <v>46225</v>
      </c>
      <c r="R28" s="692"/>
      <c r="S28" s="1659"/>
      <c r="T28" s="1659"/>
      <c r="U28" s="1659"/>
      <c r="V28" s="1656">
        <v>5973</v>
      </c>
      <c r="W28" s="1597"/>
      <c r="X28" s="1656">
        <v>7950</v>
      </c>
      <c r="Y28" s="1236">
        <f t="shared" si="1"/>
        <v>0</v>
      </c>
      <c r="Z28" s="1654"/>
      <c r="AA28" s="1654"/>
      <c r="AB28" s="695">
        <v>0</v>
      </c>
      <c r="AC28" s="695">
        <v>0</v>
      </c>
      <c r="AD28" s="1053">
        <v>0</v>
      </c>
      <c r="AE28" s="1450" t="s">
        <v>609</v>
      </c>
      <c r="AF28" s="712"/>
    </row>
    <row r="29" spans="1:32" s="713" customFormat="1" ht="24.75" customHeight="1">
      <c r="A29" s="1374" t="s">
        <v>610</v>
      </c>
      <c r="B29" s="1247" t="s">
        <v>44</v>
      </c>
      <c r="C29" s="1248">
        <v>46290</v>
      </c>
      <c r="D29" s="1377" t="s">
        <v>58</v>
      </c>
      <c r="E29" s="1377">
        <v>46223</v>
      </c>
      <c r="F29" s="1445"/>
      <c r="G29" s="1269"/>
      <c r="H29" s="1653">
        <v>83</v>
      </c>
      <c r="I29" s="1228" t="s">
        <v>569</v>
      </c>
      <c r="J29" s="1217" t="s">
        <v>30</v>
      </c>
      <c r="K29" s="1657"/>
      <c r="L29" s="1377"/>
      <c r="M29" s="1217" t="s">
        <v>128</v>
      </c>
      <c r="N29" s="989">
        <v>63582</v>
      </c>
      <c r="O29" s="371" t="s">
        <v>128</v>
      </c>
      <c r="P29" s="705" t="s">
        <v>32</v>
      </c>
      <c r="Q29" s="1659"/>
      <c r="R29" s="692"/>
      <c r="S29" s="1659"/>
      <c r="T29" s="1659"/>
      <c r="U29" s="1659"/>
      <c r="V29" s="1656">
        <v>5259</v>
      </c>
      <c r="W29" s="1448"/>
      <c r="X29" s="1656">
        <v>5259</v>
      </c>
      <c r="Y29" s="1271">
        <f>IFERROR($W29/$V29, 0)</f>
        <v>0</v>
      </c>
      <c r="Z29" s="1659"/>
      <c r="AA29" s="1659"/>
      <c r="AB29" s="695">
        <v>0</v>
      </c>
      <c r="AC29" s="695">
        <v>0</v>
      </c>
      <c r="AD29" s="1053">
        <v>0</v>
      </c>
      <c r="AE29" s="1450" t="s">
        <v>611</v>
      </c>
      <c r="AF29" s="712"/>
    </row>
    <row r="30" spans="1:32" s="713" customFormat="1" ht="24.75" customHeight="1">
      <c r="A30" s="1374" t="s">
        <v>612</v>
      </c>
      <c r="B30" s="1247" t="s">
        <v>44</v>
      </c>
      <c r="C30" s="1248">
        <v>46290</v>
      </c>
      <c r="D30" s="1377"/>
      <c r="E30" s="1377"/>
      <c r="F30" s="365"/>
      <c r="G30" s="1269"/>
      <c r="H30" s="1653">
        <v>63</v>
      </c>
      <c r="I30" s="1228" t="s">
        <v>569</v>
      </c>
      <c r="J30" s="1217" t="s">
        <v>30</v>
      </c>
      <c r="K30" s="1657"/>
      <c r="L30" s="1377">
        <v>46224</v>
      </c>
      <c r="M30" s="1217" t="s">
        <v>128</v>
      </c>
      <c r="N30" s="989">
        <v>78078</v>
      </c>
      <c r="O30" s="371" t="s">
        <v>128</v>
      </c>
      <c r="P30" s="705" t="s">
        <v>32</v>
      </c>
      <c r="Q30" s="1659"/>
      <c r="R30" s="692"/>
      <c r="S30" s="1659"/>
      <c r="T30" s="1659"/>
      <c r="U30" s="1659"/>
      <c r="V30" s="1656">
        <v>6335</v>
      </c>
      <c r="W30" s="1597"/>
      <c r="X30" s="1656">
        <v>4241</v>
      </c>
      <c r="Y30" s="1236">
        <f t="shared" si="1"/>
        <v>0</v>
      </c>
      <c r="Z30" s="1659"/>
      <c r="AA30" s="1659"/>
      <c r="AB30" s="695">
        <v>0</v>
      </c>
      <c r="AC30" s="695">
        <v>0</v>
      </c>
      <c r="AD30" s="1053">
        <v>0</v>
      </c>
      <c r="AE30" s="1450" t="s">
        <v>609</v>
      </c>
      <c r="AF30" s="712"/>
    </row>
    <row r="31" spans="1:32" s="713" customFormat="1" ht="24.75" customHeight="1">
      <c r="A31" s="1374" t="s">
        <v>613</v>
      </c>
      <c r="B31" s="1247" t="s">
        <v>44</v>
      </c>
      <c r="C31" s="1248">
        <v>46290</v>
      </c>
      <c r="D31" s="1377"/>
      <c r="E31" s="1377"/>
      <c r="F31" s="1269"/>
      <c r="G31" s="1269"/>
      <c r="H31" s="1653">
        <v>69</v>
      </c>
      <c r="I31" s="1228" t="s">
        <v>569</v>
      </c>
      <c r="J31" s="1217" t="s">
        <v>30</v>
      </c>
      <c r="K31" s="1657"/>
      <c r="L31" s="1377"/>
      <c r="M31" s="1217" t="s">
        <v>128</v>
      </c>
      <c r="N31" s="989">
        <v>84458.5</v>
      </c>
      <c r="O31" s="371" t="s">
        <v>128</v>
      </c>
      <c r="P31" s="705" t="s">
        <v>32</v>
      </c>
      <c r="Q31" s="1659"/>
      <c r="R31" s="692"/>
      <c r="S31" s="1659"/>
      <c r="T31" s="1659"/>
      <c r="U31" s="1659"/>
      <c r="V31" s="1656">
        <v>6831</v>
      </c>
      <c r="W31" s="1597"/>
      <c r="X31" s="1656">
        <v>5374</v>
      </c>
      <c r="Y31" s="1236">
        <f t="shared" si="1"/>
        <v>0</v>
      </c>
      <c r="Z31" s="1659"/>
      <c r="AA31" s="1659"/>
      <c r="AB31" s="695">
        <v>0</v>
      </c>
      <c r="AC31" s="695">
        <v>0</v>
      </c>
      <c r="AD31" s="1053">
        <v>0</v>
      </c>
      <c r="AE31" s="1450" t="s">
        <v>609</v>
      </c>
      <c r="AF31" s="712"/>
    </row>
    <row r="32" spans="1:32" s="713" customFormat="1" ht="24.75" customHeight="1">
      <c r="A32" s="1374" t="s">
        <v>614</v>
      </c>
      <c r="B32" s="1247" t="s">
        <v>44</v>
      </c>
      <c r="C32" s="1248">
        <v>46290</v>
      </c>
      <c r="D32" s="1377"/>
      <c r="E32" s="1249"/>
      <c r="F32" s="1445"/>
      <c r="G32" s="1269"/>
      <c r="H32" s="1653">
        <v>102</v>
      </c>
      <c r="I32" s="1228" t="s">
        <v>569</v>
      </c>
      <c r="J32" s="1217" t="s">
        <v>30</v>
      </c>
      <c r="K32" s="1657"/>
      <c r="L32" s="1377">
        <v>46224</v>
      </c>
      <c r="M32" s="371" t="s">
        <v>128</v>
      </c>
      <c r="N32" s="989">
        <v>59181</v>
      </c>
      <c r="O32" s="371" t="s">
        <v>128</v>
      </c>
      <c r="P32" s="705" t="s">
        <v>32</v>
      </c>
      <c r="Q32" s="1659"/>
      <c r="R32" s="692"/>
      <c r="S32" s="1659"/>
      <c r="T32" s="1659"/>
      <c r="U32" s="1659"/>
      <c r="V32" s="1656">
        <v>4718</v>
      </c>
      <c r="W32" s="1597"/>
      <c r="X32" s="1656">
        <v>8078</v>
      </c>
      <c r="Y32" s="1236">
        <f t="shared" si="1"/>
        <v>0</v>
      </c>
      <c r="Z32" s="1659"/>
      <c r="AA32" s="1659"/>
      <c r="AB32" s="695">
        <v>0</v>
      </c>
      <c r="AC32" s="695">
        <v>0</v>
      </c>
      <c r="AD32" s="1053">
        <v>0</v>
      </c>
      <c r="AE32" s="1450" t="s">
        <v>609</v>
      </c>
      <c r="AF32" s="712"/>
    </row>
    <row r="33" spans="1:32" s="713" customFormat="1" ht="24.75" customHeight="1">
      <c r="A33" s="1374" t="s">
        <v>615</v>
      </c>
      <c r="B33" s="1247" t="s">
        <v>44</v>
      </c>
      <c r="C33" s="1248">
        <v>46290</v>
      </c>
      <c r="D33" s="1377"/>
      <c r="E33" s="1377"/>
      <c r="F33" s="1445"/>
      <c r="G33" s="1269"/>
      <c r="H33" s="1653">
        <v>93</v>
      </c>
      <c r="I33" s="1228" t="s">
        <v>569</v>
      </c>
      <c r="J33" s="1217" t="s">
        <v>30</v>
      </c>
      <c r="K33" s="1657"/>
      <c r="L33" s="1377">
        <v>46224</v>
      </c>
      <c r="M33" s="371" t="s">
        <v>128</v>
      </c>
      <c r="N33" s="989">
        <v>72479.5</v>
      </c>
      <c r="O33" s="371" t="s">
        <v>128</v>
      </c>
      <c r="P33" s="705" t="s">
        <v>32</v>
      </c>
      <c r="Q33" s="1659"/>
      <c r="R33" s="692"/>
      <c r="S33" s="1659"/>
      <c r="T33" s="1659"/>
      <c r="U33" s="1659"/>
      <c r="V33" s="1656">
        <v>5861</v>
      </c>
      <c r="W33" s="1597"/>
      <c r="X33" s="1656">
        <v>7140</v>
      </c>
      <c r="Y33" s="1236">
        <f t="shared" si="1"/>
        <v>0</v>
      </c>
      <c r="Z33" s="1659"/>
      <c r="AA33" s="1659"/>
      <c r="AB33" s="695">
        <v>0</v>
      </c>
      <c r="AC33" s="695">
        <v>0</v>
      </c>
      <c r="AD33" s="1053">
        <v>0</v>
      </c>
      <c r="AE33" s="1450" t="s">
        <v>609</v>
      </c>
      <c r="AF33" s="712"/>
    </row>
    <row r="34" spans="1:32" s="713" customFormat="1" ht="24.75" customHeight="1">
      <c r="A34" s="1374" t="s">
        <v>616</v>
      </c>
      <c r="B34" s="1247" t="s">
        <v>44</v>
      </c>
      <c r="C34" s="1248">
        <v>46290</v>
      </c>
      <c r="D34" s="1377" t="s">
        <v>58</v>
      </c>
      <c r="E34" s="1377">
        <v>46223</v>
      </c>
      <c r="F34" s="1445"/>
      <c r="G34" s="1269"/>
      <c r="H34" s="1653">
        <v>67</v>
      </c>
      <c r="I34" s="1228" t="s">
        <v>569</v>
      </c>
      <c r="J34" s="1217" t="s">
        <v>30</v>
      </c>
      <c r="K34" s="1657"/>
      <c r="L34" s="1377"/>
      <c r="M34" s="371" t="s">
        <v>128</v>
      </c>
      <c r="N34" s="989">
        <v>86106.8</v>
      </c>
      <c r="O34" s="371" t="s">
        <v>128</v>
      </c>
      <c r="P34" s="705" t="s">
        <v>32</v>
      </c>
      <c r="Q34" s="1659"/>
      <c r="R34" s="692"/>
      <c r="S34" s="1659"/>
      <c r="T34" s="1659"/>
      <c r="U34" s="1659"/>
      <c r="V34" s="1656">
        <v>7115</v>
      </c>
      <c r="W34" s="1448"/>
      <c r="X34" s="1656">
        <v>7115</v>
      </c>
      <c r="Y34" s="1236">
        <f t="shared" si="1"/>
        <v>0</v>
      </c>
      <c r="Z34" s="1659"/>
      <c r="AA34" s="1659"/>
      <c r="AB34" s="695">
        <v>0</v>
      </c>
      <c r="AC34" s="695">
        <v>0</v>
      </c>
      <c r="AD34" s="1053">
        <v>0</v>
      </c>
      <c r="AE34" s="1190" t="s">
        <v>617</v>
      </c>
      <c r="AF34" s="712"/>
    </row>
    <row r="35" spans="1:32" s="713" customFormat="1" ht="24.75" customHeight="1">
      <c r="A35" s="1374" t="s">
        <v>618</v>
      </c>
      <c r="B35" s="1247" t="s">
        <v>44</v>
      </c>
      <c r="C35" s="1248">
        <v>46290</v>
      </c>
      <c r="D35" s="365" t="s">
        <v>68</v>
      </c>
      <c r="E35" s="1249">
        <v>46219</v>
      </c>
      <c r="F35" s="365" t="s">
        <v>71</v>
      </c>
      <c r="G35" s="1269" t="s">
        <v>619</v>
      </c>
      <c r="H35" s="1653">
        <v>91</v>
      </c>
      <c r="I35" s="1228" t="s">
        <v>569</v>
      </c>
      <c r="J35" s="1217" t="s">
        <v>30</v>
      </c>
      <c r="K35" s="1657"/>
      <c r="L35" s="1377"/>
      <c r="M35" s="371" t="s">
        <v>128</v>
      </c>
      <c r="N35" s="989">
        <v>79458</v>
      </c>
      <c r="O35" s="371" t="s">
        <v>128</v>
      </c>
      <c r="P35" s="705" t="s">
        <v>32</v>
      </c>
      <c r="Q35" s="1659"/>
      <c r="R35" s="692"/>
      <c r="S35" s="1659"/>
      <c r="T35" s="1659"/>
      <c r="U35" s="1659"/>
      <c r="V35" s="1656">
        <v>6519</v>
      </c>
      <c r="W35" s="1597"/>
      <c r="X35" s="1656">
        <v>5454</v>
      </c>
      <c r="Y35" s="1236">
        <f t="shared" si="1"/>
        <v>0</v>
      </c>
      <c r="Z35" s="1659"/>
      <c r="AA35" s="1659"/>
      <c r="AB35" s="695">
        <v>0</v>
      </c>
      <c r="AC35" s="695">
        <v>0</v>
      </c>
      <c r="AD35" s="1053">
        <v>0</v>
      </c>
      <c r="AE35" s="1450" t="s">
        <v>609</v>
      </c>
      <c r="AF35" s="712"/>
    </row>
    <row r="36" spans="1:32" s="713" customFormat="1" ht="24.75" customHeight="1">
      <c r="A36" s="1374" t="s">
        <v>620</v>
      </c>
      <c r="B36" s="1247" t="s">
        <v>44</v>
      </c>
      <c r="C36" s="1248">
        <v>46290</v>
      </c>
      <c r="D36" s="1375" t="s">
        <v>491</v>
      </c>
      <c r="E36" s="1249">
        <v>46219</v>
      </c>
      <c r="F36" s="365" t="s">
        <v>598</v>
      </c>
      <c r="G36" s="1269" t="s">
        <v>621</v>
      </c>
      <c r="H36" s="1653">
        <v>83</v>
      </c>
      <c r="I36" s="1228" t="s">
        <v>569</v>
      </c>
      <c r="J36" s="1217" t="s">
        <v>30</v>
      </c>
      <c r="K36" s="1657"/>
      <c r="L36" s="1377">
        <v>46223</v>
      </c>
      <c r="M36" s="371" t="s">
        <v>128</v>
      </c>
      <c r="N36" s="989">
        <v>87651</v>
      </c>
      <c r="O36" s="371" t="s">
        <v>128</v>
      </c>
      <c r="P36" s="705" t="s">
        <v>35</v>
      </c>
      <c r="Q36" s="1659">
        <v>46223</v>
      </c>
      <c r="R36" s="692"/>
      <c r="S36" s="1659"/>
      <c r="T36" s="1659"/>
      <c r="U36" s="1659"/>
      <c r="V36" s="1656">
        <v>7199</v>
      </c>
      <c r="W36" s="1597"/>
      <c r="X36" s="1656">
        <v>8272</v>
      </c>
      <c r="Y36" s="1236">
        <f t="shared" si="1"/>
        <v>0</v>
      </c>
      <c r="Z36" s="1659"/>
      <c r="AA36" s="1659"/>
      <c r="AB36" s="695">
        <v>0</v>
      </c>
      <c r="AC36" s="695">
        <v>0</v>
      </c>
      <c r="AD36" s="1053">
        <v>0</v>
      </c>
      <c r="AE36" s="1450" t="s">
        <v>609</v>
      </c>
      <c r="AF36" s="712"/>
    </row>
    <row r="37" spans="1:32" s="713" customFormat="1" ht="24.75" customHeight="1">
      <c r="A37" s="1374" t="s">
        <v>622</v>
      </c>
      <c r="B37" s="1247" t="s">
        <v>44</v>
      </c>
      <c r="C37" s="1248">
        <v>46290</v>
      </c>
      <c r="D37" s="1377" t="s">
        <v>493</v>
      </c>
      <c r="E37" s="1249">
        <v>46219</v>
      </c>
      <c r="F37" s="365" t="s">
        <v>71</v>
      </c>
      <c r="G37" s="1269" t="s">
        <v>623</v>
      </c>
      <c r="H37" s="1653">
        <v>83</v>
      </c>
      <c r="I37" s="1228" t="s">
        <v>569</v>
      </c>
      <c r="J37" s="1217" t="s">
        <v>30</v>
      </c>
      <c r="K37" s="1657"/>
      <c r="L37" s="1377"/>
      <c r="M37" s="371" t="s">
        <v>128</v>
      </c>
      <c r="N37" s="989">
        <v>79947</v>
      </c>
      <c r="O37" s="371" t="s">
        <v>128</v>
      </c>
      <c r="P37" s="705" t="s">
        <v>32</v>
      </c>
      <c r="Q37" s="1659"/>
      <c r="R37" s="692"/>
      <c r="S37" s="1659"/>
      <c r="T37" s="1659"/>
      <c r="U37" s="1659"/>
      <c r="V37" s="1656">
        <v>6058</v>
      </c>
      <c r="W37" s="1448"/>
      <c r="X37" s="1656">
        <v>6058</v>
      </c>
      <c r="Y37" s="1236">
        <f t="shared" si="1"/>
        <v>0</v>
      </c>
      <c r="Z37" s="1659"/>
      <c r="AA37" s="1659"/>
      <c r="AB37" s="695">
        <v>0</v>
      </c>
      <c r="AC37" s="695">
        <v>0</v>
      </c>
      <c r="AD37" s="1053">
        <v>0</v>
      </c>
      <c r="AE37" s="1190" t="s">
        <v>617</v>
      </c>
      <c r="AF37" s="712"/>
    </row>
    <row r="38" spans="1:32" s="713" customFormat="1" ht="24.75" customHeight="1">
      <c r="A38" s="1374" t="s">
        <v>624</v>
      </c>
      <c r="B38" s="1247" t="s">
        <v>44</v>
      </c>
      <c r="C38" s="1248">
        <v>46290</v>
      </c>
      <c r="D38" s="1377" t="s">
        <v>493</v>
      </c>
      <c r="E38" s="1249">
        <v>46219</v>
      </c>
      <c r="F38" s="365" t="s">
        <v>71</v>
      </c>
      <c r="G38" s="1269" t="s">
        <v>625</v>
      </c>
      <c r="H38" s="1653">
        <v>93</v>
      </c>
      <c r="I38" s="1228" t="s">
        <v>569</v>
      </c>
      <c r="J38" s="1217" t="s">
        <v>30</v>
      </c>
      <c r="K38" s="1657"/>
      <c r="L38" s="1377"/>
      <c r="M38" s="371" t="s">
        <v>128</v>
      </c>
      <c r="N38" s="989">
        <v>74446.5</v>
      </c>
      <c r="O38" s="371" t="s">
        <v>128</v>
      </c>
      <c r="P38" s="705" t="s">
        <v>32</v>
      </c>
      <c r="Q38" s="1659"/>
      <c r="R38" s="692"/>
      <c r="S38" s="1659"/>
      <c r="T38" s="1659"/>
      <c r="U38" s="1659"/>
      <c r="V38" s="1656">
        <v>5775</v>
      </c>
      <c r="W38" s="1448"/>
      <c r="X38" s="1656">
        <v>5775</v>
      </c>
      <c r="Y38" s="1236">
        <f t="shared" si="1"/>
        <v>0</v>
      </c>
      <c r="Z38" s="1659"/>
      <c r="AA38" s="1659"/>
      <c r="AB38" s="695">
        <v>0</v>
      </c>
      <c r="AC38" s="695">
        <v>0</v>
      </c>
      <c r="AD38" s="1053">
        <v>0</v>
      </c>
      <c r="AE38" s="1190" t="s">
        <v>617</v>
      </c>
      <c r="AF38" s="712"/>
    </row>
    <row r="39" spans="1:32" s="713" customFormat="1" ht="24.75" customHeight="1">
      <c r="A39" s="1374" t="s">
        <v>626</v>
      </c>
      <c r="B39" s="1247" t="s">
        <v>44</v>
      </c>
      <c r="C39" s="1248">
        <v>46262</v>
      </c>
      <c r="D39" s="365" t="s">
        <v>496</v>
      </c>
      <c r="E39" s="1249">
        <v>46181</v>
      </c>
      <c r="F39" s="365" t="s">
        <v>598</v>
      </c>
      <c r="G39" s="1269"/>
      <c r="H39" s="1653">
        <v>0</v>
      </c>
      <c r="I39" s="1228" t="s">
        <v>569</v>
      </c>
      <c r="J39" s="1217" t="s">
        <v>30</v>
      </c>
      <c r="K39" s="1657"/>
      <c r="L39" s="1377">
        <v>46181</v>
      </c>
      <c r="M39" s="1217" t="s">
        <v>128</v>
      </c>
      <c r="N39" s="1658">
        <v>419</v>
      </c>
      <c r="O39" s="1217" t="s">
        <v>128</v>
      </c>
      <c r="P39" s="705" t="s">
        <v>35</v>
      </c>
      <c r="Q39" s="1659">
        <v>46178</v>
      </c>
      <c r="R39" s="692"/>
      <c r="S39" s="1659"/>
      <c r="T39" s="1659"/>
      <c r="U39" s="1659"/>
      <c r="V39" s="1656">
        <v>72</v>
      </c>
      <c r="W39" s="1597"/>
      <c r="X39" s="1221">
        <f t="shared" ref="X39" si="2">SUM(V39-W39)</f>
        <v>72</v>
      </c>
      <c r="Y39" s="1236">
        <f t="shared" si="1"/>
        <v>0</v>
      </c>
      <c r="Z39" s="1654"/>
      <c r="AA39" s="1654"/>
      <c r="AB39" s="695">
        <v>0</v>
      </c>
      <c r="AC39" s="695">
        <v>0</v>
      </c>
      <c r="AD39" s="1053">
        <v>0</v>
      </c>
      <c r="AE39" s="1450" t="s">
        <v>599</v>
      </c>
      <c r="AF39" s="712"/>
    </row>
    <row r="40" spans="1:32" s="713" customFormat="1" ht="24.75" customHeight="1">
      <c r="A40" s="1374" t="s">
        <v>627</v>
      </c>
      <c r="B40" s="1247" t="s">
        <v>44</v>
      </c>
      <c r="C40" s="1248">
        <v>46290</v>
      </c>
      <c r="D40" s="1377" t="s">
        <v>58</v>
      </c>
      <c r="E40" s="1249">
        <v>46223</v>
      </c>
      <c r="F40" s="1445"/>
      <c r="G40" s="1269" t="s">
        <v>628</v>
      </c>
      <c r="H40" s="1653">
        <v>0</v>
      </c>
      <c r="I40" s="1228" t="s">
        <v>569</v>
      </c>
      <c r="J40" s="1217" t="s">
        <v>30</v>
      </c>
      <c r="K40" s="1657"/>
      <c r="L40" s="1377"/>
      <c r="M40" s="371" t="s">
        <v>128</v>
      </c>
      <c r="N40" s="989">
        <v>71505.7</v>
      </c>
      <c r="O40" s="371" t="s">
        <v>128</v>
      </c>
      <c r="P40" s="705" t="s">
        <v>32</v>
      </c>
      <c r="Q40" s="1659"/>
      <c r="R40" s="692"/>
      <c r="S40" s="1659"/>
      <c r="T40" s="1659"/>
      <c r="U40" s="1659"/>
      <c r="V40" s="1656">
        <v>5642</v>
      </c>
      <c r="W40" s="1597"/>
      <c r="X40" s="1656">
        <v>2879</v>
      </c>
      <c r="Y40" s="1236">
        <f t="shared" si="1"/>
        <v>0</v>
      </c>
      <c r="Z40" s="1659"/>
      <c r="AA40" s="1659"/>
      <c r="AB40" s="695">
        <v>0</v>
      </c>
      <c r="AC40" s="695">
        <v>0</v>
      </c>
      <c r="AD40" s="1053">
        <v>0</v>
      </c>
      <c r="AE40" s="1450" t="s">
        <v>629</v>
      </c>
      <c r="AF40" s="712"/>
    </row>
    <row r="41" spans="1:32" s="713" customFormat="1" ht="24.75" customHeight="1">
      <c r="A41" s="1374" t="s">
        <v>630</v>
      </c>
      <c r="B41" s="1247" t="s">
        <v>44</v>
      </c>
      <c r="C41" s="1248">
        <v>46290</v>
      </c>
      <c r="D41" s="365" t="s">
        <v>68</v>
      </c>
      <c r="E41" s="1249">
        <v>46219</v>
      </c>
      <c r="F41" s="365" t="s">
        <v>71</v>
      </c>
      <c r="G41" s="1269" t="s">
        <v>631</v>
      </c>
      <c r="H41" s="1653">
        <v>0</v>
      </c>
      <c r="I41" s="1228" t="s">
        <v>569</v>
      </c>
      <c r="J41" s="1217" t="s">
        <v>30</v>
      </c>
      <c r="K41" s="1657"/>
      <c r="L41" s="1377"/>
      <c r="M41" s="371" t="s">
        <v>128</v>
      </c>
      <c r="N41" s="989">
        <v>25127.05</v>
      </c>
      <c r="O41" s="371" t="s">
        <v>128</v>
      </c>
      <c r="P41" s="705" t="s">
        <v>32</v>
      </c>
      <c r="Q41" s="1659"/>
      <c r="R41" s="692"/>
      <c r="S41" s="1659"/>
      <c r="T41" s="1659"/>
      <c r="U41" s="1659"/>
      <c r="V41" s="1656">
        <v>2013</v>
      </c>
      <c r="W41" s="1448"/>
      <c r="X41" s="1656">
        <v>2013</v>
      </c>
      <c r="Y41" s="1236">
        <f t="shared" si="1"/>
        <v>0</v>
      </c>
      <c r="Z41" s="1659"/>
      <c r="AA41" s="1659"/>
      <c r="AB41" s="695">
        <v>0</v>
      </c>
      <c r="AC41" s="695">
        <v>0</v>
      </c>
      <c r="AD41" s="1053">
        <v>0</v>
      </c>
      <c r="AE41" s="1190" t="s">
        <v>617</v>
      </c>
      <c r="AF41" s="712"/>
    </row>
    <row r="42" spans="1:32" s="713" customFormat="1" ht="24.75" customHeight="1">
      <c r="A42" s="1374"/>
      <c r="B42" s="1447"/>
      <c r="C42" s="1377"/>
      <c r="D42" s="1377"/>
      <c r="E42" s="1377"/>
      <c r="F42" s="1445"/>
      <c r="G42" s="1269"/>
      <c r="H42" s="1653"/>
      <c r="I42" s="1228"/>
      <c r="J42" s="1653"/>
      <c r="K42" s="1657"/>
      <c r="L42" s="1377"/>
      <c r="M42" s="1653"/>
      <c r="N42" s="1658"/>
      <c r="O42" s="1653"/>
      <c r="P42" s="1660"/>
      <c r="Q42" s="1659"/>
      <c r="R42" s="692"/>
      <c r="S42" s="1659"/>
      <c r="T42" s="1659"/>
      <c r="U42" s="1659"/>
      <c r="V42" s="1656"/>
      <c r="W42" s="1448"/>
      <c r="X42" s="1656"/>
      <c r="Y42" s="1271"/>
      <c r="Z42" s="1659"/>
      <c r="AA42" s="1659"/>
      <c r="AB42" s="1661"/>
      <c r="AC42" s="1661"/>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632</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633</v>
      </c>
      <c r="H45" s="689">
        <v>43</v>
      </c>
      <c r="I45" s="1052" t="s">
        <v>569</v>
      </c>
      <c r="J45" s="689" t="s">
        <v>33</v>
      </c>
      <c r="K45" s="689" t="s">
        <v>634</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635</v>
      </c>
      <c r="AF45" s="706"/>
    </row>
    <row r="46" spans="1:32" ht="24.75" customHeight="1">
      <c r="A46" s="714" t="s">
        <v>636</v>
      </c>
      <c r="B46" s="688" t="s">
        <v>31</v>
      </c>
      <c r="C46" s="1039">
        <v>46006</v>
      </c>
      <c r="D46" s="1039" t="s">
        <v>58</v>
      </c>
      <c r="E46" s="1039">
        <v>45936</v>
      </c>
      <c r="F46" s="688" t="s">
        <v>61</v>
      </c>
      <c r="G46" s="688" t="s">
        <v>637</v>
      </c>
      <c r="H46" s="689">
        <v>0</v>
      </c>
      <c r="I46" s="1052" t="s">
        <v>569</v>
      </c>
      <c r="J46" s="689" t="s">
        <v>30</v>
      </c>
      <c r="K46" s="689" t="s">
        <v>634</v>
      </c>
      <c r="L46" s="687" t="s">
        <v>638</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639</v>
      </c>
      <c r="AF46" s="706"/>
    </row>
    <row r="47" spans="1:32" ht="24.75" customHeight="1">
      <c r="A47" s="1374" t="s">
        <v>640</v>
      </c>
      <c r="B47" s="688" t="s">
        <v>31</v>
      </c>
      <c r="C47" s="1377">
        <v>46233</v>
      </c>
      <c r="D47" s="1377" t="s">
        <v>489</v>
      </c>
      <c r="E47" s="1377">
        <v>46169</v>
      </c>
      <c r="F47" s="1445" t="s">
        <v>61</v>
      </c>
      <c r="G47" s="1269" t="s">
        <v>641</v>
      </c>
      <c r="H47" s="1653">
        <v>0</v>
      </c>
      <c r="I47" s="689" t="s">
        <v>569</v>
      </c>
      <c r="J47" s="689" t="s">
        <v>30</v>
      </c>
      <c r="K47" s="1653"/>
      <c r="L47" s="1377" t="s">
        <v>638</v>
      </c>
      <c r="M47" s="689" t="s">
        <v>128</v>
      </c>
      <c r="N47" s="690">
        <v>88403.8</v>
      </c>
      <c r="O47" s="699" t="s">
        <v>128</v>
      </c>
      <c r="P47" s="691" t="s">
        <v>29</v>
      </c>
      <c r="Q47" s="1659">
        <v>46169</v>
      </c>
      <c r="R47" s="716"/>
      <c r="S47" s="1662"/>
      <c r="T47" s="1663"/>
      <c r="U47" s="1659"/>
      <c r="V47" s="1321">
        <v>6992</v>
      </c>
      <c r="W47" s="1220">
        <v>6595</v>
      </c>
      <c r="X47" s="1656">
        <f>SUM(V47-W47)</f>
        <v>397</v>
      </c>
      <c r="Y47" s="364">
        <f t="shared" si="3"/>
        <v>0.94322082379862704</v>
      </c>
      <c r="Z47" s="1218">
        <v>46195</v>
      </c>
      <c r="AA47" s="1218"/>
      <c r="AB47" s="695">
        <v>0</v>
      </c>
      <c r="AC47" s="695">
        <v>0</v>
      </c>
      <c r="AD47" s="1053">
        <v>0</v>
      </c>
      <c r="AE47" s="1237" t="s">
        <v>642</v>
      </c>
    </row>
    <row r="48" spans="1:32" ht="24.75" customHeight="1">
      <c r="A48" s="812" t="s">
        <v>643</v>
      </c>
      <c r="B48" s="688" t="s">
        <v>31</v>
      </c>
      <c r="C48" s="687">
        <v>46142</v>
      </c>
      <c r="D48" s="687" t="s">
        <v>481</v>
      </c>
      <c r="E48" s="687"/>
      <c r="F48" s="688" t="s">
        <v>63</v>
      </c>
      <c r="G48" s="688" t="s">
        <v>644</v>
      </c>
      <c r="H48" s="689">
        <v>0</v>
      </c>
      <c r="I48" s="689" t="s">
        <v>569</v>
      </c>
      <c r="J48" s="689" t="s">
        <v>30</v>
      </c>
      <c r="K48" s="689" t="s">
        <v>634</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645</v>
      </c>
    </row>
    <row r="49" spans="1:116" ht="24.75" customHeight="1">
      <c r="A49" s="1515" t="s">
        <v>646</v>
      </c>
      <c r="B49" s="766" t="s">
        <v>31</v>
      </c>
      <c r="C49" s="737">
        <v>46052</v>
      </c>
      <c r="D49" s="737"/>
      <c r="E49" s="737">
        <v>45866</v>
      </c>
      <c r="F49" s="766" t="s">
        <v>61</v>
      </c>
      <c r="G49" s="766" t="s">
        <v>647</v>
      </c>
      <c r="H49" s="767">
        <v>0</v>
      </c>
      <c r="I49" s="581" t="s">
        <v>569</v>
      </c>
      <c r="J49" s="767" t="s">
        <v>33</v>
      </c>
      <c r="K49" s="767" t="s">
        <v>634</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648</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649</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650</v>
      </c>
      <c r="B53" s="1058" t="s">
        <v>34</v>
      </c>
      <c r="C53" s="1377">
        <v>46191</v>
      </c>
      <c r="D53" s="1376" t="s">
        <v>56</v>
      </c>
      <c r="E53" s="1376">
        <v>46171</v>
      </c>
      <c r="F53" s="1375" t="s">
        <v>55</v>
      </c>
      <c r="G53" s="1249"/>
      <c r="H53" s="1652">
        <v>61</v>
      </c>
      <c r="I53" s="371" t="s">
        <v>569</v>
      </c>
      <c r="J53" s="1055" t="s">
        <v>30</v>
      </c>
      <c r="K53" s="1653"/>
      <c r="L53" s="1376"/>
      <c r="M53" s="371" t="s">
        <v>128</v>
      </c>
      <c r="N53" s="989">
        <v>44936</v>
      </c>
      <c r="O53" s="371" t="s">
        <v>128</v>
      </c>
      <c r="P53" s="705" t="s">
        <v>35</v>
      </c>
      <c r="Q53" s="1654">
        <v>46146</v>
      </c>
      <c r="R53" s="1654"/>
      <c r="S53" s="1654"/>
      <c r="T53" s="1654"/>
      <c r="U53" s="1654"/>
      <c r="V53" s="1655">
        <v>3375</v>
      </c>
      <c r="W53" s="1656"/>
      <c r="X53" s="1656">
        <f>SUM(V53-W53)</f>
        <v>3375</v>
      </c>
      <c r="Y53" s="1236">
        <f>IFERROR($W53/$V53, 0)</f>
        <v>0</v>
      </c>
      <c r="Z53" s="1664"/>
      <c r="AA53" s="1664"/>
      <c r="AB53" s="695">
        <v>0</v>
      </c>
      <c r="AC53" s="695">
        <v>0</v>
      </c>
      <c r="AD53" s="1053">
        <v>0</v>
      </c>
      <c r="AE53" s="1237" t="s">
        <v>651</v>
      </c>
      <c r="AF53" s="725"/>
    </row>
    <row r="54" spans="1:116" ht="24.75" customHeight="1">
      <c r="A54" s="739" t="s">
        <v>652</v>
      </c>
      <c r="B54" s="1058" t="s">
        <v>34</v>
      </c>
      <c r="C54" s="1377">
        <v>46181</v>
      </c>
      <c r="D54" s="1376" t="s">
        <v>56</v>
      </c>
      <c r="E54" s="1376">
        <v>46171</v>
      </c>
      <c r="F54" s="1375" t="s">
        <v>55</v>
      </c>
      <c r="G54" s="1249"/>
      <c r="H54" s="1652">
        <v>85</v>
      </c>
      <c r="I54" s="371" t="s">
        <v>569</v>
      </c>
      <c r="J54" s="1055" t="s">
        <v>30</v>
      </c>
      <c r="K54" s="1653"/>
      <c r="L54" s="1376"/>
      <c r="M54" s="371" t="s">
        <v>128</v>
      </c>
      <c r="N54" s="989">
        <v>60062</v>
      </c>
      <c r="O54" s="371" t="s">
        <v>128</v>
      </c>
      <c r="P54" s="705" t="s">
        <v>35</v>
      </c>
      <c r="Q54" s="1654">
        <v>46174</v>
      </c>
      <c r="R54" s="1654"/>
      <c r="S54" s="1654"/>
      <c r="T54" s="1654"/>
      <c r="U54" s="1654"/>
      <c r="V54" s="1655">
        <v>4380</v>
      </c>
      <c r="W54" s="1656"/>
      <c r="X54" s="1656">
        <f>SUM(V54-W54)</f>
        <v>4380</v>
      </c>
      <c r="Y54" s="1236">
        <f>IFERROR($W54/$V54, 0)</f>
        <v>0</v>
      </c>
      <c r="Z54" s="1664"/>
      <c r="AA54" s="1664"/>
      <c r="AB54" s="695">
        <v>0</v>
      </c>
      <c r="AC54" s="695">
        <v>0</v>
      </c>
      <c r="AD54" s="1053">
        <v>0</v>
      </c>
      <c r="AE54" s="1237" t="s">
        <v>651</v>
      </c>
      <c r="AF54" s="725"/>
    </row>
    <row r="55" spans="1:116" ht="24.75" customHeight="1">
      <c r="A55" s="1396" t="s">
        <v>653</v>
      </c>
      <c r="B55" s="1058" t="s">
        <v>34</v>
      </c>
      <c r="C55" s="1377">
        <v>46191</v>
      </c>
      <c r="D55" s="1376" t="s">
        <v>56</v>
      </c>
      <c r="E55" s="1376">
        <v>46171</v>
      </c>
      <c r="F55" s="1375" t="s">
        <v>55</v>
      </c>
      <c r="G55" s="1249"/>
      <c r="H55" s="1652">
        <v>86</v>
      </c>
      <c r="I55" s="371" t="s">
        <v>569</v>
      </c>
      <c r="J55" s="1055" t="s">
        <v>30</v>
      </c>
      <c r="K55" s="1653"/>
      <c r="L55" s="1376"/>
      <c r="M55" s="371" t="s">
        <v>128</v>
      </c>
      <c r="N55" s="989">
        <v>64118</v>
      </c>
      <c r="O55" s="371" t="s">
        <v>128</v>
      </c>
      <c r="P55" s="705" t="s">
        <v>35</v>
      </c>
      <c r="Q55" s="1654">
        <v>46174</v>
      </c>
      <c r="R55" s="1654"/>
      <c r="S55" s="1654"/>
      <c r="T55" s="1654"/>
      <c r="U55" s="1654"/>
      <c r="V55" s="1655">
        <v>4753</v>
      </c>
      <c r="W55" s="1656"/>
      <c r="X55" s="1656">
        <f>SUM(V55-W55)</f>
        <v>4753</v>
      </c>
      <c r="Y55" s="1236">
        <f>IFERROR($W55/$V55, 0)</f>
        <v>0</v>
      </c>
      <c r="Z55" s="1664"/>
      <c r="AA55" s="1664"/>
      <c r="AB55" s="695">
        <v>0</v>
      </c>
      <c r="AC55" s="695">
        <v>0</v>
      </c>
      <c r="AD55" s="1053">
        <v>0</v>
      </c>
      <c r="AE55" s="1237" t="s">
        <v>651</v>
      </c>
      <c r="AF55" s="725"/>
    </row>
    <row r="56" spans="1:116" ht="24.75" customHeight="1">
      <c r="A56" s="1396" t="s">
        <v>654</v>
      </c>
      <c r="B56" s="1058" t="s">
        <v>34</v>
      </c>
      <c r="C56" s="1377">
        <v>46191</v>
      </c>
      <c r="D56" s="1376" t="s">
        <v>56</v>
      </c>
      <c r="E56" s="1376">
        <v>46171</v>
      </c>
      <c r="F56" s="1375" t="s">
        <v>55</v>
      </c>
      <c r="G56" s="1249"/>
      <c r="H56" s="1652">
        <v>87</v>
      </c>
      <c r="I56" s="371" t="s">
        <v>569</v>
      </c>
      <c r="J56" s="1055" t="s">
        <v>30</v>
      </c>
      <c r="K56" s="1653"/>
      <c r="L56" s="1376"/>
      <c r="M56" s="371" t="s">
        <v>128</v>
      </c>
      <c r="N56" s="989">
        <v>64040</v>
      </c>
      <c r="O56" s="371" t="s">
        <v>128</v>
      </c>
      <c r="P56" s="705" t="s">
        <v>35</v>
      </c>
      <c r="Q56" s="1654">
        <v>46174</v>
      </c>
      <c r="R56" s="1654"/>
      <c r="S56" s="1654"/>
      <c r="T56" s="1654"/>
      <c r="U56" s="1654"/>
      <c r="V56" s="1655">
        <v>4888</v>
      </c>
      <c r="W56" s="1656"/>
      <c r="X56" s="1656">
        <f>SUM(V56-W56)</f>
        <v>4888</v>
      </c>
      <c r="Y56" s="1236">
        <f>IFERROR($W56/$V56, 0)</f>
        <v>0</v>
      </c>
      <c r="Z56" s="1664"/>
      <c r="AA56" s="1664"/>
      <c r="AB56" s="695">
        <v>0</v>
      </c>
      <c r="AC56" s="695">
        <v>0</v>
      </c>
      <c r="AD56" s="1053">
        <v>0</v>
      </c>
      <c r="AE56" s="1237" t="s">
        <v>651</v>
      </c>
      <c r="AF56" s="725"/>
    </row>
    <row r="57" spans="1:116" ht="24.75" customHeight="1">
      <c r="A57" s="1502" t="s">
        <v>655</v>
      </c>
      <c r="B57" s="1058" t="s">
        <v>34</v>
      </c>
      <c r="C57" s="1377">
        <v>46191</v>
      </c>
      <c r="D57" s="1376" t="s">
        <v>56</v>
      </c>
      <c r="E57" s="1376">
        <v>46163</v>
      </c>
      <c r="F57" s="1375" t="s">
        <v>55</v>
      </c>
      <c r="G57" s="1249" t="s">
        <v>656</v>
      </c>
      <c r="H57" s="1652">
        <v>82</v>
      </c>
      <c r="I57" s="371" t="s">
        <v>603</v>
      </c>
      <c r="J57" s="1055" t="s">
        <v>30</v>
      </c>
      <c r="K57" s="1653"/>
      <c r="L57" s="1376"/>
      <c r="M57" s="371" t="s">
        <v>128</v>
      </c>
      <c r="N57" s="989">
        <v>60234</v>
      </c>
      <c r="O57" s="371" t="s">
        <v>128</v>
      </c>
      <c r="P57" s="705" t="s">
        <v>38</v>
      </c>
      <c r="Q57" s="1654">
        <v>46164</v>
      </c>
      <c r="R57" s="1654"/>
      <c r="S57" s="1654"/>
      <c r="T57" s="1654"/>
      <c r="U57" s="1654"/>
      <c r="V57" s="1655">
        <v>4497</v>
      </c>
      <c r="W57" s="1665">
        <v>4445</v>
      </c>
      <c r="X57" s="1656">
        <f>SUM(V57-W57)</f>
        <v>52</v>
      </c>
      <c r="Y57" s="1236">
        <f>IFERROR($W57/$V57, 0)</f>
        <v>0.98843673560151213</v>
      </c>
      <c r="Z57" s="1654">
        <v>46219</v>
      </c>
      <c r="AA57" s="1654">
        <v>46226</v>
      </c>
      <c r="AB57" s="695">
        <v>0</v>
      </c>
      <c r="AC57" s="695">
        <v>0</v>
      </c>
      <c r="AD57" s="1053">
        <v>0</v>
      </c>
      <c r="AE57" s="1237" t="s">
        <v>651</v>
      </c>
      <c r="AF57" s="725"/>
    </row>
    <row r="58" spans="1:116" ht="24.75" customHeight="1">
      <c r="A58" s="1396" t="s">
        <v>657</v>
      </c>
      <c r="B58" s="1058" t="s">
        <v>34</v>
      </c>
      <c r="C58" s="1377">
        <v>46191</v>
      </c>
      <c r="D58" s="1376" t="s">
        <v>56</v>
      </c>
      <c r="E58" s="1376">
        <v>46171</v>
      </c>
      <c r="F58" s="1375" t="s">
        <v>55</v>
      </c>
      <c r="G58" s="1249"/>
      <c r="H58" s="1652">
        <v>55</v>
      </c>
      <c r="I58" s="371" t="s">
        <v>569</v>
      </c>
      <c r="J58" s="1055" t="s">
        <v>30</v>
      </c>
      <c r="K58" s="1653"/>
      <c r="L58" s="1376"/>
      <c r="M58" s="371" t="s">
        <v>128</v>
      </c>
      <c r="N58" s="989">
        <v>45757.7</v>
      </c>
      <c r="O58" s="371" t="s">
        <v>128</v>
      </c>
      <c r="P58" s="705" t="s">
        <v>29</v>
      </c>
      <c r="Q58" s="1654">
        <v>46174</v>
      </c>
      <c r="R58" s="1654"/>
      <c r="S58" s="1654"/>
      <c r="T58" s="1654"/>
      <c r="U58" s="1654"/>
      <c r="V58" s="1655">
        <v>3537</v>
      </c>
      <c r="W58" s="1656">
        <v>1374</v>
      </c>
      <c r="X58" s="1656">
        <f>SUM(V58-W58)</f>
        <v>2163</v>
      </c>
      <c r="Y58" s="1236">
        <f>IFERROR($W58/$V58, 0)</f>
        <v>0.38846480067854111</v>
      </c>
      <c r="Z58" s="1654">
        <v>46225</v>
      </c>
      <c r="AA58" s="1664"/>
      <c r="AB58" s="695">
        <v>0</v>
      </c>
      <c r="AC58" s="695">
        <v>0</v>
      </c>
      <c r="AD58" s="1053">
        <v>0</v>
      </c>
      <c r="AE58" s="1237" t="s">
        <v>651</v>
      </c>
      <c r="AF58" s="725"/>
    </row>
    <row r="59" spans="1:116" ht="24.75" customHeight="1">
      <c r="A59" s="1396" t="s">
        <v>658</v>
      </c>
      <c r="B59" s="1058" t="s">
        <v>34</v>
      </c>
      <c r="C59" s="1377">
        <v>46191</v>
      </c>
      <c r="D59" s="1376" t="s">
        <v>56</v>
      </c>
      <c r="E59" s="1376">
        <v>46171</v>
      </c>
      <c r="F59" s="1375" t="s">
        <v>55</v>
      </c>
      <c r="G59" s="1249"/>
      <c r="H59" s="1652">
        <v>78</v>
      </c>
      <c r="I59" s="371" t="s">
        <v>569</v>
      </c>
      <c r="J59" s="1055" t="s">
        <v>30</v>
      </c>
      <c r="K59" s="1653"/>
      <c r="L59" s="1376"/>
      <c r="M59" s="371" t="s">
        <v>128</v>
      </c>
      <c r="N59" s="989">
        <v>58190</v>
      </c>
      <c r="O59" s="371" t="s">
        <v>128</v>
      </c>
      <c r="P59" s="705" t="s">
        <v>35</v>
      </c>
      <c r="Q59" s="1654">
        <v>46174</v>
      </c>
      <c r="R59" s="1654"/>
      <c r="S59" s="1654"/>
      <c r="T59" s="1654"/>
      <c r="U59" s="1654"/>
      <c r="V59" s="1655">
        <v>4283</v>
      </c>
      <c r="W59" s="1656"/>
      <c r="X59" s="1656">
        <f>SUM(V59-W59)</f>
        <v>4283</v>
      </c>
      <c r="Y59" s="1236">
        <f>IFERROR($W59/$V59, 0)</f>
        <v>0</v>
      </c>
      <c r="Z59" s="1664"/>
      <c r="AA59" s="1664"/>
      <c r="AB59" s="695">
        <v>0</v>
      </c>
      <c r="AC59" s="695">
        <v>0</v>
      </c>
      <c r="AD59" s="1053">
        <v>0</v>
      </c>
      <c r="AE59" s="1237" t="s">
        <v>651</v>
      </c>
      <c r="AF59" s="725"/>
    </row>
    <row r="60" spans="1:116" ht="24.75" customHeight="1">
      <c r="A60" s="1374" t="s">
        <v>659</v>
      </c>
      <c r="B60" s="1058" t="s">
        <v>34</v>
      </c>
      <c r="C60" s="1377">
        <v>46295</v>
      </c>
      <c r="D60" s="1376" t="s">
        <v>52</v>
      </c>
      <c r="E60" s="1376">
        <v>46225</v>
      </c>
      <c r="F60" s="1375" t="s">
        <v>55</v>
      </c>
      <c r="G60" s="1249"/>
      <c r="H60" s="699">
        <v>0</v>
      </c>
      <c r="I60" s="371" t="s">
        <v>569</v>
      </c>
      <c r="J60" s="699" t="s">
        <v>30</v>
      </c>
      <c r="K60" s="1653"/>
      <c r="L60" s="1376"/>
      <c r="M60" s="699" t="s">
        <v>128</v>
      </c>
      <c r="N60" s="1666">
        <v>36166.65</v>
      </c>
      <c r="O60" s="1177" t="s">
        <v>128</v>
      </c>
      <c r="P60" s="735" t="s">
        <v>35</v>
      </c>
      <c r="Q60" s="990">
        <v>46226</v>
      </c>
      <c r="R60" s="1654"/>
      <c r="S60" s="1654"/>
      <c r="T60" s="1654"/>
      <c r="U60" s="1654"/>
      <c r="V60" s="1655">
        <v>3036</v>
      </c>
      <c r="W60" s="1656"/>
      <c r="X60" s="1656">
        <f>SUM(V60-W60)</f>
        <v>3036</v>
      </c>
      <c r="Y60" s="1236">
        <f>IFERROR($W60/$V60, 0)</f>
        <v>0</v>
      </c>
      <c r="Z60" s="1664"/>
      <c r="AA60" s="1359"/>
      <c r="AB60" s="695">
        <v>0</v>
      </c>
      <c r="AC60" s="695">
        <v>0</v>
      </c>
      <c r="AD60" s="1053">
        <v>0</v>
      </c>
      <c r="AE60" s="1237" t="s">
        <v>660</v>
      </c>
      <c r="AF60" s="725"/>
    </row>
    <row r="61" spans="1:116" ht="24.75" customHeight="1">
      <c r="A61" s="714" t="s">
        <v>661</v>
      </c>
      <c r="B61" s="376" t="s">
        <v>34</v>
      </c>
      <c r="C61" s="697">
        <v>46040</v>
      </c>
      <c r="D61" s="698" t="s">
        <v>56</v>
      </c>
      <c r="E61" s="697">
        <v>46125</v>
      </c>
      <c r="F61" s="698" t="s">
        <v>55</v>
      </c>
      <c r="G61" s="698" t="s">
        <v>662</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663</v>
      </c>
      <c r="AF61" s="725"/>
    </row>
    <row r="62" spans="1:116" ht="24.75" customHeight="1">
      <c r="A62" s="1374" t="s">
        <v>664</v>
      </c>
      <c r="B62" s="376" t="s">
        <v>34</v>
      </c>
      <c r="C62" s="1377">
        <v>46172</v>
      </c>
      <c r="D62" s="1375" t="s">
        <v>56</v>
      </c>
      <c r="E62" s="1376">
        <v>46195</v>
      </c>
      <c r="F62" s="1375" t="s">
        <v>55</v>
      </c>
      <c r="G62" s="1235"/>
      <c r="H62" s="988">
        <v>0</v>
      </c>
      <c r="I62" s="371" t="s">
        <v>569</v>
      </c>
      <c r="J62" s="699" t="s">
        <v>30</v>
      </c>
      <c r="K62" s="1653"/>
      <c r="L62" s="1376"/>
      <c r="M62" s="699" t="s">
        <v>128</v>
      </c>
      <c r="N62" s="703">
        <v>3443</v>
      </c>
      <c r="O62" s="699" t="s">
        <v>128</v>
      </c>
      <c r="P62" s="691" t="s">
        <v>35</v>
      </c>
      <c r="Q62" s="1654">
        <v>46147</v>
      </c>
      <c r="R62" s="1654"/>
      <c r="S62" s="1654"/>
      <c r="T62" s="1654"/>
      <c r="U62" s="1654"/>
      <c r="V62" s="1656">
        <v>224</v>
      </c>
      <c r="W62" s="1656"/>
      <c r="X62" s="1656">
        <f>SUM(V62-W62)</f>
        <v>224</v>
      </c>
      <c r="Y62" s="1236">
        <f>IFERROR($W62/$V62, 0)</f>
        <v>0</v>
      </c>
      <c r="Z62" s="1654"/>
      <c r="AA62" s="1654"/>
      <c r="AB62" s="695">
        <v>0</v>
      </c>
      <c r="AC62" s="695">
        <v>0</v>
      </c>
      <c r="AD62" s="701">
        <v>0</v>
      </c>
      <c r="AE62" s="1237" t="s">
        <v>665</v>
      </c>
      <c r="AF62" s="725"/>
    </row>
    <row r="63" spans="1:116" ht="24.75" customHeight="1">
      <c r="A63" s="1056" t="s">
        <v>666</v>
      </c>
      <c r="B63" s="376" t="s">
        <v>34</v>
      </c>
      <c r="C63" s="359">
        <v>46160</v>
      </c>
      <c r="D63" s="365" t="s">
        <v>74</v>
      </c>
      <c r="E63" s="366"/>
      <c r="F63" s="365"/>
      <c r="G63" s="698"/>
      <c r="H63" s="988">
        <v>107</v>
      </c>
      <c r="I63" s="371" t="s">
        <v>569</v>
      </c>
      <c r="J63" s="740" t="s">
        <v>33</v>
      </c>
      <c r="K63" s="984" t="s">
        <v>667</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668</v>
      </c>
      <c r="AF63" s="725"/>
    </row>
    <row r="64" spans="1:116" ht="24.75" customHeight="1">
      <c r="A64" s="1374" t="s">
        <v>669</v>
      </c>
      <c r="B64" s="1404" t="s">
        <v>34</v>
      </c>
      <c r="C64" s="1377">
        <v>46233</v>
      </c>
      <c r="D64" s="1375" t="s">
        <v>74</v>
      </c>
      <c r="E64" s="1376">
        <v>46212</v>
      </c>
      <c r="F64" s="1375" t="s">
        <v>55</v>
      </c>
      <c r="G64" s="1235" t="s">
        <v>670</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671</v>
      </c>
      <c r="AF64" s="725"/>
    </row>
    <row r="65" spans="1:32" ht="24.75" customHeight="1">
      <c r="A65" s="1054" t="s">
        <v>672</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673</v>
      </c>
      <c r="B66" s="376" t="s">
        <v>37</v>
      </c>
      <c r="C66" s="687">
        <v>46081</v>
      </c>
      <c r="D66" s="698" t="s">
        <v>54</v>
      </c>
      <c r="E66" s="697">
        <v>46038</v>
      </c>
      <c r="F66" s="698" t="s">
        <v>53</v>
      </c>
      <c r="G66" s="698" t="s">
        <v>674</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681</v>
      </c>
      <c r="AF68" s="725"/>
    </row>
    <row r="69" spans="1:32" ht="24.75" customHeight="1">
      <c r="A69" s="1374" t="s">
        <v>682</v>
      </c>
      <c r="B69" s="757" t="s">
        <v>37</v>
      </c>
      <c r="C69" s="1377">
        <v>46242</v>
      </c>
      <c r="D69" s="1375"/>
      <c r="E69" s="1376"/>
      <c r="F69" s="1375"/>
      <c r="G69" s="1235"/>
      <c r="H69" s="1652">
        <v>77</v>
      </c>
      <c r="I69" s="1256" t="s">
        <v>569</v>
      </c>
      <c r="J69" s="1257" t="s">
        <v>30</v>
      </c>
      <c r="K69" s="1653"/>
      <c r="L69" s="1376"/>
      <c r="M69" s="1176" t="s">
        <v>128</v>
      </c>
      <c r="N69" s="1666">
        <v>70699.5</v>
      </c>
      <c r="O69" s="1177" t="s">
        <v>128</v>
      </c>
      <c r="P69" s="1332" t="s">
        <v>32</v>
      </c>
      <c r="Q69" s="1654"/>
      <c r="R69" s="1654"/>
      <c r="S69" s="1654"/>
      <c r="T69" s="1654"/>
      <c r="U69" s="1654"/>
      <c r="V69" s="1655">
        <v>5471</v>
      </c>
      <c r="W69" s="1656"/>
      <c r="X69" s="1656">
        <f>SUM(V69-W69)</f>
        <v>5471</v>
      </c>
      <c r="Y69" s="1236">
        <f>IFERROR($W69/$V69, 0)</f>
        <v>0</v>
      </c>
      <c r="Z69" s="1654"/>
      <c r="AA69" s="1359"/>
      <c r="AB69" s="813">
        <v>0</v>
      </c>
      <c r="AC69" s="816">
        <v>0</v>
      </c>
      <c r="AD69" s="732">
        <v>0</v>
      </c>
      <c r="AE69" s="1237" t="s">
        <v>683</v>
      </c>
      <c r="AF69" s="725"/>
    </row>
    <row r="70" spans="1:32" ht="24.75" customHeight="1">
      <c r="A70" s="1374" t="s">
        <v>684</v>
      </c>
      <c r="B70" s="1178" t="s">
        <v>37</v>
      </c>
      <c r="C70" s="1377">
        <v>46208</v>
      </c>
      <c r="D70" s="1375" t="s">
        <v>79</v>
      </c>
      <c r="E70" s="1376">
        <v>46224</v>
      </c>
      <c r="F70" s="1375" t="s">
        <v>53</v>
      </c>
      <c r="G70" s="1235" t="s">
        <v>685</v>
      </c>
      <c r="H70" s="1652">
        <v>56</v>
      </c>
      <c r="I70" s="1256" t="s">
        <v>569</v>
      </c>
      <c r="J70" s="1257" t="s">
        <v>30</v>
      </c>
      <c r="K70" s="1653"/>
      <c r="L70" s="1376"/>
      <c r="M70" s="1176" t="s">
        <v>128</v>
      </c>
      <c r="N70" s="1666">
        <v>38720</v>
      </c>
      <c r="O70" s="1177" t="s">
        <v>128</v>
      </c>
      <c r="P70" s="1332" t="s">
        <v>32</v>
      </c>
      <c r="Q70" s="1654"/>
      <c r="R70" s="1654"/>
      <c r="S70" s="1654"/>
      <c r="T70" s="1654"/>
      <c r="U70" s="1654"/>
      <c r="V70" s="1655">
        <v>3134</v>
      </c>
      <c r="W70" s="1656"/>
      <c r="X70" s="1656">
        <f>SUM(V70-W70)</f>
        <v>3134</v>
      </c>
      <c r="Y70" s="1236">
        <f>IFERROR($W70/$V70, 0)</f>
        <v>0</v>
      </c>
      <c r="Z70" s="1667"/>
      <c r="AA70" s="1668"/>
      <c r="AB70" s="813">
        <v>0</v>
      </c>
      <c r="AC70" s="816">
        <v>0</v>
      </c>
      <c r="AD70" s="732">
        <v>0</v>
      </c>
      <c r="AE70" s="1237" t="s">
        <v>686</v>
      </c>
      <c r="AF70" s="725"/>
    </row>
    <row r="71" spans="1:32" ht="24.75" customHeight="1">
      <c r="A71" s="1374" t="s">
        <v>687</v>
      </c>
      <c r="B71" s="1178" t="s">
        <v>37</v>
      </c>
      <c r="C71" s="1377">
        <v>46229</v>
      </c>
      <c r="D71" s="1375" t="s">
        <v>498</v>
      </c>
      <c r="E71" s="1376">
        <v>46224</v>
      </c>
      <c r="F71" s="1375" t="s">
        <v>53</v>
      </c>
      <c r="G71" s="1235" t="s">
        <v>688</v>
      </c>
      <c r="H71" s="1652">
        <v>80</v>
      </c>
      <c r="I71" s="1256" t="s">
        <v>569</v>
      </c>
      <c r="J71" s="1257" t="s">
        <v>30</v>
      </c>
      <c r="K71" s="1653"/>
      <c r="L71" s="1376"/>
      <c r="M71" s="1176" t="s">
        <v>128</v>
      </c>
      <c r="N71" s="1406">
        <v>77657.7</v>
      </c>
      <c r="O71" s="1177" t="s">
        <v>128</v>
      </c>
      <c r="P71" s="1332" t="s">
        <v>32</v>
      </c>
      <c r="Q71" s="1654"/>
      <c r="R71" s="1654"/>
      <c r="S71" s="1654"/>
      <c r="T71" s="1654"/>
      <c r="U71" s="1654"/>
      <c r="V71" s="1655">
        <v>6243</v>
      </c>
      <c r="W71" s="1656"/>
      <c r="X71" s="1656">
        <f>SUM(V71-W71)</f>
        <v>6243</v>
      </c>
      <c r="Y71" s="1236">
        <f>IFERROR($W71/$V71, 0)</f>
        <v>0</v>
      </c>
      <c r="Z71" s="1654"/>
      <c r="AA71" s="1359"/>
      <c r="AB71" s="1330">
        <v>0</v>
      </c>
      <c r="AC71" s="1501">
        <v>0</v>
      </c>
      <c r="AD71" s="1411">
        <v>0</v>
      </c>
      <c r="AE71" s="1237" t="s">
        <v>671</v>
      </c>
      <c r="AF71" s="725"/>
    </row>
    <row r="72" spans="1:32" ht="24.75" customHeight="1">
      <c r="A72" s="1374" t="s">
        <v>689</v>
      </c>
      <c r="B72" s="1178" t="s">
        <v>37</v>
      </c>
      <c r="C72" s="1377">
        <v>46229</v>
      </c>
      <c r="D72" s="1375"/>
      <c r="E72" s="1376"/>
      <c r="F72" s="1375"/>
      <c r="G72" s="1235"/>
      <c r="H72" s="1652">
        <v>82</v>
      </c>
      <c r="I72" s="1256" t="s">
        <v>569</v>
      </c>
      <c r="J72" s="1257" t="s">
        <v>30</v>
      </c>
      <c r="K72" s="1653"/>
      <c r="L72" s="1376"/>
      <c r="M72" s="1176" t="s">
        <v>128</v>
      </c>
      <c r="N72" s="1406">
        <v>85513</v>
      </c>
      <c r="O72" s="1177" t="s">
        <v>128</v>
      </c>
      <c r="P72" s="1332" t="s">
        <v>32</v>
      </c>
      <c r="Q72" s="1654"/>
      <c r="R72" s="1654"/>
      <c r="S72" s="1654"/>
      <c r="T72" s="1654"/>
      <c r="U72" s="1654"/>
      <c r="V72" s="1655">
        <v>6678</v>
      </c>
      <c r="W72" s="1656"/>
      <c r="X72" s="1656">
        <f>SUM(V72-W72)</f>
        <v>6678</v>
      </c>
      <c r="Y72" s="1210">
        <f>IFERROR($W72/$V72, 0)</f>
        <v>0</v>
      </c>
      <c r="Z72" s="1668"/>
      <c r="AA72" s="1547"/>
      <c r="AB72" s="1330">
        <v>0</v>
      </c>
      <c r="AC72" s="1501">
        <v>0</v>
      </c>
      <c r="AD72" s="1411">
        <v>0</v>
      </c>
      <c r="AE72" s="1237" t="s">
        <v>671</v>
      </c>
      <c r="AF72" s="725"/>
    </row>
    <row r="73" spans="1:32" ht="24.75" customHeight="1">
      <c r="A73" s="1374" t="s">
        <v>690</v>
      </c>
      <c r="B73" s="1178" t="s">
        <v>37</v>
      </c>
      <c r="C73" s="1377">
        <v>46227</v>
      </c>
      <c r="D73" s="1375" t="s">
        <v>498</v>
      </c>
      <c r="E73" s="1376">
        <v>46213</v>
      </c>
      <c r="F73" s="1375" t="s">
        <v>53</v>
      </c>
      <c r="G73" s="1235" t="s">
        <v>691</v>
      </c>
      <c r="H73" s="1652">
        <v>0</v>
      </c>
      <c r="I73" s="1256" t="s">
        <v>569</v>
      </c>
      <c r="J73" s="1257" t="s">
        <v>30</v>
      </c>
      <c r="K73" s="1653"/>
      <c r="L73" s="1376"/>
      <c r="M73" s="1176" t="s">
        <v>128</v>
      </c>
      <c r="N73" s="1666">
        <v>25174.45</v>
      </c>
      <c r="O73" s="1177" t="s">
        <v>128</v>
      </c>
      <c r="P73" s="1332" t="s">
        <v>32</v>
      </c>
      <c r="Q73" s="1654"/>
      <c r="R73" s="1654"/>
      <c r="S73" s="1654"/>
      <c r="T73" s="1654"/>
      <c r="U73" s="1654"/>
      <c r="V73" s="1655">
        <v>2721</v>
      </c>
      <c r="W73" s="1656"/>
      <c r="X73" s="1656">
        <f>SUM(V73-W73)</f>
        <v>2721</v>
      </c>
      <c r="Y73" s="1210">
        <f>IFERROR($W73/$V73, 0)</f>
        <v>0</v>
      </c>
      <c r="Z73" s="1668"/>
      <c r="AA73" s="1610"/>
      <c r="AB73" s="813">
        <v>0</v>
      </c>
      <c r="AC73" s="816">
        <v>0</v>
      </c>
      <c r="AD73" s="732">
        <v>0</v>
      </c>
      <c r="AE73" s="1237" t="s">
        <v>692</v>
      </c>
      <c r="AF73" s="725"/>
    </row>
    <row r="74" spans="1:32" ht="24.75" customHeight="1">
      <c r="A74" s="1502" t="s">
        <v>693</v>
      </c>
      <c r="B74" s="1380" t="s">
        <v>37</v>
      </c>
      <c r="C74" s="697">
        <v>46203</v>
      </c>
      <c r="D74" s="1375" t="s">
        <v>66</v>
      </c>
      <c r="E74" s="1376">
        <v>46171</v>
      </c>
      <c r="F74" s="1375" t="s">
        <v>53</v>
      </c>
      <c r="G74" s="1235"/>
      <c r="H74" s="1652">
        <v>53</v>
      </c>
      <c r="I74" s="1256" t="s">
        <v>603</v>
      </c>
      <c r="J74" s="1257" t="s">
        <v>30</v>
      </c>
      <c r="K74" s="1356"/>
      <c r="L74" s="1234"/>
      <c r="M74" s="1176" t="s">
        <v>128</v>
      </c>
      <c r="N74" s="1357">
        <v>56455</v>
      </c>
      <c r="O74" s="1177" t="s">
        <v>128</v>
      </c>
      <c r="P74" s="1549" t="s">
        <v>38</v>
      </c>
      <c r="Q74" s="1654">
        <v>46174</v>
      </c>
      <c r="R74" s="1654"/>
      <c r="S74" s="1654"/>
      <c r="T74" s="1654"/>
      <c r="U74" s="1654"/>
      <c r="V74" s="1655">
        <v>4814</v>
      </c>
      <c r="W74" s="1656">
        <v>4660</v>
      </c>
      <c r="X74" s="1656">
        <f>SUM(V74-W74)</f>
        <v>154</v>
      </c>
      <c r="Y74" s="1466">
        <f>IFERROR($W74/$V74, 0)</f>
        <v>0.96800997091815533</v>
      </c>
      <c r="Z74" s="1669">
        <v>46184</v>
      </c>
      <c r="AA74" s="1669">
        <v>46204</v>
      </c>
      <c r="AB74" s="926">
        <v>0</v>
      </c>
      <c r="AC74" s="733">
        <v>0</v>
      </c>
      <c r="AD74" s="732">
        <v>0</v>
      </c>
      <c r="AE74" s="1237" t="s">
        <v>694</v>
      </c>
      <c r="AF74" s="725"/>
    </row>
    <row r="75" spans="1:32" ht="24.75" customHeight="1">
      <c r="A75" s="1396" t="s">
        <v>695</v>
      </c>
      <c r="B75" s="1380" t="s">
        <v>37</v>
      </c>
      <c r="C75" s="1377">
        <v>46265</v>
      </c>
      <c r="D75" s="1375"/>
      <c r="E75" s="1376"/>
      <c r="F75" s="1375"/>
      <c r="G75" s="1235"/>
      <c r="H75" s="1652">
        <v>77</v>
      </c>
      <c r="I75" s="1256" t="s">
        <v>569</v>
      </c>
      <c r="J75" s="1257" t="s">
        <v>30</v>
      </c>
      <c r="K75" s="1653"/>
      <c r="L75" s="1376"/>
      <c r="M75" s="1176" t="s">
        <v>128</v>
      </c>
      <c r="N75" s="1666">
        <v>68598</v>
      </c>
      <c r="O75" s="1177" t="s">
        <v>128</v>
      </c>
      <c r="P75" s="1332" t="s">
        <v>32</v>
      </c>
      <c r="Q75" s="1654"/>
      <c r="R75" s="1654"/>
      <c r="S75" s="1654"/>
      <c r="T75" s="1654"/>
      <c r="U75" s="1654"/>
      <c r="V75" s="1655">
        <v>5803</v>
      </c>
      <c r="W75" s="1656"/>
      <c r="X75" s="1656">
        <f>SUM(V75-W75)</f>
        <v>5803</v>
      </c>
      <c r="Y75" s="1236">
        <f>IFERROR($W75/$V75, 0)</f>
        <v>0</v>
      </c>
      <c r="Z75" s="1654"/>
      <c r="AA75" s="1359"/>
      <c r="AB75" s="926">
        <v>0</v>
      </c>
      <c r="AC75" s="733">
        <v>0</v>
      </c>
      <c r="AD75" s="732">
        <v>0</v>
      </c>
      <c r="AE75" s="1237" t="s">
        <v>696</v>
      </c>
      <c r="AF75" s="725"/>
    </row>
    <row r="76" spans="1:32" ht="24.75" customHeight="1">
      <c r="A76" s="1379" t="s">
        <v>697</v>
      </c>
      <c r="B76" s="1380" t="s">
        <v>37</v>
      </c>
      <c r="C76" s="697">
        <v>46203</v>
      </c>
      <c r="D76" s="1375" t="s">
        <v>66</v>
      </c>
      <c r="E76" s="1376">
        <v>46141</v>
      </c>
      <c r="F76" s="1375" t="s">
        <v>53</v>
      </c>
      <c r="G76" s="1235"/>
      <c r="H76" s="1652">
        <v>74</v>
      </c>
      <c r="I76" s="1256" t="s">
        <v>569</v>
      </c>
      <c r="J76" s="1257" t="s">
        <v>30</v>
      </c>
      <c r="K76" s="1653"/>
      <c r="L76" s="1376"/>
      <c r="M76" s="1176" t="s">
        <v>128</v>
      </c>
      <c r="N76" s="1357">
        <v>92274</v>
      </c>
      <c r="O76" s="1177" t="s">
        <v>128</v>
      </c>
      <c r="P76" s="1332" t="s">
        <v>29</v>
      </c>
      <c r="Q76" s="1654">
        <v>46142</v>
      </c>
      <c r="R76" s="1654"/>
      <c r="S76" s="1654"/>
      <c r="T76" s="1654"/>
      <c r="U76" s="1654"/>
      <c r="V76" s="1655">
        <v>8145</v>
      </c>
      <c r="W76" s="1656">
        <v>7162</v>
      </c>
      <c r="X76" s="1656">
        <f>SUM(V76-W76)</f>
        <v>983</v>
      </c>
      <c r="Y76" s="1236">
        <f>IFERROR($W76/$V76, 0)</f>
        <v>0.87931246163290366</v>
      </c>
      <c r="Z76" s="1654">
        <v>46149</v>
      </c>
      <c r="AA76" s="1654"/>
      <c r="AB76" s="695">
        <v>0</v>
      </c>
      <c r="AC76" s="695">
        <v>0</v>
      </c>
      <c r="AD76" s="701">
        <v>0</v>
      </c>
      <c r="AE76" s="1237" t="s">
        <v>698</v>
      </c>
      <c r="AF76" s="725"/>
    </row>
    <row r="77" spans="1:32" ht="24.75" customHeight="1">
      <c r="A77" s="1374" t="s">
        <v>699</v>
      </c>
      <c r="B77" s="1380" t="s">
        <v>37</v>
      </c>
      <c r="C77" s="1377">
        <v>46254</v>
      </c>
      <c r="D77" s="1375" t="s">
        <v>498</v>
      </c>
      <c r="E77" s="1376">
        <v>46219</v>
      </c>
      <c r="F77" s="1375" t="s">
        <v>53</v>
      </c>
      <c r="G77" s="1235" t="s">
        <v>700</v>
      </c>
      <c r="H77" s="1652">
        <v>56</v>
      </c>
      <c r="I77" s="1256" t="s">
        <v>569</v>
      </c>
      <c r="J77" s="1257" t="s">
        <v>30</v>
      </c>
      <c r="K77" s="1653"/>
      <c r="L77" s="1376"/>
      <c r="M77" s="1652" t="s">
        <v>128</v>
      </c>
      <c r="N77" s="1666">
        <v>55008</v>
      </c>
      <c r="O77" s="1177" t="s">
        <v>128</v>
      </c>
      <c r="P77" s="1332" t="s">
        <v>32</v>
      </c>
      <c r="Q77" s="1654"/>
      <c r="R77" s="1654"/>
      <c r="S77" s="1654"/>
      <c r="T77" s="1654"/>
      <c r="U77" s="1654"/>
      <c r="V77" s="1655">
        <v>4625</v>
      </c>
      <c r="W77" s="1656"/>
      <c r="X77" s="1656">
        <f>SUM(V77-W77)</f>
        <v>4625</v>
      </c>
      <c r="Y77" s="1236">
        <f>IFERROR($W77/$V77, 0)</f>
        <v>0</v>
      </c>
      <c r="Z77" s="1654"/>
      <c r="AA77" s="1359"/>
      <c r="AB77" s="1188">
        <v>0</v>
      </c>
      <c r="AC77" s="1188">
        <v>0</v>
      </c>
      <c r="AD77" s="1221">
        <v>0</v>
      </c>
      <c r="AE77" s="1605" t="s">
        <v>701</v>
      </c>
      <c r="AF77" s="725"/>
    </row>
    <row r="78" spans="1:32" ht="24.75" customHeight="1">
      <c r="A78" s="1618" t="s">
        <v>702</v>
      </c>
      <c r="B78" s="1380" t="s">
        <v>37</v>
      </c>
      <c r="C78" s="1377">
        <v>46215</v>
      </c>
      <c r="D78" s="1375" t="s">
        <v>498</v>
      </c>
      <c r="E78" s="1376">
        <v>46219</v>
      </c>
      <c r="F78" s="1375" t="s">
        <v>53</v>
      </c>
      <c r="G78" s="1235" t="s">
        <v>703</v>
      </c>
      <c r="H78" s="1652">
        <v>48</v>
      </c>
      <c r="I78" s="1256" t="s">
        <v>569</v>
      </c>
      <c r="J78" s="1257" t="s">
        <v>30</v>
      </c>
      <c r="K78" s="1653"/>
      <c r="L78" s="1376"/>
      <c r="M78" s="1176" t="s">
        <v>128</v>
      </c>
      <c r="N78" s="1357">
        <v>50669</v>
      </c>
      <c r="O78" s="1177" t="s">
        <v>128</v>
      </c>
      <c r="P78" s="1332" t="s">
        <v>32</v>
      </c>
      <c r="Q78" s="1654"/>
      <c r="R78" s="1654"/>
      <c r="S78" s="1654"/>
      <c r="T78" s="1654"/>
      <c r="U78" s="1654"/>
      <c r="V78" s="1655">
        <v>3600</v>
      </c>
      <c r="W78" s="1656"/>
      <c r="X78" s="1656">
        <f>SUM(V78-W78)</f>
        <v>3600</v>
      </c>
      <c r="Y78" s="1236">
        <f>IFERROR($W78/$V78, 0)</f>
        <v>0</v>
      </c>
      <c r="Z78" s="1654"/>
      <c r="AA78" s="1654"/>
      <c r="AB78" s="695">
        <v>0</v>
      </c>
      <c r="AC78" s="695">
        <v>0</v>
      </c>
      <c r="AD78" s="701">
        <v>0</v>
      </c>
      <c r="AE78" s="1237" t="s">
        <v>704</v>
      </c>
      <c r="AF78" s="725"/>
    </row>
    <row r="79" spans="1:32" ht="24.75" customHeight="1">
      <c r="A79" s="1405" t="s">
        <v>705</v>
      </c>
      <c r="B79" s="1380" t="s">
        <v>37</v>
      </c>
      <c r="C79" s="697">
        <v>46203</v>
      </c>
      <c r="D79" s="1375" t="s">
        <v>66</v>
      </c>
      <c r="E79" s="1376">
        <v>46169</v>
      </c>
      <c r="F79" s="1375" t="s">
        <v>53</v>
      </c>
      <c r="G79" s="1235"/>
      <c r="H79" s="1652">
        <v>70</v>
      </c>
      <c r="I79" s="1256" t="s">
        <v>569</v>
      </c>
      <c r="J79" s="1257" t="s">
        <v>30</v>
      </c>
      <c r="K79" s="1653"/>
      <c r="L79" s="1376"/>
      <c r="M79" s="1176" t="s">
        <v>128</v>
      </c>
      <c r="N79" s="415">
        <v>65362</v>
      </c>
      <c r="O79" s="1177" t="s">
        <v>128</v>
      </c>
      <c r="P79" s="1332" t="s">
        <v>29</v>
      </c>
      <c r="Q79" s="1654">
        <v>46170</v>
      </c>
      <c r="R79" s="1654"/>
      <c r="S79" s="1654"/>
      <c r="T79" s="1654"/>
      <c r="U79" s="1654"/>
      <c r="V79" s="1655">
        <v>5460</v>
      </c>
      <c r="W79" s="1656">
        <v>5097</v>
      </c>
      <c r="X79" s="1656">
        <f>SUM(V79-W79)</f>
        <v>363</v>
      </c>
      <c r="Y79" s="1236">
        <f>IFERROR($W79/$V79, 0)</f>
        <v>0.93351648351648353</v>
      </c>
      <c r="Z79" s="1654">
        <v>46189</v>
      </c>
      <c r="AA79" s="1654"/>
      <c r="AB79" s="1188">
        <v>0</v>
      </c>
      <c r="AC79" s="1188">
        <v>0</v>
      </c>
      <c r="AD79" s="1221">
        <v>0</v>
      </c>
      <c r="AE79" s="1237" t="s">
        <v>706</v>
      </c>
      <c r="AF79" s="725"/>
    </row>
    <row r="80" spans="1:32" ht="24.75" customHeight="1">
      <c r="A80" s="1619" t="s">
        <v>707</v>
      </c>
      <c r="B80" s="1380" t="s">
        <v>37</v>
      </c>
      <c r="C80" s="697">
        <v>46203</v>
      </c>
      <c r="D80" s="1233" t="s">
        <v>500</v>
      </c>
      <c r="E80" s="1234">
        <v>46219</v>
      </c>
      <c r="F80" s="1233" t="s">
        <v>53</v>
      </c>
      <c r="G80" s="1235" t="s">
        <v>708</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709</v>
      </c>
      <c r="AF80" s="725"/>
    </row>
    <row r="81" spans="1:32" ht="24.75" customHeight="1">
      <c r="A81" s="1374" t="s">
        <v>710</v>
      </c>
      <c r="B81" s="1380" t="s">
        <v>37</v>
      </c>
      <c r="C81" s="1377">
        <v>46215</v>
      </c>
      <c r="D81" s="1375"/>
      <c r="E81" s="1376"/>
      <c r="F81" s="1375"/>
      <c r="G81" s="1235"/>
      <c r="H81" s="1652">
        <v>90</v>
      </c>
      <c r="I81" s="1256" t="s">
        <v>569</v>
      </c>
      <c r="J81" s="1257" t="s">
        <v>30</v>
      </c>
      <c r="K81" s="1653"/>
      <c r="L81" s="1376"/>
      <c r="M81" s="1176" t="s">
        <v>128</v>
      </c>
      <c r="N81" s="1357">
        <v>90888</v>
      </c>
      <c r="O81" s="1177" t="s">
        <v>128</v>
      </c>
      <c r="P81" s="1332" t="s">
        <v>32</v>
      </c>
      <c r="Q81" s="1654"/>
      <c r="R81" s="1654"/>
      <c r="S81" s="1654"/>
      <c r="T81" s="1654"/>
      <c r="U81" s="1654"/>
      <c r="V81" s="1655">
        <v>7881</v>
      </c>
      <c r="W81" s="1656"/>
      <c r="X81" s="1656">
        <f>SUM(V81-W81)</f>
        <v>7881</v>
      </c>
      <c r="Y81" s="1236">
        <f>IFERROR($W81/$V81, 0)</f>
        <v>0</v>
      </c>
      <c r="Z81" s="1654"/>
      <c r="AA81" s="1654"/>
      <c r="AB81" s="695">
        <v>0</v>
      </c>
      <c r="AC81" s="695">
        <v>0</v>
      </c>
      <c r="AD81" s="701">
        <v>0</v>
      </c>
      <c r="AE81" s="1237" t="s">
        <v>704</v>
      </c>
      <c r="AF81" s="725"/>
    </row>
    <row r="82" spans="1:32" ht="24.75" customHeight="1">
      <c r="A82" s="1378" t="s">
        <v>711</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709</v>
      </c>
      <c r="AF82" s="725"/>
    </row>
    <row r="83" spans="1:32" ht="24.75" customHeight="1">
      <c r="A83" s="1620" t="s">
        <v>712</v>
      </c>
      <c r="B83" s="1178" t="s">
        <v>37</v>
      </c>
      <c r="C83" s="697">
        <v>46203</v>
      </c>
      <c r="D83" s="1375" t="s">
        <v>66</v>
      </c>
      <c r="E83" s="1376">
        <v>46171</v>
      </c>
      <c r="F83" s="1375" t="s">
        <v>53</v>
      </c>
      <c r="G83" s="1235"/>
      <c r="H83" s="1652">
        <v>74</v>
      </c>
      <c r="I83" s="1256" t="s">
        <v>569</v>
      </c>
      <c r="J83" s="1257" t="s">
        <v>30</v>
      </c>
      <c r="K83" s="1653"/>
      <c r="L83" s="1376"/>
      <c r="M83" s="1176" t="s">
        <v>128</v>
      </c>
      <c r="N83" s="415">
        <v>70534.5</v>
      </c>
      <c r="O83" s="1177" t="s">
        <v>128</v>
      </c>
      <c r="P83" s="1332" t="s">
        <v>29</v>
      </c>
      <c r="Q83" s="1654">
        <v>46174</v>
      </c>
      <c r="R83" s="1654"/>
      <c r="S83" s="1654"/>
      <c r="T83" s="1654"/>
      <c r="U83" s="1654"/>
      <c r="V83" s="1655">
        <v>5756</v>
      </c>
      <c r="W83" s="1656">
        <v>5394</v>
      </c>
      <c r="X83" s="1656">
        <f>SUM(V83-W83)</f>
        <v>362</v>
      </c>
      <c r="Y83" s="1236">
        <f>IFERROR($W83/$V83, 0)</f>
        <v>0.93710910354412791</v>
      </c>
      <c r="Z83" s="1654">
        <v>46191</v>
      </c>
      <c r="AA83" s="1654"/>
      <c r="AB83" s="1188">
        <v>0</v>
      </c>
      <c r="AC83" s="1188">
        <v>0</v>
      </c>
      <c r="AD83" s="1221">
        <v>0</v>
      </c>
      <c r="AE83" s="1237" t="s">
        <v>706</v>
      </c>
      <c r="AF83" s="725"/>
    </row>
    <row r="84" spans="1:32" ht="24.75" customHeight="1">
      <c r="A84" s="1374" t="s">
        <v>713</v>
      </c>
      <c r="B84" s="1380" t="s">
        <v>37</v>
      </c>
      <c r="C84" s="697">
        <v>46203</v>
      </c>
      <c r="D84" s="1375"/>
      <c r="E84" s="1376"/>
      <c r="F84" s="1375"/>
      <c r="G84" s="1235"/>
      <c r="H84" s="1652">
        <v>56</v>
      </c>
      <c r="I84" s="1256" t="s">
        <v>569</v>
      </c>
      <c r="J84" s="744" t="s">
        <v>30</v>
      </c>
      <c r="K84" s="1356"/>
      <c r="L84" s="1234"/>
      <c r="M84" s="1176" t="s">
        <v>128</v>
      </c>
      <c r="N84" s="1357">
        <v>50042</v>
      </c>
      <c r="O84" s="1177" t="s">
        <v>128</v>
      </c>
      <c r="P84" s="1332" t="s">
        <v>32</v>
      </c>
      <c r="Q84" s="1654"/>
      <c r="R84" s="1654"/>
      <c r="S84" s="1654"/>
      <c r="T84" s="1654"/>
      <c r="U84" s="1654"/>
      <c r="V84" s="1655">
        <v>4159</v>
      </c>
      <c r="W84" s="1656"/>
      <c r="X84" s="1656">
        <f>SUM(V84-W84)</f>
        <v>4159</v>
      </c>
      <c r="Y84" s="1236">
        <f>IFERROR($W84/$V84, 0)</f>
        <v>0</v>
      </c>
      <c r="Z84" s="1654"/>
      <c r="AA84" s="1654"/>
      <c r="AB84" s="695">
        <v>0</v>
      </c>
      <c r="AC84" s="733">
        <v>0</v>
      </c>
      <c r="AD84" s="732">
        <v>0</v>
      </c>
      <c r="AE84" s="1237" t="s">
        <v>714</v>
      </c>
      <c r="AF84" s="725"/>
    </row>
    <row r="85" spans="1:32" ht="24.75" customHeight="1">
      <c r="A85" s="1374" t="s">
        <v>715</v>
      </c>
      <c r="B85" s="1380" t="s">
        <v>37</v>
      </c>
      <c r="C85" s="697">
        <v>46203</v>
      </c>
      <c r="D85" s="1375" t="s">
        <v>70</v>
      </c>
      <c r="E85" s="1376">
        <v>46184</v>
      </c>
      <c r="F85" s="1375" t="s">
        <v>53</v>
      </c>
      <c r="G85" s="1235"/>
      <c r="H85" s="1652">
        <v>62</v>
      </c>
      <c r="I85" s="1256" t="s">
        <v>569</v>
      </c>
      <c r="J85" s="744" t="s">
        <v>30</v>
      </c>
      <c r="K85" s="1356"/>
      <c r="L85" s="1234"/>
      <c r="M85" s="1176" t="s">
        <v>128</v>
      </c>
      <c r="N85" s="1357">
        <v>48766</v>
      </c>
      <c r="O85" s="1177" t="s">
        <v>128</v>
      </c>
      <c r="P85" s="1332" t="s">
        <v>35</v>
      </c>
      <c r="Q85" s="1654">
        <v>46185</v>
      </c>
      <c r="R85" s="1654"/>
      <c r="S85" s="1654"/>
      <c r="T85" s="1654"/>
      <c r="U85" s="1654"/>
      <c r="V85" s="1655">
        <v>4009</v>
      </c>
      <c r="W85" s="1656"/>
      <c r="X85" s="1656">
        <f>SUM(V85-W85)</f>
        <v>4009</v>
      </c>
      <c r="Y85" s="1236">
        <f>IFERROR($W85/$V85, 0)</f>
        <v>0</v>
      </c>
      <c r="Z85" s="1654"/>
      <c r="AA85" s="1654"/>
      <c r="AB85" s="695">
        <v>0</v>
      </c>
      <c r="AC85" s="733">
        <v>0</v>
      </c>
      <c r="AD85" s="732">
        <v>0</v>
      </c>
      <c r="AE85" s="1237" t="s">
        <v>714</v>
      </c>
      <c r="AF85" s="725"/>
    </row>
    <row r="86" spans="1:32" ht="24.75" customHeight="1">
      <c r="A86" s="1374" t="s">
        <v>716</v>
      </c>
      <c r="B86" s="1380" t="s">
        <v>37</v>
      </c>
      <c r="C86" s="1377">
        <v>46209</v>
      </c>
      <c r="D86" s="1375" t="s">
        <v>79</v>
      </c>
      <c r="E86" s="1376">
        <v>46183</v>
      </c>
      <c r="F86" s="1375" t="s">
        <v>53</v>
      </c>
      <c r="G86" s="1235"/>
      <c r="H86" s="1652">
        <v>0</v>
      </c>
      <c r="I86" s="1256" t="s">
        <v>569</v>
      </c>
      <c r="J86" s="1257" t="s">
        <v>30</v>
      </c>
      <c r="K86" s="1653"/>
      <c r="L86" s="1376"/>
      <c r="M86" s="1176" t="s">
        <v>128</v>
      </c>
      <c r="N86" s="1357">
        <v>35456.550000000003</v>
      </c>
      <c r="O86" s="1177" t="s">
        <v>128</v>
      </c>
      <c r="P86" s="1332" t="s">
        <v>35</v>
      </c>
      <c r="Q86" s="1654">
        <v>46185</v>
      </c>
      <c r="R86" s="1654"/>
      <c r="S86" s="1654"/>
      <c r="T86" s="1654"/>
      <c r="U86" s="1654"/>
      <c r="V86" s="1655">
        <v>2635</v>
      </c>
      <c r="W86" s="1665">
        <v>2644</v>
      </c>
      <c r="X86" s="1656">
        <f>SUM(V86-W86)</f>
        <v>-9</v>
      </c>
      <c r="Y86" s="1236">
        <f>IFERROR($W86/$V86, 0)</f>
        <v>1.003415559772296</v>
      </c>
      <c r="Z86" s="1654"/>
      <c r="AA86" s="1654"/>
      <c r="AB86" s="695">
        <v>0</v>
      </c>
      <c r="AC86" s="733">
        <v>0</v>
      </c>
      <c r="AD86" s="732">
        <v>0</v>
      </c>
      <c r="AE86" s="1237" t="s">
        <v>717</v>
      </c>
      <c r="AF86" s="725"/>
    </row>
    <row r="87" spans="1:32" ht="24.75" customHeight="1">
      <c r="A87" s="1618" t="s">
        <v>718</v>
      </c>
      <c r="B87" s="1178" t="s">
        <v>37</v>
      </c>
      <c r="C87" s="1377">
        <v>46233</v>
      </c>
      <c r="D87" s="1375" t="s">
        <v>66</v>
      </c>
      <c r="E87" s="1376">
        <v>46213</v>
      </c>
      <c r="F87" s="1375" t="s">
        <v>53</v>
      </c>
      <c r="G87" s="1235" t="s">
        <v>719</v>
      </c>
      <c r="H87" s="1652">
        <v>0</v>
      </c>
      <c r="I87" s="1256" t="s">
        <v>569</v>
      </c>
      <c r="J87" s="1257" t="s">
        <v>30</v>
      </c>
      <c r="K87" s="1653"/>
      <c r="L87" s="1376"/>
      <c r="M87" s="1176" t="s">
        <v>128</v>
      </c>
      <c r="N87" s="1357">
        <v>72557.350000000006</v>
      </c>
      <c r="O87" s="1177" t="s">
        <v>128</v>
      </c>
      <c r="P87" s="1332" t="s">
        <v>32</v>
      </c>
      <c r="Q87" s="1654"/>
      <c r="R87" s="1654"/>
      <c r="S87" s="1654"/>
      <c r="T87" s="1654"/>
      <c r="U87" s="1654"/>
      <c r="V87" s="1655">
        <v>5666</v>
      </c>
      <c r="W87" s="1656"/>
      <c r="X87" s="1656">
        <f>SUM(V87-W87)</f>
        <v>5666</v>
      </c>
      <c r="Y87" s="1236">
        <f>IFERROR($W87/$V87, 0)</f>
        <v>0</v>
      </c>
      <c r="Z87" s="1654"/>
      <c r="AA87" s="1359"/>
      <c r="AB87" s="1188">
        <v>0</v>
      </c>
      <c r="AC87" s="1188">
        <v>0</v>
      </c>
      <c r="AD87" s="1221">
        <v>0</v>
      </c>
      <c r="AE87" s="1237" t="s">
        <v>720</v>
      </c>
      <c r="AF87" s="725"/>
    </row>
    <row r="88" spans="1:32" ht="24.75" customHeight="1">
      <c r="A88" s="1374" t="s">
        <v>721</v>
      </c>
      <c r="B88" s="1178" t="s">
        <v>37</v>
      </c>
      <c r="C88" s="697">
        <v>46203</v>
      </c>
      <c r="D88" s="1375" t="s">
        <v>79</v>
      </c>
      <c r="E88" s="1376">
        <v>46184</v>
      </c>
      <c r="F88" s="1375" t="s">
        <v>53</v>
      </c>
      <c r="G88" s="1235"/>
      <c r="H88" s="1652">
        <v>0</v>
      </c>
      <c r="I88" s="1256" t="s">
        <v>569</v>
      </c>
      <c r="J88" s="1257" t="s">
        <v>30</v>
      </c>
      <c r="K88" s="1653"/>
      <c r="L88" s="1376"/>
      <c r="M88" s="1176" t="s">
        <v>128</v>
      </c>
      <c r="N88" s="415">
        <v>75219.199999999997</v>
      </c>
      <c r="O88" s="1177" t="s">
        <v>128</v>
      </c>
      <c r="P88" s="1332" t="s">
        <v>29</v>
      </c>
      <c r="Q88" s="1654">
        <v>46189</v>
      </c>
      <c r="R88" s="1654"/>
      <c r="S88" s="1654"/>
      <c r="T88" s="1654"/>
      <c r="U88" s="1654"/>
      <c r="V88" s="1655">
        <v>5902</v>
      </c>
      <c r="W88" s="1656">
        <v>737</v>
      </c>
      <c r="X88" s="1656">
        <f>SUM(V88-W88)</f>
        <v>5165</v>
      </c>
      <c r="Y88" s="1236">
        <f>IFERROR($W88/$V88, 0)</f>
        <v>0.1248729244323958</v>
      </c>
      <c r="Z88" s="1654">
        <v>46210</v>
      </c>
      <c r="AA88" s="1654"/>
      <c r="AB88" s="1188">
        <v>0</v>
      </c>
      <c r="AC88" s="1188">
        <v>0</v>
      </c>
      <c r="AD88" s="1221">
        <v>0</v>
      </c>
      <c r="AE88" s="1237" t="s">
        <v>706</v>
      </c>
      <c r="AF88" s="725"/>
    </row>
    <row r="89" spans="1:32" ht="24.75" customHeight="1">
      <c r="A89" s="1424" t="s">
        <v>722</v>
      </c>
      <c r="B89" s="1178" t="s">
        <v>37</v>
      </c>
      <c r="C89" s="1377">
        <v>46229</v>
      </c>
      <c r="D89" s="1375" t="s">
        <v>70</v>
      </c>
      <c r="E89" s="1376">
        <v>46184</v>
      </c>
      <c r="F89" s="1375" t="s">
        <v>53</v>
      </c>
      <c r="G89" s="1235"/>
      <c r="H89" s="1176">
        <v>0</v>
      </c>
      <c r="I89" s="1256" t="s">
        <v>603</v>
      </c>
      <c r="J89" s="1257" t="s">
        <v>30</v>
      </c>
      <c r="K89" s="1653"/>
      <c r="L89" s="1376"/>
      <c r="M89" s="1176" t="s">
        <v>128</v>
      </c>
      <c r="N89" s="415">
        <v>31327.7</v>
      </c>
      <c r="O89" s="1177" t="s">
        <v>128</v>
      </c>
      <c r="P89" s="1332" t="s">
        <v>38</v>
      </c>
      <c r="Q89" s="1654">
        <v>46189</v>
      </c>
      <c r="R89" s="1654"/>
      <c r="S89" s="1654"/>
      <c r="T89" s="1654"/>
      <c r="U89" s="1654"/>
      <c r="V89" s="1655">
        <v>2342</v>
      </c>
      <c r="W89" s="1665">
        <v>2421</v>
      </c>
      <c r="X89" s="1656">
        <f>SUM(V89-W89)</f>
        <v>-79</v>
      </c>
      <c r="Y89" s="1236">
        <f>IFERROR($W89/$V89, 0)</f>
        <v>1.0337318531169941</v>
      </c>
      <c r="Z89" s="1654">
        <v>46212</v>
      </c>
      <c r="AA89" s="1359">
        <v>46225</v>
      </c>
      <c r="AB89" s="1188">
        <v>0</v>
      </c>
      <c r="AC89" s="1188">
        <v>0</v>
      </c>
      <c r="AD89" s="1221">
        <v>0</v>
      </c>
      <c r="AE89" s="1237" t="s">
        <v>671</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3"/>
      <c r="L90" s="1376"/>
      <c r="M90" s="1176" t="s">
        <v>128</v>
      </c>
      <c r="N90" s="415">
        <v>21849.3</v>
      </c>
      <c r="O90" s="1177" t="s">
        <v>128</v>
      </c>
      <c r="P90" s="1332" t="s">
        <v>35</v>
      </c>
      <c r="Q90" s="1654">
        <v>46218</v>
      </c>
      <c r="R90" s="1654"/>
      <c r="S90" s="1654"/>
      <c r="T90" s="1654"/>
      <c r="U90" s="1654"/>
      <c r="V90" s="1655">
        <v>1618</v>
      </c>
      <c r="W90" s="1656">
        <v>1103</v>
      </c>
      <c r="X90" s="1656">
        <f>SUM(V90-W90)</f>
        <v>515</v>
      </c>
      <c r="Y90" s="1236">
        <f>IFERROR($W90/$V90, 0)</f>
        <v>0.68170580964153271</v>
      </c>
      <c r="Z90" s="1654">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2" t="s">
        <v>36</v>
      </c>
      <c r="K91" s="1653"/>
      <c r="L91" s="1376"/>
      <c r="M91" s="1652" t="s">
        <v>256</v>
      </c>
      <c r="N91" s="1666">
        <v>60744.4</v>
      </c>
      <c r="O91" s="1177" t="s">
        <v>128</v>
      </c>
      <c r="P91" s="1332" t="s">
        <v>35</v>
      </c>
      <c r="Q91" s="1654">
        <v>46197</v>
      </c>
      <c r="R91" s="1654"/>
      <c r="S91" s="1654"/>
      <c r="T91" s="1654"/>
      <c r="U91" s="1654"/>
      <c r="V91" s="1655">
        <v>5950</v>
      </c>
      <c r="W91" s="1656">
        <v>4514</v>
      </c>
      <c r="X91" s="1656">
        <f>SUM(V91-W91)</f>
        <v>1436</v>
      </c>
      <c r="Y91" s="1236">
        <f>IFERROR($W91/$V91, 0)</f>
        <v>0.7586554621848739</v>
      </c>
      <c r="Z91" s="1654">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2"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6">
        <v>62074</v>
      </c>
      <c r="O93" s="744" t="s">
        <v>128</v>
      </c>
      <c r="P93" s="735" t="s">
        <v>29</v>
      </c>
      <c r="Q93" s="1654"/>
      <c r="R93" s="1654"/>
      <c r="S93" s="1654"/>
      <c r="T93" s="1654"/>
      <c r="U93" s="1654"/>
      <c r="V93" s="1655">
        <v>5246</v>
      </c>
      <c r="W93" s="1656">
        <v>2146</v>
      </c>
      <c r="X93" s="1656">
        <f>SUM(V93-W93)</f>
        <v>3100</v>
      </c>
      <c r="Y93" s="1236">
        <f>IFERROR($W93/$V93, 0)</f>
        <v>0.40907357987037746</v>
      </c>
      <c r="Z93" s="1654">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2">
        <v>79</v>
      </c>
      <c r="I95" s="1256" t="s">
        <v>569</v>
      </c>
      <c r="J95" s="744" t="s">
        <v>33</v>
      </c>
      <c r="K95" s="689" t="s">
        <v>549</v>
      </c>
      <c r="L95" s="1376"/>
      <c r="M95" s="1176" t="s">
        <v>128</v>
      </c>
      <c r="N95" s="1666"/>
      <c r="O95" s="744" t="s">
        <v>256</v>
      </c>
      <c r="P95" s="735" t="s">
        <v>32</v>
      </c>
      <c r="Q95" s="1654"/>
      <c r="R95" s="1654"/>
      <c r="S95" s="1654"/>
      <c r="T95" s="1654"/>
      <c r="U95" s="1654"/>
      <c r="V95" s="1655">
        <v>5953</v>
      </c>
      <c r="W95" s="1656"/>
      <c r="X95" s="1656">
        <f>SUM(V95-W95)</f>
        <v>5953</v>
      </c>
      <c r="Y95" s="1236">
        <f>IFERROR($W95/$V95, 0)</f>
        <v>0</v>
      </c>
      <c r="Z95" s="1654"/>
      <c r="AA95" s="1359"/>
      <c r="AB95" s="695">
        <v>0</v>
      </c>
      <c r="AC95" s="733">
        <v>0</v>
      </c>
      <c r="AD95" s="732">
        <v>0</v>
      </c>
      <c r="AE95" s="1297" t="s">
        <v>736</v>
      </c>
      <c r="AF95" s="725"/>
    </row>
    <row r="96" spans="1:32" ht="24.75" customHeight="1">
      <c r="A96" s="1486" t="s">
        <v>737</v>
      </c>
      <c r="B96" s="1058" t="s">
        <v>40</v>
      </c>
      <c r="C96" s="1377"/>
      <c r="D96" s="1375"/>
      <c r="E96" s="1376"/>
      <c r="F96" s="1375"/>
      <c r="G96" s="1235"/>
      <c r="H96" s="1652">
        <v>78</v>
      </c>
      <c r="I96" s="1256" t="s">
        <v>569</v>
      </c>
      <c r="J96" s="744" t="s">
        <v>33</v>
      </c>
      <c r="K96" s="689" t="s">
        <v>549</v>
      </c>
      <c r="L96" s="1376"/>
      <c r="M96" s="1176" t="s">
        <v>128</v>
      </c>
      <c r="N96" s="1666"/>
      <c r="O96" s="744" t="s">
        <v>256</v>
      </c>
      <c r="P96" s="735" t="s">
        <v>32</v>
      </c>
      <c r="Q96" s="1654"/>
      <c r="R96" s="1654"/>
      <c r="S96" s="1654"/>
      <c r="T96" s="1654"/>
      <c r="U96" s="1654"/>
      <c r="V96" s="1655">
        <v>5890</v>
      </c>
      <c r="W96" s="1656"/>
      <c r="X96" s="1656">
        <f>SUM(V96-W96)</f>
        <v>5890</v>
      </c>
      <c r="Y96" s="1236">
        <f>IFERROR($W96/$V96, 0)</f>
        <v>0</v>
      </c>
      <c r="Z96" s="1654"/>
      <c r="AA96" s="1359"/>
      <c r="AB96" s="695">
        <v>0</v>
      </c>
      <c r="AC96" s="733">
        <v>0</v>
      </c>
      <c r="AD96" s="732">
        <v>0</v>
      </c>
      <c r="AE96" s="1297" t="s">
        <v>736</v>
      </c>
      <c r="AF96" s="725"/>
    </row>
    <row r="97" spans="1:32" ht="24.75" customHeight="1">
      <c r="A97" s="1486" t="s">
        <v>738</v>
      </c>
      <c r="B97" s="1058" t="s">
        <v>40</v>
      </c>
      <c r="C97" s="1377"/>
      <c r="D97" s="1375"/>
      <c r="E97" s="1376"/>
      <c r="F97" s="1375"/>
      <c r="G97" s="1235"/>
      <c r="H97" s="1652">
        <v>49</v>
      </c>
      <c r="I97" s="1256" t="s">
        <v>569</v>
      </c>
      <c r="J97" s="744" t="s">
        <v>33</v>
      </c>
      <c r="K97" s="689" t="s">
        <v>549</v>
      </c>
      <c r="L97" s="1376"/>
      <c r="M97" s="1176" t="s">
        <v>128</v>
      </c>
      <c r="N97" s="1666"/>
      <c r="O97" s="744" t="s">
        <v>256</v>
      </c>
      <c r="P97" s="735" t="s">
        <v>32</v>
      </c>
      <c r="Q97" s="1654"/>
      <c r="R97" s="1654"/>
      <c r="S97" s="1654"/>
      <c r="T97" s="1654"/>
      <c r="U97" s="1654"/>
      <c r="V97" s="1655">
        <v>4709</v>
      </c>
      <c r="W97" s="1656"/>
      <c r="X97" s="1656">
        <f>SUM(V97-W97)</f>
        <v>4709</v>
      </c>
      <c r="Y97" s="1236">
        <f>IFERROR($W97/$V97, 0)</f>
        <v>0</v>
      </c>
      <c r="Z97" s="1654"/>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603</v>
      </c>
      <c r="J2" s="689" t="s">
        <v>30</v>
      </c>
      <c r="K2" s="984"/>
      <c r="L2" s="359" t="s">
        <v>638</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603</v>
      </c>
      <c r="J3" s="689" t="s">
        <v>30</v>
      </c>
      <c r="K3" s="984"/>
      <c r="L3" s="359" t="s">
        <v>638</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603</v>
      </c>
      <c r="J4" s="689" t="s">
        <v>30</v>
      </c>
      <c r="K4" s="699"/>
      <c r="L4" s="359" t="s">
        <v>638</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603</v>
      </c>
      <c r="J5" s="1055" t="s">
        <v>30</v>
      </c>
      <c r="K5" s="699"/>
      <c r="L5" s="359" t="s">
        <v>638</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603</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2">
        <v>58</v>
      </c>
      <c r="I7" s="371" t="s">
        <v>603</v>
      </c>
      <c r="J7" s="1055" t="s">
        <v>30</v>
      </c>
      <c r="K7" s="689"/>
      <c r="L7" s="359" t="s">
        <v>638</v>
      </c>
      <c r="M7" s="371" t="s">
        <v>128</v>
      </c>
      <c r="N7" s="989">
        <v>56668.15</v>
      </c>
      <c r="O7" s="371" t="s">
        <v>128</v>
      </c>
      <c r="P7" s="727" t="s">
        <v>38</v>
      </c>
      <c r="Q7" s="1654">
        <v>46144</v>
      </c>
      <c r="R7" s="700" t="s">
        <v>128</v>
      </c>
      <c r="S7" s="362">
        <v>46190</v>
      </c>
      <c r="T7" s="362">
        <v>46217</v>
      </c>
      <c r="U7" s="362">
        <v>46217</v>
      </c>
      <c r="V7" s="1656">
        <v>4061</v>
      </c>
      <c r="W7" s="1665">
        <v>4061</v>
      </c>
      <c r="X7" s="1656">
        <f>SUM(V7-W7)</f>
        <v>0</v>
      </c>
      <c r="Y7" s="1236">
        <f>IFERROR($W7/$V7, 0)</f>
        <v>1</v>
      </c>
      <c r="Z7" s="1654">
        <v>46153</v>
      </c>
      <c r="AA7" s="1654">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2">
        <v>81</v>
      </c>
      <c r="I8" s="371" t="s">
        <v>603</v>
      </c>
      <c r="J8" s="1055" t="s">
        <v>30</v>
      </c>
      <c r="K8" s="689"/>
      <c r="L8" s="359" t="s">
        <v>638</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2">
        <v>54</v>
      </c>
      <c r="I9" s="371" t="s">
        <v>603</v>
      </c>
      <c r="J9" s="1055" t="s">
        <v>30</v>
      </c>
      <c r="K9" s="689"/>
      <c r="L9" s="359" t="s">
        <v>638</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651</v>
      </c>
    </row>
    <row r="10" spans="1:31" ht="39.75" customHeight="1">
      <c r="A10" s="1496" t="s">
        <v>845</v>
      </c>
      <c r="B10" s="1497" t="s">
        <v>34</v>
      </c>
      <c r="C10" s="1377">
        <v>46191</v>
      </c>
      <c r="D10" s="1376" t="s">
        <v>68</v>
      </c>
      <c r="E10" s="1376">
        <v>46142</v>
      </c>
      <c r="F10" s="1375" t="s">
        <v>55</v>
      </c>
      <c r="G10" s="1249"/>
      <c r="H10" s="1652">
        <v>75</v>
      </c>
      <c r="I10" s="371" t="s">
        <v>603</v>
      </c>
      <c r="J10" s="1055" t="s">
        <v>30</v>
      </c>
      <c r="K10" s="689"/>
      <c r="L10" s="359" t="s">
        <v>638</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651</v>
      </c>
    </row>
    <row r="11" spans="1:31" ht="39.75" customHeight="1">
      <c r="A11" s="1502" t="s">
        <v>846</v>
      </c>
      <c r="B11" s="1058" t="s">
        <v>34</v>
      </c>
      <c r="C11" s="1377">
        <v>46191</v>
      </c>
      <c r="D11" s="1376" t="s">
        <v>56</v>
      </c>
      <c r="E11" s="1376">
        <v>46184</v>
      </c>
      <c r="F11" s="1375" t="s">
        <v>55</v>
      </c>
      <c r="G11" s="1249"/>
      <c r="H11" s="1652">
        <v>65</v>
      </c>
      <c r="I11" s="371" t="s">
        <v>603</v>
      </c>
      <c r="J11" s="1055" t="s">
        <v>30</v>
      </c>
      <c r="K11" s="689"/>
      <c r="L11" s="359" t="s">
        <v>638</v>
      </c>
      <c r="M11" s="371" t="s">
        <v>128</v>
      </c>
      <c r="N11" s="989">
        <v>45252</v>
      </c>
      <c r="O11" s="371" t="s">
        <v>128</v>
      </c>
      <c r="P11" s="727" t="s">
        <v>38</v>
      </c>
      <c r="Q11" s="1654">
        <v>46184</v>
      </c>
      <c r="R11" s="700" t="s">
        <v>256</v>
      </c>
      <c r="S11" s="362" t="s">
        <v>844</v>
      </c>
      <c r="T11" s="372" t="s">
        <v>827</v>
      </c>
      <c r="U11" s="372" t="s">
        <v>827</v>
      </c>
      <c r="V11" s="1655">
        <v>3360</v>
      </c>
      <c r="W11" s="1665">
        <v>3403</v>
      </c>
      <c r="X11" s="1656">
        <f>SUM(V11-W11)</f>
        <v>-43</v>
      </c>
      <c r="Y11" s="1236">
        <f>IFERROR($W11/$V11, 0)</f>
        <v>1.0127976190476191</v>
      </c>
      <c r="Z11" s="1654">
        <v>46192</v>
      </c>
      <c r="AA11" s="1654">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2">
        <v>21</v>
      </c>
      <c r="I12" s="371" t="s">
        <v>603</v>
      </c>
      <c r="J12" s="740" t="s">
        <v>30</v>
      </c>
      <c r="K12" s="689"/>
      <c r="L12" s="359" t="s">
        <v>638</v>
      </c>
      <c r="M12" s="371" t="s">
        <v>128</v>
      </c>
      <c r="N12" s="989">
        <v>38308</v>
      </c>
      <c r="O12" s="371" t="s">
        <v>128</v>
      </c>
      <c r="P12" s="727" t="s">
        <v>38</v>
      </c>
      <c r="Q12" s="1654">
        <v>46185</v>
      </c>
      <c r="R12" s="700" t="s">
        <v>256</v>
      </c>
      <c r="S12" s="362" t="s">
        <v>844</v>
      </c>
      <c r="T12" s="372" t="s">
        <v>827</v>
      </c>
      <c r="U12" s="372" t="s">
        <v>827</v>
      </c>
      <c r="V12" s="1655">
        <v>3379</v>
      </c>
      <c r="W12" s="1665">
        <v>3340</v>
      </c>
      <c r="X12" s="1656">
        <f>SUM(V12-W12)</f>
        <v>39</v>
      </c>
      <c r="Y12" s="1236">
        <f>IFERROR($W12/$V12, 0)</f>
        <v>0.98845812370523822</v>
      </c>
      <c r="Z12" s="1654">
        <v>46198</v>
      </c>
      <c r="AA12" s="1654">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2">
        <v>85</v>
      </c>
      <c r="I13" s="371" t="s">
        <v>603</v>
      </c>
      <c r="J13" s="1055" t="s">
        <v>30</v>
      </c>
      <c r="K13" s="689"/>
      <c r="L13" s="359" t="s">
        <v>638</v>
      </c>
      <c r="M13" s="371" t="s">
        <v>128</v>
      </c>
      <c r="N13" s="989">
        <v>56492</v>
      </c>
      <c r="O13" s="371" t="s">
        <v>128</v>
      </c>
      <c r="P13" s="727" t="s">
        <v>38</v>
      </c>
      <c r="Q13" s="1654">
        <v>46170</v>
      </c>
      <c r="R13" s="700" t="s">
        <v>256</v>
      </c>
      <c r="S13" s="362" t="s">
        <v>844</v>
      </c>
      <c r="T13" s="372" t="s">
        <v>827</v>
      </c>
      <c r="U13" s="372" t="s">
        <v>827</v>
      </c>
      <c r="V13" s="1655">
        <v>4054</v>
      </c>
      <c r="W13" s="1665">
        <v>4092</v>
      </c>
      <c r="X13" s="1656">
        <f>SUM(V13-W13)</f>
        <v>-38</v>
      </c>
      <c r="Y13" s="1236">
        <f>IFERROR($W13/$V13, 0)</f>
        <v>1.0093734583127776</v>
      </c>
      <c r="Z13" s="1654">
        <v>46184</v>
      </c>
      <c r="AA13" s="1654">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2">
        <v>87</v>
      </c>
      <c r="I14" s="371" t="s">
        <v>603</v>
      </c>
      <c r="J14" s="1055" t="s">
        <v>30</v>
      </c>
      <c r="K14" s="689"/>
      <c r="L14" s="359" t="s">
        <v>638</v>
      </c>
      <c r="M14" s="371" t="s">
        <v>128</v>
      </c>
      <c r="N14" s="989">
        <v>59286</v>
      </c>
      <c r="O14" s="371" t="s">
        <v>128</v>
      </c>
      <c r="P14" s="727" t="s">
        <v>38</v>
      </c>
      <c r="Q14" s="1654">
        <v>46170</v>
      </c>
      <c r="R14" s="700" t="s">
        <v>256</v>
      </c>
      <c r="S14" s="362" t="s">
        <v>844</v>
      </c>
      <c r="T14" s="372" t="s">
        <v>827</v>
      </c>
      <c r="U14" s="372" t="s">
        <v>827</v>
      </c>
      <c r="V14" s="1655">
        <v>4413</v>
      </c>
      <c r="W14" s="1665">
        <v>4477</v>
      </c>
      <c r="X14" s="1656">
        <f>SUM(V14-W14)</f>
        <v>-64</v>
      </c>
      <c r="Y14" s="1236">
        <f>IFERROR($W14/$V14, 0)</f>
        <v>1.0145026059370044</v>
      </c>
      <c r="Z14" s="1654">
        <v>46184</v>
      </c>
      <c r="AA14" s="1654">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2">
        <v>77</v>
      </c>
      <c r="I15" s="371" t="s">
        <v>603</v>
      </c>
      <c r="J15" s="1055" t="s">
        <v>30</v>
      </c>
      <c r="K15" s="689"/>
      <c r="L15" s="359" t="s">
        <v>638</v>
      </c>
      <c r="M15" s="371" t="s">
        <v>128</v>
      </c>
      <c r="N15" s="989">
        <v>52948</v>
      </c>
      <c r="O15" s="371" t="s">
        <v>128</v>
      </c>
      <c r="P15" s="727" t="s">
        <v>38</v>
      </c>
      <c r="Q15" s="1654">
        <v>46185</v>
      </c>
      <c r="R15" s="700" t="s">
        <v>256</v>
      </c>
      <c r="S15" s="362" t="s">
        <v>844</v>
      </c>
      <c r="T15" s="372" t="s">
        <v>827</v>
      </c>
      <c r="U15" s="372" t="s">
        <v>827</v>
      </c>
      <c r="V15" s="1655">
        <v>3957</v>
      </c>
      <c r="W15" s="1665">
        <v>3858</v>
      </c>
      <c r="X15" s="1656">
        <f>SUM(V15-W15)</f>
        <v>99</v>
      </c>
      <c r="Y15" s="1236">
        <f>IFERROR($W15/$V15, 0)</f>
        <v>0.97498104624715698</v>
      </c>
      <c r="Z15" s="1654">
        <v>46203</v>
      </c>
      <c r="AA15" s="1654">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2">
        <v>74</v>
      </c>
      <c r="I16" s="371" t="s">
        <v>603</v>
      </c>
      <c r="J16" s="740" t="s">
        <v>30</v>
      </c>
      <c r="K16" s="689"/>
      <c r="L16" s="359" t="s">
        <v>638</v>
      </c>
      <c r="M16" s="371" t="s">
        <v>128</v>
      </c>
      <c r="N16" s="989">
        <v>51256</v>
      </c>
      <c r="O16" s="371" t="s">
        <v>128</v>
      </c>
      <c r="P16" s="727" t="s">
        <v>38</v>
      </c>
      <c r="Q16" s="1654">
        <v>46185</v>
      </c>
      <c r="R16" s="700" t="s">
        <v>256</v>
      </c>
      <c r="S16" s="362" t="s">
        <v>844</v>
      </c>
      <c r="T16" s="372" t="s">
        <v>827</v>
      </c>
      <c r="U16" s="372" t="s">
        <v>827</v>
      </c>
      <c r="V16" s="1655">
        <v>3826</v>
      </c>
      <c r="W16" s="1665">
        <v>3853</v>
      </c>
      <c r="X16" s="1656">
        <f>SUM(V16-W16)</f>
        <v>-27</v>
      </c>
      <c r="Y16" s="1236">
        <f>IFERROR($W16/$V16, 0)</f>
        <v>1.0070569785676948</v>
      </c>
      <c r="Z16" s="1654">
        <v>46203</v>
      </c>
      <c r="AA16" s="1654">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2">
        <v>73</v>
      </c>
      <c r="I17" s="371" t="s">
        <v>603</v>
      </c>
      <c r="J17" s="1055" t="s">
        <v>30</v>
      </c>
      <c r="K17" s="689"/>
      <c r="L17" s="359" t="s">
        <v>638</v>
      </c>
      <c r="M17" s="371" t="s">
        <v>128</v>
      </c>
      <c r="N17" s="989">
        <v>61225.25</v>
      </c>
      <c r="O17" s="371" t="s">
        <v>128</v>
      </c>
      <c r="P17" s="727" t="s">
        <v>38</v>
      </c>
      <c r="Q17" s="1654">
        <v>46184</v>
      </c>
      <c r="R17" s="700" t="s">
        <v>256</v>
      </c>
      <c r="S17" s="362" t="s">
        <v>844</v>
      </c>
      <c r="T17" s="372" t="s">
        <v>827</v>
      </c>
      <c r="U17" s="372" t="s">
        <v>827</v>
      </c>
      <c r="V17" s="1655">
        <v>4654</v>
      </c>
      <c r="W17" s="1665">
        <v>4748</v>
      </c>
      <c r="X17" s="1656">
        <f>SUM(V17-W17)</f>
        <v>-94</v>
      </c>
      <c r="Y17" s="1236">
        <f>IFERROR($W17/$V17, 0)</f>
        <v>1.0201976794155565</v>
      </c>
      <c r="Z17" s="1654">
        <v>46191</v>
      </c>
      <c r="AA17" s="1654">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2">
        <v>47</v>
      </c>
      <c r="I18" s="371" t="s">
        <v>38</v>
      </c>
      <c r="J18" s="699" t="s">
        <v>30</v>
      </c>
      <c r="K18" s="689"/>
      <c r="L18" s="359" t="s">
        <v>638</v>
      </c>
      <c r="M18" s="699" t="s">
        <v>128</v>
      </c>
      <c r="N18" s="703">
        <v>36936</v>
      </c>
      <c r="O18" s="699" t="s">
        <v>128</v>
      </c>
      <c r="P18" s="727" t="s">
        <v>38</v>
      </c>
      <c r="Q18" s="1654">
        <v>46196</v>
      </c>
      <c r="R18" s="700" t="s">
        <v>256</v>
      </c>
      <c r="S18" s="362" t="s">
        <v>844</v>
      </c>
      <c r="T18" s="372" t="s">
        <v>827</v>
      </c>
      <c r="U18" s="372" t="s">
        <v>827</v>
      </c>
      <c r="V18" s="1655">
        <v>2724</v>
      </c>
      <c r="W18" s="1665">
        <v>2653</v>
      </c>
      <c r="X18" s="1656">
        <f>SUM(V18-W18)</f>
        <v>71</v>
      </c>
      <c r="Y18" s="1236">
        <f>IFERROR($W18/$V18, 0)</f>
        <v>0.97393538913362698</v>
      </c>
      <c r="Z18" s="1654">
        <v>46210</v>
      </c>
      <c r="AA18" s="1654">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603</v>
      </c>
      <c r="J19" s="699" t="s">
        <v>30</v>
      </c>
      <c r="K19" s="689"/>
      <c r="L19" s="359" t="s">
        <v>638</v>
      </c>
      <c r="M19" s="699" t="s">
        <v>128</v>
      </c>
      <c r="N19" s="703">
        <v>6580.6</v>
      </c>
      <c r="O19" s="699" t="s">
        <v>128</v>
      </c>
      <c r="P19" s="727" t="s">
        <v>38</v>
      </c>
      <c r="Q19" s="1654">
        <v>46147</v>
      </c>
      <c r="R19" s="700" t="s">
        <v>128</v>
      </c>
      <c r="S19" s="362">
        <v>46161</v>
      </c>
      <c r="T19" s="362">
        <v>46168</v>
      </c>
      <c r="U19" s="372" t="s">
        <v>827</v>
      </c>
      <c r="V19" s="1655">
        <v>466</v>
      </c>
      <c r="W19" s="1670">
        <v>665</v>
      </c>
      <c r="X19" s="1656">
        <f>SUM(V19-W19)</f>
        <v>-199</v>
      </c>
      <c r="Y19" s="1236">
        <f>IFERROR($W19/$V19, 0)</f>
        <v>1.4270386266094421</v>
      </c>
      <c r="Z19" s="1654">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603</v>
      </c>
      <c r="J20" s="1176" t="s">
        <v>30</v>
      </c>
      <c r="K20" s="361"/>
      <c r="L20" s="359" t="s">
        <v>638</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603</v>
      </c>
      <c r="J21" s="1176" t="s">
        <v>30</v>
      </c>
      <c r="K21" s="361"/>
      <c r="L21" s="359" t="s">
        <v>638</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706</v>
      </c>
    </row>
    <row r="22" spans="1:31" ht="39.75" customHeight="1">
      <c r="A22" s="1342" t="s">
        <v>863</v>
      </c>
      <c r="B22" s="376" t="s">
        <v>34</v>
      </c>
      <c r="C22" s="687">
        <v>46103</v>
      </c>
      <c r="D22" s="365" t="s">
        <v>52</v>
      </c>
      <c r="E22" s="697">
        <v>46077</v>
      </c>
      <c r="F22" s="687" t="s">
        <v>55</v>
      </c>
      <c r="G22" s="698" t="s">
        <v>864</v>
      </c>
      <c r="H22" s="988">
        <v>0</v>
      </c>
      <c r="I22" s="371" t="s">
        <v>603</v>
      </c>
      <c r="J22" s="699" t="s">
        <v>30</v>
      </c>
      <c r="K22" s="1217"/>
      <c r="L22" s="359" t="s">
        <v>638</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603</v>
      </c>
      <c r="J23" s="1176" t="s">
        <v>30</v>
      </c>
      <c r="K23" s="689"/>
      <c r="L23" s="359" t="s">
        <v>638</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603</v>
      </c>
      <c r="J24" s="740" t="s">
        <v>36</v>
      </c>
      <c r="K24" s="689"/>
      <c r="L24" s="359" t="s">
        <v>638</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2">
        <v>21</v>
      </c>
      <c r="I25" s="371" t="s">
        <v>603</v>
      </c>
      <c r="J25" s="1055" t="s">
        <v>30</v>
      </c>
      <c r="K25" s="689"/>
      <c r="L25" s="1376">
        <v>46147</v>
      </c>
      <c r="M25" s="371" t="s">
        <v>128</v>
      </c>
      <c r="N25" s="989">
        <v>81882</v>
      </c>
      <c r="O25" s="371" t="s">
        <v>128</v>
      </c>
      <c r="P25" s="1532" t="s">
        <v>38</v>
      </c>
      <c r="Q25" s="1654">
        <v>46146</v>
      </c>
      <c r="R25" s="990" t="s">
        <v>128</v>
      </c>
      <c r="S25" s="362">
        <v>46182</v>
      </c>
      <c r="T25" s="362">
        <v>46218</v>
      </c>
      <c r="U25" s="372" t="s">
        <v>827</v>
      </c>
      <c r="V25" s="1655">
        <v>6481</v>
      </c>
      <c r="W25" s="1531">
        <v>6750</v>
      </c>
      <c r="X25" s="1656">
        <f>SUM(V25-W25)</f>
        <v>-269</v>
      </c>
      <c r="Y25" s="1236">
        <f>IFERROR($W25/$V25, 0)</f>
        <v>1.0415059404412899</v>
      </c>
      <c r="Z25" s="1654">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2">
        <v>46</v>
      </c>
      <c r="I26" s="371" t="s">
        <v>603</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2">
        <v>65</v>
      </c>
      <c r="I27" s="371" t="s">
        <v>603</v>
      </c>
      <c r="J27" s="1055" t="s">
        <v>30</v>
      </c>
      <c r="K27" s="689"/>
      <c r="L27" s="1376">
        <v>46175</v>
      </c>
      <c r="M27" s="371" t="s">
        <v>128</v>
      </c>
      <c r="N27" s="989">
        <v>97544</v>
      </c>
      <c r="O27" s="371" t="s">
        <v>128</v>
      </c>
      <c r="P27" s="1532" t="s">
        <v>38</v>
      </c>
      <c r="Q27" s="1654">
        <v>46171</v>
      </c>
      <c r="R27" s="700" t="s">
        <v>128</v>
      </c>
      <c r="S27" s="362">
        <v>46190</v>
      </c>
      <c r="T27" s="362">
        <v>46218</v>
      </c>
      <c r="U27" s="362">
        <v>46218</v>
      </c>
      <c r="V27" s="1655">
        <v>7771</v>
      </c>
      <c r="W27" s="1531">
        <v>7623</v>
      </c>
      <c r="X27" s="1656">
        <f>SUM(V27-W27)</f>
        <v>148</v>
      </c>
      <c r="Y27" s="1236">
        <f>IFERROR($W27/$V27, 0)</f>
        <v>0.98095483206794487</v>
      </c>
      <c r="Z27" s="1654">
        <v>46178</v>
      </c>
      <c r="AA27" s="1668">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2">
        <v>31</v>
      </c>
      <c r="I28" s="371" t="s">
        <v>603</v>
      </c>
      <c r="J28" s="1055" t="s">
        <v>30</v>
      </c>
      <c r="K28" s="689"/>
      <c r="L28" s="1376">
        <v>45795</v>
      </c>
      <c r="M28" s="371" t="s">
        <v>128</v>
      </c>
      <c r="N28" s="989">
        <v>73945</v>
      </c>
      <c r="O28" s="371" t="s">
        <v>128</v>
      </c>
      <c r="P28" s="727" t="s">
        <v>38</v>
      </c>
      <c r="Q28" s="1654">
        <v>46160</v>
      </c>
      <c r="R28" s="700" t="s">
        <v>256</v>
      </c>
      <c r="S28" s="362" t="s">
        <v>844</v>
      </c>
      <c r="T28" s="372" t="s">
        <v>827</v>
      </c>
      <c r="U28" s="372" t="s">
        <v>827</v>
      </c>
      <c r="V28" s="1655">
        <v>5923</v>
      </c>
      <c r="W28" s="1473">
        <v>6113</v>
      </c>
      <c r="X28" s="1656">
        <f>SUM(V28-W28)</f>
        <v>-190</v>
      </c>
      <c r="Y28" s="1236">
        <f>IFERROR($W28/$V28, 0)</f>
        <v>1.0320783386797232</v>
      </c>
      <c r="Z28" s="1654">
        <v>46188</v>
      </c>
      <c r="AA28" s="1654">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2">
        <v>93</v>
      </c>
      <c r="I29" s="371" t="s">
        <v>603</v>
      </c>
      <c r="J29" s="1055" t="s">
        <v>30</v>
      </c>
      <c r="K29" s="689"/>
      <c r="L29" s="1376">
        <v>46175</v>
      </c>
      <c r="M29" s="371" t="s">
        <v>128</v>
      </c>
      <c r="N29" s="989">
        <v>111096</v>
      </c>
      <c r="O29" s="371" t="s">
        <v>128</v>
      </c>
      <c r="P29" s="727" t="s">
        <v>38</v>
      </c>
      <c r="Q29" s="1654">
        <v>46171</v>
      </c>
      <c r="R29" s="700" t="s">
        <v>128</v>
      </c>
      <c r="S29" s="362">
        <v>46203</v>
      </c>
      <c r="T29" s="362">
        <v>46213</v>
      </c>
      <c r="U29" s="362">
        <v>46213</v>
      </c>
      <c r="V29" s="1655">
        <v>9483</v>
      </c>
      <c r="W29" s="1473">
        <v>9171</v>
      </c>
      <c r="X29" s="1656">
        <f>SUM(V29-W29)</f>
        <v>312</v>
      </c>
      <c r="Y29" s="1236">
        <f>IFERROR($W29/$V29, 0)</f>
        <v>0.9670990192976906</v>
      </c>
      <c r="Z29" s="1654">
        <v>46188</v>
      </c>
      <c r="AA29" s="1654">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2">
        <v>73</v>
      </c>
      <c r="I30" s="1228" t="s">
        <v>603</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2">
        <v>79</v>
      </c>
      <c r="I31" s="1256" t="s">
        <v>603</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2">
        <v>91</v>
      </c>
      <c r="I32" s="371" t="s">
        <v>603</v>
      </c>
      <c r="J32" s="1055" t="s">
        <v>30</v>
      </c>
      <c r="K32" s="689"/>
      <c r="L32" s="1376">
        <v>46175</v>
      </c>
      <c r="M32" s="371" t="s">
        <v>128</v>
      </c>
      <c r="N32" s="989">
        <v>111633.5</v>
      </c>
      <c r="O32" s="371" t="s">
        <v>128</v>
      </c>
      <c r="P32" s="727" t="s">
        <v>38</v>
      </c>
      <c r="Q32" s="1654">
        <v>46178</v>
      </c>
      <c r="R32" s="700" t="s">
        <v>128</v>
      </c>
      <c r="S32" s="362">
        <v>46209</v>
      </c>
      <c r="T32" s="372" t="s">
        <v>827</v>
      </c>
      <c r="U32" s="372" t="s">
        <v>827</v>
      </c>
      <c r="V32" s="1655">
        <v>9431</v>
      </c>
      <c r="W32" s="1473">
        <v>9339</v>
      </c>
      <c r="X32" s="1656">
        <f>SUM(V32-W32)</f>
        <v>92</v>
      </c>
      <c r="Y32" s="1236">
        <f>IFERROR($W32/$V32, 0)</f>
        <v>0.99024493691018978</v>
      </c>
      <c r="Z32" s="1654">
        <v>46197</v>
      </c>
      <c r="AA32" s="1654">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2">
        <v>76</v>
      </c>
      <c r="I33" s="371" t="s">
        <v>603</v>
      </c>
      <c r="J33" s="1055" t="s">
        <v>30</v>
      </c>
      <c r="K33" s="689"/>
      <c r="L33" s="1376">
        <v>46175</v>
      </c>
      <c r="M33" s="371" t="s">
        <v>128</v>
      </c>
      <c r="N33" s="989">
        <v>67567.5</v>
      </c>
      <c r="O33" s="371" t="s">
        <v>128</v>
      </c>
      <c r="P33" s="727" t="s">
        <v>38</v>
      </c>
      <c r="Q33" s="1654">
        <v>46171</v>
      </c>
      <c r="R33" s="700" t="s">
        <v>256</v>
      </c>
      <c r="S33" s="362" t="s">
        <v>844</v>
      </c>
      <c r="T33" s="372" t="s">
        <v>827</v>
      </c>
      <c r="U33" s="372" t="s">
        <v>827</v>
      </c>
      <c r="V33" s="1655">
        <v>5460</v>
      </c>
      <c r="W33" s="1473">
        <v>5402</v>
      </c>
      <c r="X33" s="1656">
        <f>SUM(V33-W33)</f>
        <v>58</v>
      </c>
      <c r="Y33" s="1236">
        <f>IFERROR($W33/$V33, 0)</f>
        <v>0.98937728937728942</v>
      </c>
      <c r="Z33" s="1654">
        <v>46209</v>
      </c>
      <c r="AA33" s="1654">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2">
        <v>51</v>
      </c>
      <c r="I34" s="371" t="s">
        <v>603</v>
      </c>
      <c r="J34" s="1055" t="s">
        <v>30</v>
      </c>
      <c r="K34" s="689"/>
      <c r="L34" s="1376">
        <v>46174</v>
      </c>
      <c r="M34" s="371" t="s">
        <v>128</v>
      </c>
      <c r="N34" s="989">
        <v>97514.75</v>
      </c>
      <c r="O34" s="371" t="s">
        <v>128</v>
      </c>
      <c r="P34" s="727" t="s">
        <v>38</v>
      </c>
      <c r="Q34" s="1654">
        <v>46174</v>
      </c>
      <c r="R34" s="700" t="s">
        <v>128</v>
      </c>
      <c r="S34" s="362">
        <v>46220</v>
      </c>
      <c r="T34" s="372" t="s">
        <v>827</v>
      </c>
      <c r="U34" s="372" t="s">
        <v>827</v>
      </c>
      <c r="V34" s="1655">
        <v>7958</v>
      </c>
      <c r="W34" s="1473">
        <v>8116</v>
      </c>
      <c r="X34" s="1656">
        <f>SUM(V34-W34)</f>
        <v>-158</v>
      </c>
      <c r="Y34" s="1236">
        <f>IFERROR($W34/$V34, 0)</f>
        <v>1.0198542347323447</v>
      </c>
      <c r="Z34" s="1654">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2">
        <v>63</v>
      </c>
      <c r="I35" s="371" t="s">
        <v>603</v>
      </c>
      <c r="J35" s="1055" t="s">
        <v>30</v>
      </c>
      <c r="K35" s="689"/>
      <c r="L35" s="1376">
        <v>46174</v>
      </c>
      <c r="M35" s="371" t="s">
        <v>128</v>
      </c>
      <c r="N35" s="989">
        <v>54827.5</v>
      </c>
      <c r="O35" s="371" t="s">
        <v>128</v>
      </c>
      <c r="P35" s="727" t="s">
        <v>38</v>
      </c>
      <c r="Q35" s="1654">
        <v>46183</v>
      </c>
      <c r="R35" s="700" t="s">
        <v>128</v>
      </c>
      <c r="S35" s="362">
        <v>46211</v>
      </c>
      <c r="T35" s="372" t="s">
        <v>827</v>
      </c>
      <c r="U35" s="372" t="s">
        <v>827</v>
      </c>
      <c r="V35" s="1655">
        <v>4414</v>
      </c>
      <c r="W35" s="1473">
        <v>4493</v>
      </c>
      <c r="X35" s="1656">
        <f>SUM(V35-W35)</f>
        <v>-79</v>
      </c>
      <c r="Y35" s="1236">
        <f>IFERROR($W35/$V35, 0)</f>
        <v>1.017897598550068</v>
      </c>
      <c r="Z35" s="1654">
        <v>46185</v>
      </c>
      <c r="AA35" s="1668">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2">
        <v>42</v>
      </c>
      <c r="I36" s="371" t="s">
        <v>603</v>
      </c>
      <c r="J36" s="1055" t="s">
        <v>30</v>
      </c>
      <c r="K36" s="689"/>
      <c r="L36" s="1376">
        <v>46178</v>
      </c>
      <c r="M36" s="371" t="s">
        <v>128</v>
      </c>
      <c r="N36" s="989">
        <v>101724.5</v>
      </c>
      <c r="O36" s="371" t="s">
        <v>128</v>
      </c>
      <c r="P36" s="727" t="s">
        <v>38</v>
      </c>
      <c r="Q36" s="1654">
        <v>46171</v>
      </c>
      <c r="R36" s="700" t="s">
        <v>128</v>
      </c>
      <c r="S36" s="362">
        <v>46203</v>
      </c>
      <c r="T36" s="372" t="s">
        <v>827</v>
      </c>
      <c r="U36" s="372" t="s">
        <v>827</v>
      </c>
      <c r="V36" s="1655">
        <v>7993</v>
      </c>
      <c r="W36" s="1473">
        <v>7560</v>
      </c>
      <c r="X36" s="1656">
        <f>SUM(V36-W36)</f>
        <v>433</v>
      </c>
      <c r="Y36" s="1236">
        <f>IFERROR($W36/$V36, 0)</f>
        <v>0.94582759914925563</v>
      </c>
      <c r="Z36" s="1654">
        <v>46190</v>
      </c>
      <c r="AA36" s="1654">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2">
        <v>67</v>
      </c>
      <c r="I37" s="371" t="s">
        <v>603</v>
      </c>
      <c r="J37" s="1055" t="s">
        <v>30</v>
      </c>
      <c r="K37" s="689"/>
      <c r="L37" s="1376" t="s">
        <v>638</v>
      </c>
      <c r="M37" s="371" t="s">
        <v>128</v>
      </c>
      <c r="N37" s="989">
        <v>95128</v>
      </c>
      <c r="O37" s="371" t="s">
        <v>128</v>
      </c>
      <c r="P37" s="727" t="s">
        <v>38</v>
      </c>
      <c r="Q37" s="1654">
        <v>46171</v>
      </c>
      <c r="R37" s="700" t="s">
        <v>128</v>
      </c>
      <c r="S37" s="362">
        <v>46211</v>
      </c>
      <c r="T37" s="372" t="s">
        <v>827</v>
      </c>
      <c r="U37" s="372" t="s">
        <v>827</v>
      </c>
      <c r="V37" s="1655">
        <v>7857</v>
      </c>
      <c r="W37" s="1473">
        <v>7383</v>
      </c>
      <c r="X37" s="1656">
        <f>SUM(V37-W37)</f>
        <v>474</v>
      </c>
      <c r="Y37" s="1236">
        <f>IFERROR($W37/$V37, 0)</f>
        <v>0.93967163039327983</v>
      </c>
      <c r="Z37" s="1654">
        <v>46198</v>
      </c>
      <c r="AA37" s="1654">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2">
        <v>91</v>
      </c>
      <c r="I38" s="371" t="s">
        <v>603</v>
      </c>
      <c r="J38" s="1055" t="s">
        <v>30</v>
      </c>
      <c r="K38" s="689"/>
      <c r="L38" s="1376">
        <v>46175</v>
      </c>
      <c r="M38" s="371" t="s">
        <v>128</v>
      </c>
      <c r="N38" s="989">
        <v>72668.5</v>
      </c>
      <c r="O38" s="371" t="s">
        <v>128</v>
      </c>
      <c r="P38" s="727" t="s">
        <v>38</v>
      </c>
      <c r="Q38" s="1654">
        <v>46176</v>
      </c>
      <c r="R38" s="700" t="s">
        <v>256</v>
      </c>
      <c r="S38" s="362" t="s">
        <v>844</v>
      </c>
      <c r="T38" s="372" t="s">
        <v>827</v>
      </c>
      <c r="U38" s="372" t="s">
        <v>827</v>
      </c>
      <c r="V38" s="1655">
        <v>5934</v>
      </c>
      <c r="W38" s="1473">
        <v>6020</v>
      </c>
      <c r="X38" s="1656">
        <f>SUM(V38-W38)</f>
        <v>-86</v>
      </c>
      <c r="Y38" s="1236">
        <f>IFERROR($W38/$V38, 0)</f>
        <v>1.0144927536231885</v>
      </c>
      <c r="Z38" s="1654">
        <v>46191</v>
      </c>
      <c r="AA38" s="1654">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2">
        <v>28</v>
      </c>
      <c r="I39" s="371" t="s">
        <v>603</v>
      </c>
      <c r="J39" s="1055" t="s">
        <v>30</v>
      </c>
      <c r="K39" s="689"/>
      <c r="L39" s="1376" t="s">
        <v>638</v>
      </c>
      <c r="M39" s="371" t="s">
        <v>128</v>
      </c>
      <c r="N39" s="989">
        <v>73691.5</v>
      </c>
      <c r="O39" s="371" t="s">
        <v>128</v>
      </c>
      <c r="P39" s="727" t="s">
        <v>38</v>
      </c>
      <c r="Q39" s="1654">
        <v>46177</v>
      </c>
      <c r="R39" s="700" t="s">
        <v>256</v>
      </c>
      <c r="S39" s="362" t="s">
        <v>844</v>
      </c>
      <c r="T39" s="372" t="s">
        <v>827</v>
      </c>
      <c r="U39" s="372" t="s">
        <v>827</v>
      </c>
      <c r="V39" s="1655">
        <v>6042</v>
      </c>
      <c r="W39" s="1473">
        <v>5821</v>
      </c>
      <c r="X39" s="1656">
        <f>SUM(V39-W39)</f>
        <v>221</v>
      </c>
      <c r="Y39" s="1236">
        <f>IFERROR($W39/$V39, 0)</f>
        <v>0.96342270771267791</v>
      </c>
      <c r="Z39" s="1654">
        <v>46185</v>
      </c>
      <c r="AA39" s="1654">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2">
        <v>0</v>
      </c>
      <c r="I40" s="1052" t="s">
        <v>603</v>
      </c>
      <c r="J40" s="1055" t="s">
        <v>30</v>
      </c>
      <c r="K40" s="689"/>
      <c r="L40" s="1376">
        <v>46176</v>
      </c>
      <c r="M40" s="371" t="s">
        <v>128</v>
      </c>
      <c r="N40" s="989">
        <v>10128.049999999999</v>
      </c>
      <c r="O40" s="371" t="s">
        <v>128</v>
      </c>
      <c r="P40" s="727" t="s">
        <v>38</v>
      </c>
      <c r="Q40" s="1654">
        <v>46176</v>
      </c>
      <c r="R40" s="700" t="s">
        <v>128</v>
      </c>
      <c r="S40" s="362">
        <v>46211</v>
      </c>
      <c r="T40" s="372" t="s">
        <v>827</v>
      </c>
      <c r="U40" s="372" t="s">
        <v>827</v>
      </c>
      <c r="V40" s="1655">
        <v>813</v>
      </c>
      <c r="W40" s="1473">
        <v>800</v>
      </c>
      <c r="X40" s="1656">
        <f>SUM(V40-W40)</f>
        <v>13</v>
      </c>
      <c r="Y40" s="1236">
        <f>IFERROR($W40/$V40, 0)</f>
        <v>0.98400984009840098</v>
      </c>
      <c r="Z40" s="1654">
        <v>46184</v>
      </c>
      <c r="AA40" s="1668">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603</v>
      </c>
      <c r="J41" s="699" t="s">
        <v>30</v>
      </c>
      <c r="K41" s="984"/>
      <c r="L41" s="359" t="s">
        <v>638</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603</v>
      </c>
      <c r="J42" s="1055" t="s">
        <v>30</v>
      </c>
      <c r="K42" s="689"/>
      <c r="L42" s="359" t="s">
        <v>638</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603</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603</v>
      </c>
      <c r="J44" s="368" t="s">
        <v>30</v>
      </c>
      <c r="K44" s="361"/>
      <c r="L44" s="359" t="s">
        <v>638</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603</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603</v>
      </c>
      <c r="J46" s="699" t="s">
        <v>30</v>
      </c>
      <c r="K46" s="689"/>
      <c r="L46" s="359" t="s">
        <v>638</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603</v>
      </c>
      <c r="J47" s="1257" t="s">
        <v>30</v>
      </c>
      <c r="K47" s="689"/>
      <c r="L47" s="359" t="s">
        <v>638</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603</v>
      </c>
      <c r="J48" s="1257" t="s">
        <v>30</v>
      </c>
      <c r="K48" s="689"/>
      <c r="L48" s="359" t="s">
        <v>638</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709</v>
      </c>
    </row>
    <row r="49" spans="1:31" ht="39.75" customHeight="1">
      <c r="A49" s="1505" t="s">
        <v>917</v>
      </c>
      <c r="B49" s="1380" t="s">
        <v>37</v>
      </c>
      <c r="C49" s="1249">
        <v>46187</v>
      </c>
      <c r="D49" s="1235" t="s">
        <v>66</v>
      </c>
      <c r="E49" s="1249">
        <v>46171</v>
      </c>
      <c r="F49" s="1235" t="s">
        <v>53</v>
      </c>
      <c r="G49" s="1235"/>
      <c r="H49" s="1176">
        <v>76</v>
      </c>
      <c r="I49" s="1256" t="s">
        <v>603</v>
      </c>
      <c r="J49" s="1257" t="s">
        <v>30</v>
      </c>
      <c r="K49" s="689"/>
      <c r="L49" s="359" t="s">
        <v>638</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2">
        <v>69</v>
      </c>
      <c r="I50" s="1256" t="s">
        <v>603</v>
      </c>
      <c r="J50" s="1257" t="s">
        <v>30</v>
      </c>
      <c r="K50" s="689"/>
      <c r="L50" s="359" t="s">
        <v>638</v>
      </c>
      <c r="M50" s="1176" t="s">
        <v>128</v>
      </c>
      <c r="N50" s="415">
        <v>72896</v>
      </c>
      <c r="O50" s="1177" t="s">
        <v>128</v>
      </c>
      <c r="P50" s="1403" t="s">
        <v>38</v>
      </c>
      <c r="Q50" s="1654">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706</v>
      </c>
    </row>
    <row r="51" spans="1:31" ht="39.75" customHeight="1">
      <c r="A51" s="1598" t="s">
        <v>920</v>
      </c>
      <c r="B51" s="1380" t="s">
        <v>37</v>
      </c>
      <c r="C51" s="697">
        <v>46203</v>
      </c>
      <c r="D51" s="1375" t="s">
        <v>66</v>
      </c>
      <c r="E51" s="1376">
        <v>46169</v>
      </c>
      <c r="F51" s="1375" t="s">
        <v>53</v>
      </c>
      <c r="G51" s="1235"/>
      <c r="H51" s="1652">
        <v>60</v>
      </c>
      <c r="I51" s="1228" t="s">
        <v>603</v>
      </c>
      <c r="J51" s="1257" t="s">
        <v>30</v>
      </c>
      <c r="K51" s="689"/>
      <c r="L51" s="359" t="s">
        <v>638</v>
      </c>
      <c r="M51" s="1176" t="s">
        <v>128</v>
      </c>
      <c r="N51" s="415">
        <v>70151.5</v>
      </c>
      <c r="O51" s="1177" t="s">
        <v>128</v>
      </c>
      <c r="P51" s="1403" t="s">
        <v>38</v>
      </c>
      <c r="Q51" s="1654">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706</v>
      </c>
    </row>
    <row r="52" spans="1:31" ht="39.75" customHeight="1">
      <c r="A52" s="1613" t="s">
        <v>921</v>
      </c>
      <c r="B52" s="1554" t="s">
        <v>37</v>
      </c>
      <c r="C52" s="697">
        <v>46203</v>
      </c>
      <c r="D52" s="357" t="s">
        <v>66</v>
      </c>
      <c r="E52" s="359">
        <v>46171</v>
      </c>
      <c r="F52" s="357" t="s">
        <v>53</v>
      </c>
      <c r="G52" s="1269"/>
      <c r="H52" s="361">
        <v>71</v>
      </c>
      <c r="I52" s="1228" t="s">
        <v>603</v>
      </c>
      <c r="J52" s="1555" t="s">
        <v>30</v>
      </c>
      <c r="K52" s="689"/>
      <c r="L52" s="359" t="s">
        <v>638</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709</v>
      </c>
    </row>
    <row r="53" spans="1:31" ht="39.75" customHeight="1">
      <c r="A53" s="613" t="s">
        <v>922</v>
      </c>
      <c r="B53" s="1178" t="s">
        <v>37</v>
      </c>
      <c r="C53" s="1248">
        <v>46195</v>
      </c>
      <c r="D53" s="1235" t="s">
        <v>66</v>
      </c>
      <c r="E53" s="1249">
        <v>46171</v>
      </c>
      <c r="F53" s="1235" t="s">
        <v>53</v>
      </c>
      <c r="G53" s="1235"/>
      <c r="H53" s="1176">
        <v>56</v>
      </c>
      <c r="I53" s="1256" t="s">
        <v>603</v>
      </c>
      <c r="J53" s="1257" t="s">
        <v>30</v>
      </c>
      <c r="K53" s="689"/>
      <c r="L53" s="359" t="s">
        <v>638</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706</v>
      </c>
    </row>
    <row r="54" spans="1:31" ht="39.75" customHeight="1">
      <c r="A54" s="1345" t="s">
        <v>923</v>
      </c>
      <c r="B54" s="1380" t="s">
        <v>37</v>
      </c>
      <c r="C54" s="1249">
        <v>46187</v>
      </c>
      <c r="D54" s="1235" t="s">
        <v>66</v>
      </c>
      <c r="E54" s="1249">
        <v>46171</v>
      </c>
      <c r="F54" s="1235" t="s">
        <v>53</v>
      </c>
      <c r="G54" s="1235"/>
      <c r="H54" s="1176">
        <v>85</v>
      </c>
      <c r="I54" s="1228" t="s">
        <v>603</v>
      </c>
      <c r="J54" s="1257" t="s">
        <v>30</v>
      </c>
      <c r="K54" s="689"/>
      <c r="L54" s="359" t="s">
        <v>638</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603</v>
      </c>
      <c r="J55" s="1257" t="s">
        <v>30</v>
      </c>
      <c r="K55" s="689"/>
      <c r="L55" s="359" t="s">
        <v>638</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706</v>
      </c>
    </row>
    <row r="56" spans="1:31" ht="39.75" customHeight="1">
      <c r="A56" s="1553" t="s">
        <v>925</v>
      </c>
      <c r="B56" s="1178" t="s">
        <v>37</v>
      </c>
      <c r="C56" s="1248">
        <v>46221</v>
      </c>
      <c r="D56" s="1235" t="s">
        <v>70</v>
      </c>
      <c r="E56" s="1249">
        <v>46184</v>
      </c>
      <c r="F56" s="1235" t="s">
        <v>53</v>
      </c>
      <c r="G56" s="1235"/>
      <c r="H56" s="1176">
        <v>0</v>
      </c>
      <c r="I56" s="1256" t="s">
        <v>603</v>
      </c>
      <c r="J56" s="1257" t="s">
        <v>30</v>
      </c>
      <c r="K56" s="689"/>
      <c r="L56" s="359" t="s">
        <v>638</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603</v>
      </c>
      <c r="J57" s="361" t="s">
        <v>30</v>
      </c>
      <c r="K57" s="361"/>
      <c r="L57" s="359" t="s">
        <v>638</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603</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603</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603</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603</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603</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603</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603</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4">
        <v>46181</v>
      </c>
      <c r="AA64" s="1654">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603</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3">
        <v>49</v>
      </c>
      <c r="I66" s="1228" t="s">
        <v>603</v>
      </c>
      <c r="J66" s="1217" t="s">
        <v>30</v>
      </c>
      <c r="K66" s="361"/>
      <c r="L66" s="1377">
        <v>46178</v>
      </c>
      <c r="M66" s="1217" t="s">
        <v>128</v>
      </c>
      <c r="N66" s="1658">
        <v>103484.5</v>
      </c>
      <c r="O66" s="1217" t="s">
        <v>128</v>
      </c>
      <c r="P66" s="727" t="s">
        <v>38</v>
      </c>
      <c r="Q66" s="1659">
        <v>46178</v>
      </c>
      <c r="R66" s="700" t="s">
        <v>128</v>
      </c>
      <c r="S66" s="362" t="s">
        <v>844</v>
      </c>
      <c r="T66" s="372" t="s">
        <v>827</v>
      </c>
      <c r="U66" s="372" t="s">
        <v>827</v>
      </c>
      <c r="V66" s="1656">
        <v>8094</v>
      </c>
      <c r="W66" s="1560">
        <v>7667</v>
      </c>
      <c r="X66" s="1221">
        <f>SUM(V66-W66)</f>
        <v>427</v>
      </c>
      <c r="Y66" s="1271">
        <f>IFERROR($W66/$V66, 0)</f>
        <v>0.94724487274524338</v>
      </c>
      <c r="Z66" s="1659">
        <v>46189</v>
      </c>
      <c r="AA66" s="1659">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2">
        <v>79</v>
      </c>
      <c r="I67" s="303" t="s">
        <v>603</v>
      </c>
      <c r="J67" s="744" t="s">
        <v>30</v>
      </c>
      <c r="K67" s="689"/>
      <c r="L67" s="359" t="s">
        <v>638</v>
      </c>
      <c r="M67" s="1176" t="s">
        <v>128</v>
      </c>
      <c r="N67" s="1357">
        <v>73533</v>
      </c>
      <c r="O67" s="1177" t="s">
        <v>128</v>
      </c>
      <c r="P67" s="1403" t="s">
        <v>38</v>
      </c>
      <c r="Q67" s="1654">
        <v>46147</v>
      </c>
      <c r="R67" s="700" t="s">
        <v>128</v>
      </c>
      <c r="S67" s="362">
        <v>46190</v>
      </c>
      <c r="T67" s="372" t="s">
        <v>945</v>
      </c>
      <c r="U67" s="372" t="s">
        <v>945</v>
      </c>
      <c r="V67" s="1655">
        <v>5974</v>
      </c>
      <c r="W67" s="1665">
        <v>5911</v>
      </c>
      <c r="X67" s="1656">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603</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603</v>
      </c>
      <c r="J69" s="699" t="s">
        <v>30</v>
      </c>
      <c r="K69" s="711"/>
      <c r="L69" s="697">
        <v>45741</v>
      </c>
      <c r="M69" s="699" t="s">
        <v>128</v>
      </c>
      <c r="N69" s="703">
        <v>31186.25</v>
      </c>
      <c r="O69" s="699" t="s">
        <v>128</v>
      </c>
      <c r="P69" s="1264" t="s">
        <v>38</v>
      </c>
      <c r="Q69" s="700">
        <v>45743</v>
      </c>
      <c r="R69" s="700" t="s">
        <v>638</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603</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603</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603</v>
      </c>
      <c r="J3" s="689" t="s">
        <v>30</v>
      </c>
      <c r="K3" s="359" t="s">
        <v>638</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603</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603</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603</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603</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603</v>
      </c>
      <c r="J8" s="689" t="s">
        <v>30</v>
      </c>
      <c r="K8" s="359" t="s">
        <v>638</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603</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603</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603</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603</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603</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603</v>
      </c>
      <c r="J14" s="740" t="s">
        <v>30</v>
      </c>
      <c r="K14" s="359" t="s">
        <v>638</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603</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603</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603</v>
      </c>
      <c r="J17" s="1217" t="s">
        <v>30</v>
      </c>
      <c r="K17" s="359" t="s">
        <v>638</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603</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603</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603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603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603</v>
      </c>
      <c r="J22" s="689" t="s">
        <v>30</v>
      </c>
      <c r="K22" s="359" t="s">
        <v>638</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603</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603</v>
      </c>
      <c r="J24" s="1055" t="s">
        <v>30</v>
      </c>
      <c r="K24" s="359" t="s">
        <v>638</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603</v>
      </c>
      <c r="J25" s="1055" t="s">
        <v>30</v>
      </c>
      <c r="K25" s="359" t="s">
        <v>638</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603</v>
      </c>
      <c r="J26" s="1055" t="s">
        <v>30</v>
      </c>
      <c r="K26" s="359" t="s">
        <v>638</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603</v>
      </c>
      <c r="J27" s="1176" t="s">
        <v>30</v>
      </c>
      <c r="K27" s="359" t="s">
        <v>638</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603</v>
      </c>
      <c r="J28" s="699" t="s">
        <v>30</v>
      </c>
      <c r="K28" s="359" t="s">
        <v>638</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603</v>
      </c>
      <c r="J29" s="1055" t="s">
        <v>30</v>
      </c>
      <c r="K29" s="359" t="s">
        <v>638</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603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603</v>
      </c>
      <c r="J31" s="1055" t="s">
        <v>30</v>
      </c>
      <c r="K31" s="359" t="s">
        <v>638</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603</v>
      </c>
      <c r="J32" s="1055" t="s">
        <v>30</v>
      </c>
      <c r="K32" s="359" t="s">
        <v>638</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603</v>
      </c>
      <c r="J33" s="1055" t="s">
        <v>30</v>
      </c>
      <c r="K33" s="359" t="s">
        <v>638</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603</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2">
        <v>83</v>
      </c>
      <c r="I35" s="371" t="s">
        <v>603</v>
      </c>
      <c r="J35" s="1055" t="s">
        <v>30</v>
      </c>
      <c r="K35" s="359" t="s">
        <v>638</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603</v>
      </c>
      <c r="J36" s="1176" t="s">
        <v>30</v>
      </c>
      <c r="K36" s="359" t="s">
        <v>638</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603</v>
      </c>
      <c r="J37" s="1176" t="s">
        <v>30</v>
      </c>
      <c r="K37" s="359" t="s">
        <v>638</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603</v>
      </c>
      <c r="J38" s="1055" t="s">
        <v>30</v>
      </c>
      <c r="K38" s="359" t="s">
        <v>638</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603</v>
      </c>
      <c r="J39" s="368" t="s">
        <v>30</v>
      </c>
      <c r="K39" s="359" t="s">
        <v>638</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603</v>
      </c>
      <c r="J40" s="368" t="s">
        <v>30</v>
      </c>
      <c r="K40" s="359" t="s">
        <v>638</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603</v>
      </c>
      <c r="J41" s="699" t="s">
        <v>30</v>
      </c>
      <c r="K41" s="359" t="s">
        <v>638</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603</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603</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603</v>
      </c>
      <c r="J44" s="699" t="s">
        <v>30</v>
      </c>
      <c r="K44" s="359" t="s">
        <v>638</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603</v>
      </c>
      <c r="J45" s="699" t="s">
        <v>30</v>
      </c>
      <c r="K45" s="359" t="s">
        <v>638</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603</v>
      </c>
      <c r="J46" s="368" t="s">
        <v>30</v>
      </c>
      <c r="K46" s="359" t="s">
        <v>638</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603</v>
      </c>
      <c r="J47" s="312" t="s">
        <v>30</v>
      </c>
      <c r="K47" s="359" t="s">
        <v>638</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603</v>
      </c>
      <c r="J48" s="969" t="s">
        <v>30</v>
      </c>
      <c r="K48" s="359" t="s">
        <v>638</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603</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603</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603</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603</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603</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603</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603</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603</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603</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603</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603</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603</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603</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603</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603</v>
      </c>
      <c r="J66" s="689" t="s">
        <v>30</v>
      </c>
      <c r="K66" s="359" t="s">
        <v>638</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603</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603</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603</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603</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603</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603</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603</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603</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603</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603</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603</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603</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603</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603</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603</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603</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603</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603</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603</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603</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603</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603</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603</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603</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603</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603</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603</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603</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603</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603</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603</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603</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603</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603</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603</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603</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603</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603</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603</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603</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603</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603</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603</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603</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603</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603</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603</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603</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603</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603</v>
      </c>
      <c r="J122" s="689" t="s">
        <v>30</v>
      </c>
      <c r="K122" s="359" t="s">
        <v>638</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603</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603</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603</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603</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603</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603</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603</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603</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603</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603</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603</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603</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603</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603</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603</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603</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603</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603</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603</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603</v>
      </c>
      <c r="J144" s="984" t="s">
        <v>30</v>
      </c>
      <c r="K144" s="359" t="s">
        <v>638</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603</v>
      </c>
      <c r="J145" s="299" t="s">
        <v>30</v>
      </c>
      <c r="K145" s="359" t="s">
        <v>638</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603</v>
      </c>
      <c r="J146" s="689" t="s">
        <v>30</v>
      </c>
      <c r="K146" s="359" t="s">
        <v>638</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603</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603</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603</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603</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603</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603</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603</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603</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603</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603</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603</v>
      </c>
      <c r="J157" s="740" t="s">
        <v>30</v>
      </c>
      <c r="K157" s="359" t="s">
        <v>638</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603</v>
      </c>
      <c r="J158" s="740" t="s">
        <v>30</v>
      </c>
      <c r="K158" s="738" t="s">
        <v>638</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603</v>
      </c>
      <c r="J159" s="689" t="s">
        <v>30</v>
      </c>
      <c r="K159" s="687" t="s">
        <v>638</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603</v>
      </c>
      <c r="J160" s="689" t="s">
        <v>30</v>
      </c>
      <c r="K160" s="687" t="s">
        <v>638</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603</v>
      </c>
      <c r="J161" s="361" t="s">
        <v>30</v>
      </c>
      <c r="K161" s="359" t="s">
        <v>638</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603</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603</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603</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603</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603</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603</v>
      </c>
      <c r="J167" s="299" t="s">
        <v>30</v>
      </c>
      <c r="K167" s="359" t="s">
        <v>638</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603</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603</v>
      </c>
      <c r="J169" s="361" t="s">
        <v>30</v>
      </c>
      <c r="K169" s="359" t="s">
        <v>638</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603</v>
      </c>
      <c r="J170" s="361" t="s">
        <v>30</v>
      </c>
      <c r="K170" s="359" t="s">
        <v>638</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603</v>
      </c>
      <c r="J172" s="689" t="s">
        <v>30</v>
      </c>
      <c r="K172" s="359" t="s">
        <v>638</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603</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603</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603</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603</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603</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603</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603</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603</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603</v>
      </c>
      <c r="J182" s="744" t="s">
        <v>30</v>
      </c>
      <c r="K182" s="359" t="s">
        <v>638</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603</v>
      </c>
      <c r="J183" s="744" t="s">
        <v>30</v>
      </c>
      <c r="K183" s="359" t="s">
        <v>638</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603</v>
      </c>
      <c r="J184" s="744" t="s">
        <v>30</v>
      </c>
      <c r="K184" s="359" t="s">
        <v>638</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603</v>
      </c>
      <c r="J185" s="744" t="s">
        <v>30</v>
      </c>
      <c r="K185" s="359" t="s">
        <v>638</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603</v>
      </c>
      <c r="J186" s="744" t="s">
        <v>30</v>
      </c>
      <c r="K186" s="359" t="s">
        <v>638</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603</v>
      </c>
      <c r="J187" s="744" t="s">
        <v>30</v>
      </c>
      <c r="K187" s="359" t="s">
        <v>638</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603</v>
      </c>
      <c r="J188" s="744" t="s">
        <v>30</v>
      </c>
      <c r="K188" s="359" t="s">
        <v>638</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603</v>
      </c>
      <c r="J189" s="744" t="s">
        <v>30</v>
      </c>
      <c r="K189" s="359" t="s">
        <v>638</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603</v>
      </c>
      <c r="J190" s="744" t="s">
        <v>30</v>
      </c>
      <c r="K190" s="359" t="s">
        <v>638</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603</v>
      </c>
      <c r="J191" s="744" t="s">
        <v>30</v>
      </c>
      <c r="K191" s="359" t="s">
        <v>638</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603</v>
      </c>
      <c r="J192" s="744" t="s">
        <v>30</v>
      </c>
      <c r="K192" s="359" t="s">
        <v>638</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603</v>
      </c>
      <c r="J193" s="744" t="s">
        <v>30</v>
      </c>
      <c r="K193" s="359" t="s">
        <v>638</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603</v>
      </c>
      <c r="J194" s="744" t="s">
        <v>30</v>
      </c>
      <c r="K194" s="359" t="s">
        <v>638</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603</v>
      </c>
      <c r="J195" s="744" t="s">
        <v>30</v>
      </c>
      <c r="K195" s="359" t="s">
        <v>638</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603</v>
      </c>
      <c r="J196" s="744" t="s">
        <v>30</v>
      </c>
      <c r="K196" s="359" t="s">
        <v>638</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603</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603</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603</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603</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603</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603</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603</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603</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603</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603</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603</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603</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603</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603</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603</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603</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603</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603</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603</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603</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603</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603</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603</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603</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603</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603</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603</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603</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603</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603</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603</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603</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603</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603</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603</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603</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603</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603</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603</v>
      </c>
      <c r="J259" s="20" t="s">
        <v>30</v>
      </c>
      <c r="K259" s="359" t="s">
        <v>638</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603</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603</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603</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603</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603</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603</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603</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603</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603</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603</v>
      </c>
      <c r="J270" s="20" t="s">
        <v>30</v>
      </c>
      <c r="K270" s="359" t="s">
        <v>638</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603</v>
      </c>
      <c r="J271" s="20" t="s">
        <v>30</v>
      </c>
      <c r="K271" s="359" t="s">
        <v>638</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603</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603</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603</v>
      </c>
      <c r="J274" s="729" t="s">
        <v>30</v>
      </c>
      <c r="K274" s="359" t="s">
        <v>638</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603</v>
      </c>
      <c r="J275" s="20" t="s">
        <v>30</v>
      </c>
      <c r="K275" s="359" t="s">
        <v>638</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603</v>
      </c>
      <c r="J276" s="20" t="s">
        <v>30</v>
      </c>
      <c r="K276" s="359" t="s">
        <v>638</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603</v>
      </c>
      <c r="J277" s="20" t="s">
        <v>30</v>
      </c>
      <c r="K277" s="359" t="s">
        <v>638</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603</v>
      </c>
      <c r="J278" s="20" t="s">
        <v>30</v>
      </c>
      <c r="K278" s="359" t="s">
        <v>638</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603</v>
      </c>
      <c r="J279" s="20" t="s">
        <v>30</v>
      </c>
      <c r="K279" s="359" t="s">
        <v>638</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603</v>
      </c>
      <c r="J280" s="20" t="s">
        <v>30</v>
      </c>
      <c r="K280" s="359" t="s">
        <v>638</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603</v>
      </c>
      <c r="J281" s="20" t="s">
        <v>30</v>
      </c>
      <c r="K281" s="359" t="s">
        <v>638</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603</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603</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603</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603</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603</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603</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603</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603</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603</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603</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603</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603</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603</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603</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603</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603</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603</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603</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603</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603</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603</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603</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603</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603</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603</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603</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603</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603</v>
      </c>
      <c r="J316" s="1055" t="s">
        <v>30</v>
      </c>
      <c r="K316" s="359" t="s">
        <v>638</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2">
        <v>58</v>
      </c>
      <c r="I317" s="371" t="s">
        <v>603</v>
      </c>
      <c r="J317" s="1055" t="s">
        <v>30</v>
      </c>
      <c r="K317" s="359" t="s">
        <v>638</v>
      </c>
      <c r="L317" s="371" t="s">
        <v>128</v>
      </c>
      <c r="M317" s="1238">
        <v>56668.15</v>
      </c>
      <c r="N317" s="918"/>
      <c r="O317" s="1347"/>
      <c r="P317" s="1238">
        <v>56668.15</v>
      </c>
      <c r="Q317" s="371" t="s">
        <v>128</v>
      </c>
      <c r="R317" s="1490" t="s">
        <v>38</v>
      </c>
      <c r="S317" s="1654">
        <v>46144</v>
      </c>
      <c r="T317" s="1656">
        <v>4061</v>
      </c>
      <c r="U317" s="1671">
        <v>4061</v>
      </c>
      <c r="V317" s="3">
        <f>IFERROR(Table5[[#This Row],[Actual Redline Completed Footage UG]]/Table5[[#This Row],[Footage UG]], 0)</f>
        <v>1</v>
      </c>
      <c r="W317" s="1669">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2">
        <v>56</v>
      </c>
      <c r="I318" s="1052" t="s">
        <v>603</v>
      </c>
      <c r="J318" s="1055" t="s">
        <v>30</v>
      </c>
      <c r="K318" s="359" t="s">
        <v>638</v>
      </c>
      <c r="L318" s="371" t="s">
        <v>128</v>
      </c>
      <c r="M318" s="1238">
        <v>42220</v>
      </c>
      <c r="N318" s="918"/>
      <c r="O318" s="1347"/>
      <c r="P318" s="1238">
        <v>42220</v>
      </c>
      <c r="Q318" s="371" t="s">
        <v>128</v>
      </c>
      <c r="R318" s="1490" t="s">
        <v>38</v>
      </c>
      <c r="S318" s="1654">
        <v>46170</v>
      </c>
      <c r="T318" s="1655">
        <v>3090</v>
      </c>
      <c r="U318" s="1671">
        <v>2998</v>
      </c>
      <c r="V318" s="1236">
        <f ca="1">IFERROR($W318/$V318, 0)</f>
        <v>0.9702265372168285</v>
      </c>
      <c r="W318" s="1654">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603</v>
      </c>
      <c r="J319" s="1055" t="s">
        <v>30</v>
      </c>
      <c r="K319" s="359" t="s">
        <v>638</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603</v>
      </c>
      <c r="J320" s="1055" t="s">
        <v>30</v>
      </c>
      <c r="K320" s="359" t="s">
        <v>638</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603</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603</v>
      </c>
      <c r="J322" s="699" t="s">
        <v>30</v>
      </c>
      <c r="K322" s="359" t="s">
        <v>638</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603</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603</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603</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603</v>
      </c>
      <c r="J326" s="368" t="s">
        <v>30</v>
      </c>
      <c r="K326" s="359" t="s">
        <v>638</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603</v>
      </c>
      <c r="J327" s="1055" t="s">
        <v>30</v>
      </c>
      <c r="K327" s="359" t="s">
        <v>638</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603</v>
      </c>
      <c r="J328" s="1055" t="s">
        <v>30</v>
      </c>
      <c r="K328" s="359" t="s">
        <v>638</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603</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603</v>
      </c>
      <c r="J330" s="368" t="s">
        <v>30</v>
      </c>
      <c r="K330" s="359" t="s">
        <v>638</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603</v>
      </c>
      <c r="J331" s="1257" t="s">
        <v>30</v>
      </c>
      <c r="K331" s="359" t="s">
        <v>638</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603</v>
      </c>
      <c r="J332" s="689" t="s">
        <v>30</v>
      </c>
      <c r="K332" s="359" t="s">
        <v>638</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603</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603</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603</v>
      </c>
      <c r="J335" s="740" t="s">
        <v>30</v>
      </c>
      <c r="K335" s="1511">
        <v>46189</v>
      </c>
      <c r="L335" s="1513" t="s">
        <v>128</v>
      </c>
      <c r="M335" s="922">
        <v>21342.95</v>
      </c>
      <c r="N335" s="40"/>
      <c r="O335" s="574"/>
      <c r="P335" s="922">
        <v>21342.95</v>
      </c>
      <c r="Q335" s="740" t="s">
        <v>128</v>
      </c>
      <c r="R335" s="1628" t="s">
        <v>38</v>
      </c>
      <c r="S335" s="1659">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603</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603</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603</v>
      </c>
      <c r="J338" s="1177" t="s">
        <v>30</v>
      </c>
      <c r="K338" s="359" t="s">
        <v>638</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603</v>
      </c>
      <c r="J339" s="744" t="s">
        <v>30</v>
      </c>
      <c r="K339" s="359" t="s">
        <v>638</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603</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603</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603</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603</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603</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603</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603</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603</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603</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603</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603</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603</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603</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603</v>
      </c>
      <c r="J356" s="571" t="s">
        <v>30</v>
      </c>
      <c r="K356" s="359" t="s">
        <v>638</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603</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603</v>
      </c>
      <c r="J358" s="361" t="s">
        <v>36</v>
      </c>
      <c r="K358" s="359" t="s">
        <v>638</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603</v>
      </c>
      <c r="J359" s="571" t="s">
        <v>30</v>
      </c>
      <c r="K359" s="359" t="s">
        <v>638</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603</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603</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603</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603</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638</v>
      </c>
      <c r="S374" s="372" t="s">
        <v>638</v>
      </c>
      <c r="T374" s="372" t="s">
        <v>638</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638</v>
      </c>
      <c r="S375" s="372" t="s">
        <v>638</v>
      </c>
      <c r="T375" s="372" t="s">
        <v>638</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636</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636</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673</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679</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673</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673</v>
      </c>
      <c r="D1353">
        <v>667</v>
      </c>
      <c r="G1353">
        <v>667</v>
      </c>
    </row>
    <row r="1354" spans="1:7">
      <c r="A1354" t="s">
        <v>1099</v>
      </c>
      <c r="B1354">
        <v>1044</v>
      </c>
      <c r="G1354">
        <v>1044</v>
      </c>
    </row>
    <row r="1355" spans="1:7">
      <c r="A1355" t="s">
        <v>865</v>
      </c>
      <c r="C1355">
        <v>1062</v>
      </c>
      <c r="D1355">
        <v>1318</v>
      </c>
      <c r="E1355">
        <v>1165</v>
      </c>
      <c r="G1355">
        <v>3545</v>
      </c>
    </row>
    <row r="1356" spans="1:7">
      <c r="A1356" t="s">
        <v>676</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697</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697</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711</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697</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693</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711</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693</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604</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705</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712</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711</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604</v>
      </c>
      <c r="B1736">
        <v>364</v>
      </c>
      <c r="G1736">
        <v>364</v>
      </c>
    </row>
    <row r="1737" spans="1:7">
      <c r="A1737" t="s">
        <v>578</v>
      </c>
      <c r="D1737">
        <v>2452</v>
      </c>
      <c r="G1737">
        <v>2452</v>
      </c>
    </row>
    <row r="1738" spans="1:7">
      <c r="A1738" t="s">
        <v>942</v>
      </c>
      <c r="B1738">
        <v>2283</v>
      </c>
      <c r="C1738">
        <v>1160</v>
      </c>
      <c r="D1738">
        <v>803</v>
      </c>
      <c r="G1738">
        <v>4246</v>
      </c>
    </row>
    <row r="1739" spans="1:7">
      <c r="A1739" t="s">
        <v>705</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712</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640</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716</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711</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693</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604</v>
      </c>
    </row>
    <row r="1780" spans="1:7">
      <c r="A1780" t="s">
        <v>578</v>
      </c>
      <c r="D1780">
        <v>1646</v>
      </c>
      <c r="E1780">
        <v>852</v>
      </c>
      <c r="G1780">
        <v>2498</v>
      </c>
    </row>
    <row r="1781" spans="1:7">
      <c r="A1781" t="s">
        <v>942</v>
      </c>
    </row>
    <row r="1782" spans="1:7">
      <c r="A1782" t="s">
        <v>705</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712</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640</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716</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705</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712</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640</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672</v>
      </c>
      <c r="D1836">
        <v>998</v>
      </c>
      <c r="G1836">
        <v>998</v>
      </c>
    </row>
    <row r="1837" spans="1:7">
      <c r="A1837" t="s">
        <v>721</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705</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712</v>
      </c>
      <c r="E1858">
        <v>400</v>
      </c>
      <c r="G1858">
        <v>400</v>
      </c>
    </row>
    <row r="1859" spans="1:7">
      <c r="A1859" t="s">
        <v>579</v>
      </c>
    </row>
    <row r="1860" spans="1:7">
      <c r="A1860" t="s">
        <v>597</v>
      </c>
      <c r="B1860">
        <v>722</v>
      </c>
      <c r="C1860">
        <v>298</v>
      </c>
      <c r="D1860">
        <v>232</v>
      </c>
      <c r="G1860">
        <v>1252</v>
      </c>
    </row>
    <row r="1861" spans="1:7">
      <c r="A1861" t="s">
        <v>640</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672</v>
      </c>
      <c r="D1867">
        <v>756</v>
      </c>
      <c r="G1867">
        <v>756</v>
      </c>
    </row>
    <row r="1868" spans="1:7">
      <c r="A1868" t="s">
        <v>721</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655</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833</v>
      </c>
      <c r="D1886">
        <v>21</v>
      </c>
      <c r="E1886">
        <v>21</v>
      </c>
    </row>
    <row r="1887" spans="1:7">
      <c r="A1887" t="s">
        <v>872</v>
      </c>
    </row>
    <row r="1888" spans="1:7">
      <c r="A1888" t="s">
        <v>588</v>
      </c>
    </row>
    <row r="1889" spans="1:5">
      <c r="A1889" t="s">
        <v>604</v>
      </c>
    </row>
    <row r="1890" spans="1:5">
      <c r="A1890" t="s">
        <v>579</v>
      </c>
      <c r="C1890">
        <v>1158</v>
      </c>
      <c r="D1890">
        <v>1297</v>
      </c>
      <c r="E1890">
        <v>2455</v>
      </c>
    </row>
    <row r="1891" spans="1:5">
      <c r="A1891" t="s">
        <v>602</v>
      </c>
      <c r="B1891">
        <v>188</v>
      </c>
      <c r="C1891">
        <v>115</v>
      </c>
      <c r="E1891">
        <v>303</v>
      </c>
    </row>
    <row r="1892" spans="1:5">
      <c r="A1892" t="s">
        <v>716</v>
      </c>
      <c r="C1892">
        <v>478</v>
      </c>
      <c r="E1892">
        <v>478</v>
      </c>
    </row>
    <row r="1893" spans="1:5">
      <c r="A1893" t="s">
        <v>810</v>
      </c>
      <c r="B1893">
        <v>812</v>
      </c>
      <c r="D1893">
        <v>242</v>
      </c>
      <c r="E1893">
        <v>1054</v>
      </c>
    </row>
    <row r="1894" spans="1:5">
      <c r="A1894" t="s">
        <v>672</v>
      </c>
    </row>
    <row r="1895" spans="1:5">
      <c r="A1895" t="s">
        <v>721</v>
      </c>
    </row>
    <row r="1896" spans="1:5">
      <c r="A1896" t="s">
        <v>582</v>
      </c>
      <c r="C1896">
        <v>1641</v>
      </c>
      <c r="D1896">
        <v>1662</v>
      </c>
      <c r="E1896">
        <v>3303</v>
      </c>
    </row>
    <row r="1897" spans="1:5">
      <c r="A1897" t="s">
        <v>584</v>
      </c>
      <c r="B1897">
        <v>3372</v>
      </c>
      <c r="C1897">
        <v>454</v>
      </c>
      <c r="E1897">
        <v>3826</v>
      </c>
    </row>
    <row r="1898" spans="1:5">
      <c r="A1898" t="s">
        <v>726</v>
      </c>
      <c r="C1898">
        <v>721</v>
      </c>
      <c r="D1898">
        <v>1126</v>
      </c>
      <c r="E1898">
        <v>1847</v>
      </c>
    </row>
    <row r="1899" spans="1:5">
      <c r="A1899" t="s">
        <v>586</v>
      </c>
      <c r="B1899">
        <v>1458</v>
      </c>
      <c r="C1899">
        <v>1610</v>
      </c>
      <c r="D1899">
        <v>1420</v>
      </c>
      <c r="E1899">
        <v>4488</v>
      </c>
    </row>
    <row r="1900" spans="1:5">
      <c r="A1900" t="s">
        <v>655</v>
      </c>
      <c r="B1900">
        <v>2233</v>
      </c>
      <c r="C1900">
        <v>921</v>
      </c>
      <c r="D1900">
        <v>397</v>
      </c>
      <c r="E1900">
        <v>3551</v>
      </c>
    </row>
    <row r="1901" spans="1:5">
      <c r="A1901" t="s">
        <v>723</v>
      </c>
      <c r="C1901">
        <v>745</v>
      </c>
      <c r="D1901">
        <v>358</v>
      </c>
      <c r="E1901">
        <v>1103</v>
      </c>
    </row>
    <row r="1902" spans="1:5">
      <c r="A1902" t="s">
        <v>731</v>
      </c>
      <c r="B1902">
        <v>162</v>
      </c>
      <c r="C1902">
        <v>858</v>
      </c>
      <c r="D1902">
        <v>1126</v>
      </c>
      <c r="E1902">
        <v>2146</v>
      </c>
    </row>
    <row r="1903" spans="1:5">
      <c r="A1903" t="s">
        <v>657</v>
      </c>
      <c r="C1903">
        <v>979</v>
      </c>
      <c r="D1903">
        <v>395</v>
      </c>
      <c r="E1903">
        <v>1374</v>
      </c>
    </row>
    <row r="1904" spans="1:5">
      <c r="A1904" t="s">
        <v>722</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1"/>
  <sheetViews>
    <sheetView tabSelected="1" workbookViewId="0">
      <pane ySplit="1" topLeftCell="A3741" activePane="bottomLeft" state="frozen"/>
      <selection pane="bottomLeft" activeCell="E3753" sqref="E375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1619</v>
      </c>
      <c r="C820" s="238">
        <v>45750</v>
      </c>
      <c r="E820" s="11"/>
      <c r="F820" s="75" t="s">
        <v>667</v>
      </c>
      <c r="G820" t="str">
        <f t="shared" si="12"/>
        <v>April</v>
      </c>
    </row>
    <row r="821" spans="1:7">
      <c r="A821" s="233" t="s">
        <v>129</v>
      </c>
      <c r="B821" s="233" t="s">
        <v>1620</v>
      </c>
      <c r="C821" s="23">
        <v>45750</v>
      </c>
      <c r="E821" s="11"/>
      <c r="F821" s="75" t="s">
        <v>667</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1619</v>
      </c>
      <c r="C833" s="238">
        <v>45751</v>
      </c>
      <c r="E833" s="11"/>
      <c r="F833" s="75" t="s">
        <v>667</v>
      </c>
      <c r="G833" t="str">
        <f t="shared" si="12"/>
        <v>April</v>
      </c>
    </row>
    <row r="834" spans="1:7">
      <c r="A834" s="232" t="s">
        <v>129</v>
      </c>
      <c r="B834" s="232" t="s">
        <v>1620</v>
      </c>
      <c r="C834" s="23">
        <v>45751</v>
      </c>
      <c r="E834" s="11"/>
      <c r="F834" s="75" t="s">
        <v>667</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1619</v>
      </c>
      <c r="C856" s="238">
        <v>45755</v>
      </c>
      <c r="E856" s="11"/>
      <c r="F856" s="75" t="s">
        <v>667</v>
      </c>
      <c r="G856" t="str">
        <f t="shared" si="13"/>
        <v>April</v>
      </c>
    </row>
    <row r="857" spans="1:7">
      <c r="A857" s="232" t="s">
        <v>129</v>
      </c>
      <c r="B857" s="232" t="s">
        <v>1620</v>
      </c>
      <c r="C857" s="23">
        <v>45755</v>
      </c>
      <c r="E857" s="11"/>
      <c r="F857" s="75" t="s">
        <v>667</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1619</v>
      </c>
      <c r="C867" s="238">
        <v>45756</v>
      </c>
      <c r="E867" s="11"/>
      <c r="F867" s="75" t="s">
        <v>667</v>
      </c>
      <c r="G867" t="str">
        <f t="shared" si="13"/>
        <v>April</v>
      </c>
    </row>
    <row r="868" spans="1:7">
      <c r="A868" s="232" t="s">
        <v>129</v>
      </c>
      <c r="B868" s="232" t="s">
        <v>1620</v>
      </c>
      <c r="C868" s="23">
        <v>45756</v>
      </c>
      <c r="E868" s="11"/>
      <c r="F868" s="75" t="s">
        <v>667</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636</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636</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636</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636</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636</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673</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673</v>
      </c>
      <c r="B2542" s="243" t="s">
        <v>54</v>
      </c>
      <c r="C2542" s="23">
        <v>46043</v>
      </c>
      <c r="D2542" s="88">
        <v>408</v>
      </c>
      <c r="F2542" s="1133"/>
      <c r="G2542" t="s">
        <v>2532</v>
      </c>
    </row>
    <row r="2543" spans="1:7">
      <c r="A2543" s="243" t="s">
        <v>679</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679</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673</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673</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673</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676</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676</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676</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676</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676</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673</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676</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697</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697</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697</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697</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697</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697</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697</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697</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711</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711</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697</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693</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697</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693</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604</v>
      </c>
      <c r="B3297" s="1212" t="s">
        <v>496</v>
      </c>
      <c r="C3297" s="23">
        <v>46188</v>
      </c>
      <c r="D3297" s="11">
        <v>139</v>
      </c>
      <c r="G3297" t="s">
        <v>2066</v>
      </c>
    </row>
    <row r="3298" spans="1:7">
      <c r="A3298" s="1211" t="s">
        <v>851</v>
      </c>
      <c r="B3298" s="1211" t="s">
        <v>56</v>
      </c>
      <c r="C3298" s="23">
        <v>46188</v>
      </c>
      <c r="D3298" s="11">
        <v>806</v>
      </c>
      <c r="G3298" t="s">
        <v>2066</v>
      </c>
    </row>
    <row r="3299" spans="1:7">
      <c r="A3299" s="1212" t="s">
        <v>693</v>
      </c>
      <c r="B3299" s="1419" t="s">
        <v>2707</v>
      </c>
      <c r="C3299" s="23">
        <v>46188</v>
      </c>
      <c r="D3299" s="11">
        <v>636</v>
      </c>
      <c r="G3299" t="s">
        <v>2066</v>
      </c>
    </row>
    <row r="3300" spans="1:7">
      <c r="A3300" s="1213" t="s">
        <v>711</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604</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705</v>
      </c>
      <c r="B3318" s="1212" t="s">
        <v>2707</v>
      </c>
      <c r="C3318" s="23">
        <v>46189</v>
      </c>
      <c r="D3318" s="11">
        <v>608</v>
      </c>
      <c r="G3318" t="s">
        <v>2066</v>
      </c>
    </row>
    <row r="3319" spans="1:7">
      <c r="A3319" s="1212" t="s">
        <v>711</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604</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705</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604</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705</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712</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711</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712</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604</v>
      </c>
      <c r="B3396" s="1212" t="s">
        <v>496</v>
      </c>
      <c r="C3396" s="23">
        <v>46195</v>
      </c>
      <c r="D3396" s="11">
        <v>364</v>
      </c>
      <c r="G3396" t="s">
        <v>2066</v>
      </c>
    </row>
    <row r="3397" spans="1:7">
      <c r="A3397" s="1213" t="s">
        <v>942</v>
      </c>
      <c r="B3397" s="1213" t="s">
        <v>78</v>
      </c>
      <c r="C3397" s="23">
        <v>46195</v>
      </c>
      <c r="D3397" s="88">
        <v>2283</v>
      </c>
      <c r="G3397" t="s">
        <v>2066</v>
      </c>
    </row>
    <row r="3398" spans="1:7">
      <c r="A3398" s="1211" t="s">
        <v>640</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711</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712</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604</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640</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705</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712</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604</v>
      </c>
      <c r="B3447" s="1212" t="s">
        <v>496</v>
      </c>
      <c r="C3447" s="23">
        <v>46197</v>
      </c>
      <c r="F3447" s="11" t="s">
        <v>1901</v>
      </c>
      <c r="G3447" t="s">
        <v>2066</v>
      </c>
    </row>
    <row r="3448" spans="1:7">
      <c r="A3448" s="1212" t="s">
        <v>942</v>
      </c>
      <c r="B3448" s="1212" t="s">
        <v>78</v>
      </c>
      <c r="C3448" s="23">
        <v>46197</v>
      </c>
      <c r="D3448" s="11">
        <v>803</v>
      </c>
      <c r="G3448" t="s">
        <v>2066</v>
      </c>
    </row>
    <row r="3449" spans="1:7">
      <c r="A3449" s="1211" t="s">
        <v>640</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711</v>
      </c>
      <c r="B3453" s="1212" t="s">
        <v>2707</v>
      </c>
      <c r="C3453" s="23">
        <v>46197</v>
      </c>
      <c r="D3453" s="11">
        <v>84</v>
      </c>
      <c r="G3453" t="s">
        <v>2066</v>
      </c>
    </row>
    <row r="3454" spans="1:7">
      <c r="A3454" s="1419" t="s">
        <v>712</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640</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711</v>
      </c>
      <c r="B3468" s="1212" t="s">
        <v>2707</v>
      </c>
      <c r="C3468" s="23">
        <v>46198</v>
      </c>
      <c r="D3468" s="11">
        <v>75</v>
      </c>
      <c r="G3468" t="s">
        <v>2066</v>
      </c>
    </row>
    <row r="3469" spans="1:7">
      <c r="A3469" s="1212" t="s">
        <v>712</v>
      </c>
      <c r="B3469" s="1212" t="s">
        <v>2707</v>
      </c>
      <c r="C3469" s="23">
        <v>46198</v>
      </c>
      <c r="D3469" s="11">
        <v>790</v>
      </c>
      <c r="G3469" t="s">
        <v>2066</v>
      </c>
    </row>
    <row r="3470" spans="1:7">
      <c r="A3470" s="1212" t="s">
        <v>716</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640</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716</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711</v>
      </c>
      <c r="B3500" s="1212" t="s">
        <v>2707</v>
      </c>
      <c r="C3500" s="23">
        <v>46202</v>
      </c>
      <c r="D3500" s="11">
        <v>123</v>
      </c>
      <c r="G3500" t="s">
        <v>2066</v>
      </c>
    </row>
    <row r="3501" spans="1:7">
      <c r="A3501" s="1212" t="s">
        <v>705</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604</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716</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693</v>
      </c>
      <c r="B3541" s="1212" t="s">
        <v>2707</v>
      </c>
      <c r="C3541" s="23">
        <v>46204</v>
      </c>
      <c r="D3541" s="11">
        <v>339</v>
      </c>
      <c r="G3541" t="s">
        <v>2099</v>
      </c>
    </row>
    <row r="3542" spans="1:7">
      <c r="A3542" s="1212" t="s">
        <v>920</v>
      </c>
      <c r="B3542" s="1212" t="s">
        <v>2707</v>
      </c>
      <c r="C3542" s="23">
        <v>46204</v>
      </c>
      <c r="D3542" s="11">
        <v>439</v>
      </c>
      <c r="G3542" t="s">
        <v>2099</v>
      </c>
    </row>
    <row r="3543" spans="1:7">
      <c r="A3543" s="1212" t="s">
        <v>705</v>
      </c>
      <c r="B3543" s="1212" t="s">
        <v>2707</v>
      </c>
      <c r="C3543" s="23">
        <v>46204</v>
      </c>
      <c r="D3543" s="11">
        <v>544</v>
      </c>
      <c r="G3543" t="s">
        <v>2099</v>
      </c>
    </row>
    <row r="3544" spans="1:7">
      <c r="A3544" s="1212" t="s">
        <v>712</v>
      </c>
      <c r="B3544" s="1212" t="s">
        <v>2707</v>
      </c>
      <c r="C3544" s="23">
        <v>46204</v>
      </c>
      <c r="D3544" s="11">
        <v>867</v>
      </c>
      <c r="G3544" t="s">
        <v>2099</v>
      </c>
    </row>
    <row r="3545" spans="1:7">
      <c r="A3545" s="1596" t="s">
        <v>716</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640</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705</v>
      </c>
      <c r="B3561" s="1599" t="s">
        <v>2707</v>
      </c>
      <c r="C3561" s="23">
        <v>46205</v>
      </c>
      <c r="F3561" s="1541" t="s">
        <v>1901</v>
      </c>
      <c r="G3561" t="s">
        <v>2099</v>
      </c>
    </row>
    <row r="3562" spans="1:7">
      <c r="A3562" s="1599" t="s">
        <v>712</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640</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705</v>
      </c>
      <c r="B3577" s="1212" t="s">
        <v>2707</v>
      </c>
      <c r="C3577" s="23">
        <v>46209</v>
      </c>
      <c r="D3577" s="11">
        <v>845</v>
      </c>
      <c r="G3577" t="s">
        <v>2099</v>
      </c>
    </row>
    <row r="3578" spans="1:7">
      <c r="A3578" s="1212" t="s">
        <v>712</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640</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705</v>
      </c>
      <c r="B3591" s="1419" t="s">
        <v>66</v>
      </c>
      <c r="C3591" s="23">
        <v>46210</v>
      </c>
      <c r="D3591" s="11">
        <v>206</v>
      </c>
      <c r="G3591" t="s">
        <v>2099</v>
      </c>
    </row>
    <row r="3592" spans="1:7">
      <c r="A3592" s="1212" t="s">
        <v>712</v>
      </c>
      <c r="B3592" s="1212" t="s">
        <v>66</v>
      </c>
      <c r="C3592" s="23">
        <v>46210</v>
      </c>
      <c r="D3592" s="11">
        <v>254</v>
      </c>
      <c r="G3592" t="s">
        <v>2099</v>
      </c>
    </row>
    <row r="3593" spans="1:7">
      <c r="A3593" s="1212" t="s">
        <v>1694</v>
      </c>
      <c r="B3593" s="1212" t="s">
        <v>70</v>
      </c>
      <c r="C3593" s="23">
        <v>46210</v>
      </c>
      <c r="D3593" s="11">
        <v>235</v>
      </c>
      <c r="G3593" t="s">
        <v>2099</v>
      </c>
    </row>
    <row r="3594" spans="1:7">
      <c r="A3594" s="1212" t="s">
        <v>721</v>
      </c>
      <c r="B3594" s="1212" t="s">
        <v>79</v>
      </c>
      <c r="C3594" s="23">
        <v>46210</v>
      </c>
      <c r="D3594" s="11">
        <v>352</v>
      </c>
      <c r="G3594" t="s">
        <v>2099</v>
      </c>
    </row>
    <row r="3595" spans="1:7">
      <c r="A3595" s="1212" t="s">
        <v>672</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705</v>
      </c>
      <c r="B3610" s="1212" t="s">
        <v>66</v>
      </c>
      <c r="C3610" s="23">
        <v>46211</v>
      </c>
      <c r="F3610" s="1223" t="s">
        <v>1901</v>
      </c>
      <c r="G3610" t="s">
        <v>2099</v>
      </c>
    </row>
    <row r="3611" spans="1:7">
      <c r="A3611" s="1212" t="s">
        <v>712</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672</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712</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640</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721</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721</v>
      </c>
      <c r="B3691" s="476" t="s">
        <v>79</v>
      </c>
      <c r="C3691" s="23">
        <v>46218</v>
      </c>
      <c r="F3691" s="1541" t="s">
        <v>1901</v>
      </c>
      <c r="G3691" t="s">
        <v>2099</v>
      </c>
    </row>
    <row r="3692" spans="1:7">
      <c r="A3692" s="1212" t="s">
        <v>672</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655</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705</v>
      </c>
      <c r="B3703" s="1224" t="s">
        <v>2707</v>
      </c>
      <c r="C3703" s="23">
        <v>46219</v>
      </c>
      <c r="D3703" s="88">
        <v>1084</v>
      </c>
      <c r="G3703" t="s">
        <v>2099</v>
      </c>
    </row>
    <row r="3704" spans="1:7">
      <c r="A3704" s="1224" t="s">
        <v>712</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721</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655</v>
      </c>
      <c r="B3719" s="1422" t="s">
        <v>56</v>
      </c>
      <c r="C3719" s="23">
        <v>46223</v>
      </c>
      <c r="D3719" s="88">
        <v>2233</v>
      </c>
      <c r="G3719" t="s">
        <v>2099</v>
      </c>
    </row>
    <row r="3720" spans="1:7">
      <c r="A3720" s="476" t="s">
        <v>721</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672</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655</v>
      </c>
      <c r="B3732" s="1471" t="s">
        <v>56</v>
      </c>
      <c r="C3732" s="23">
        <v>46224</v>
      </c>
      <c r="D3732" s="11">
        <v>921</v>
      </c>
      <c r="G3732" t="s">
        <v>2099</v>
      </c>
    </row>
    <row r="3733" spans="1:7">
      <c r="A3733" s="1224" t="s">
        <v>657</v>
      </c>
      <c r="B3733" s="1224" t="s">
        <v>56</v>
      </c>
      <c r="C3733" s="23">
        <v>46224</v>
      </c>
      <c r="D3733" s="11">
        <v>979</v>
      </c>
      <c r="G3733" t="s">
        <v>2099</v>
      </c>
    </row>
    <row r="3734" spans="1:7">
      <c r="A3734" s="1415" t="s">
        <v>731</v>
      </c>
      <c r="B3734" s="1224" t="s">
        <v>494</v>
      </c>
      <c r="C3734" s="23">
        <v>46224</v>
      </c>
      <c r="D3734" s="11">
        <v>858</v>
      </c>
      <c r="G3734" t="s">
        <v>2099</v>
      </c>
    </row>
    <row r="3735" spans="1:7">
      <c r="A3735" s="1414" t="s">
        <v>722</v>
      </c>
      <c r="B3735" s="1224" t="s">
        <v>1619</v>
      </c>
      <c r="C3735" s="23">
        <v>46224</v>
      </c>
      <c r="F3735" s="11" t="s">
        <v>1901</v>
      </c>
      <c r="G3735" t="s">
        <v>2099</v>
      </c>
    </row>
    <row r="3736" spans="1:7">
      <c r="A3736" s="177" t="s">
        <v>716</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F3742" s="11" t="s">
        <v>2114</v>
      </c>
      <c r="G3742" t="s">
        <v>2099</v>
      </c>
    </row>
    <row r="3743" spans="1:7">
      <c r="A3743" s="1213" t="s">
        <v>604</v>
      </c>
      <c r="B3743" s="1213" t="s">
        <v>496</v>
      </c>
      <c r="C3743" s="23">
        <v>46225</v>
      </c>
      <c r="F3743" s="11" t="s">
        <v>2114</v>
      </c>
      <c r="G3743" t="s">
        <v>2099</v>
      </c>
    </row>
    <row r="3744" spans="1:7">
      <c r="A3744" s="1211" t="s">
        <v>655</v>
      </c>
      <c r="B3744" s="1422" t="s">
        <v>56</v>
      </c>
      <c r="C3744" s="23">
        <v>46225</v>
      </c>
      <c r="D3744" s="11">
        <v>397</v>
      </c>
      <c r="G3744" t="s">
        <v>2099</v>
      </c>
    </row>
    <row r="3745" spans="1:7">
      <c r="A3745" s="1212" t="s">
        <v>657</v>
      </c>
      <c r="B3745" s="1212" t="s">
        <v>56</v>
      </c>
      <c r="C3745" s="23">
        <v>46225</v>
      </c>
      <c r="D3745" s="11">
        <v>395</v>
      </c>
      <c r="G3745" t="s">
        <v>2099</v>
      </c>
    </row>
    <row r="3746" spans="1:7">
      <c r="A3746" s="1213" t="s">
        <v>731</v>
      </c>
      <c r="B3746" s="1212" t="s">
        <v>494</v>
      </c>
      <c r="C3746" s="23">
        <v>46225</v>
      </c>
      <c r="D3746" s="88">
        <v>1126</v>
      </c>
      <c r="G3746" t="s">
        <v>2099</v>
      </c>
    </row>
    <row r="3747" spans="1:7">
      <c r="A3747" s="1419" t="s">
        <v>722</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476" t="s">
        <v>833</v>
      </c>
      <c r="B3750" s="476" t="s">
        <v>56</v>
      </c>
      <c r="C3750" s="23">
        <v>46225</v>
      </c>
      <c r="D3750" s="88">
        <v>21</v>
      </c>
      <c r="F3750" s="11" t="s">
        <v>2905</v>
      </c>
      <c r="G3750" t="s">
        <v>2099</v>
      </c>
    </row>
    <row r="3751" spans="1:7">
      <c r="A3751" s="1213" t="s">
        <v>810</v>
      </c>
      <c r="B3751" s="243" t="s">
        <v>2696</v>
      </c>
      <c r="C3751" s="23">
        <v>46225</v>
      </c>
      <c r="D3751" s="11">
        <v>242</v>
      </c>
      <c r="F3751" s="11" t="s">
        <v>2906</v>
      </c>
      <c r="G3751" t="s">
        <v>2099</v>
      </c>
    </row>
    <row r="3752" spans="1:7">
      <c r="A3752" s="1422" t="s">
        <v>888</v>
      </c>
      <c r="B3752" s="1422" t="s">
        <v>58</v>
      </c>
      <c r="C3752" s="23">
        <v>46226</v>
      </c>
      <c r="G3752" t="s">
        <v>2099</v>
      </c>
    </row>
    <row r="3753" spans="1:7">
      <c r="A3753" s="1419" t="s">
        <v>579</v>
      </c>
      <c r="B3753" s="1419" t="s">
        <v>58</v>
      </c>
      <c r="C3753" s="23">
        <v>46226</v>
      </c>
      <c r="D3753" s="88">
        <v>1849</v>
      </c>
      <c r="G3753" t="s">
        <v>2099</v>
      </c>
    </row>
    <row r="3754" spans="1:7">
      <c r="A3754" s="1213" t="s">
        <v>582</v>
      </c>
      <c r="B3754" s="1213" t="s">
        <v>78</v>
      </c>
      <c r="C3754" s="23">
        <v>46226</v>
      </c>
      <c r="G3754" t="s">
        <v>2099</v>
      </c>
    </row>
    <row r="3755" spans="1:7">
      <c r="A3755" s="1419" t="s">
        <v>584</v>
      </c>
      <c r="B3755" s="1419" t="s">
        <v>78</v>
      </c>
      <c r="C3755" s="23">
        <v>46226</v>
      </c>
      <c r="G3755" t="s">
        <v>2099</v>
      </c>
    </row>
    <row r="3756" spans="1:7">
      <c r="A3756" s="1213" t="s">
        <v>586</v>
      </c>
      <c r="B3756" s="1213" t="s">
        <v>58</v>
      </c>
      <c r="C3756" s="23">
        <v>46226</v>
      </c>
      <c r="G3756" t="s">
        <v>2099</v>
      </c>
    </row>
    <row r="3757" spans="1:7">
      <c r="A3757" s="1419" t="s">
        <v>587</v>
      </c>
      <c r="B3757" s="1419" t="s">
        <v>1619</v>
      </c>
      <c r="C3757" s="23">
        <v>46226</v>
      </c>
      <c r="G3757" t="s">
        <v>2099</v>
      </c>
    </row>
    <row r="3758" spans="1:7">
      <c r="A3758" s="1213" t="s">
        <v>597</v>
      </c>
      <c r="B3758" s="1213" t="s">
        <v>2907</v>
      </c>
      <c r="C3758" s="23">
        <v>46226</v>
      </c>
      <c r="G3758" t="s">
        <v>2099</v>
      </c>
    </row>
    <row r="3759" spans="1:7">
      <c r="A3759" s="1419" t="s">
        <v>602</v>
      </c>
      <c r="B3759" s="1419" t="s">
        <v>496</v>
      </c>
      <c r="C3759" s="23">
        <v>46226</v>
      </c>
      <c r="D3759" s="11">
        <v>35</v>
      </c>
      <c r="G3759" t="s">
        <v>2099</v>
      </c>
    </row>
    <row r="3760" spans="1:7">
      <c r="A3760" s="1213" t="s">
        <v>604</v>
      </c>
      <c r="B3760" s="1213" t="s">
        <v>496</v>
      </c>
      <c r="C3760" s="23">
        <v>46226</v>
      </c>
      <c r="G3760" t="s">
        <v>2099</v>
      </c>
    </row>
    <row r="3761" spans="1:7">
      <c r="A3761" s="1211" t="s">
        <v>655</v>
      </c>
      <c r="B3761" s="1422" t="s">
        <v>56</v>
      </c>
      <c r="C3761" s="23">
        <v>46226</v>
      </c>
      <c r="D3761" s="11">
        <v>467</v>
      </c>
      <c r="G3761" t="s">
        <v>2099</v>
      </c>
    </row>
    <row r="3762" spans="1:7">
      <c r="A3762" s="1212" t="s">
        <v>657</v>
      </c>
      <c r="B3762" s="1212" t="s">
        <v>56</v>
      </c>
      <c r="C3762" s="23">
        <v>46226</v>
      </c>
      <c r="G3762" t="s">
        <v>2099</v>
      </c>
    </row>
    <row r="3763" spans="1:7">
      <c r="A3763" s="1213" t="s">
        <v>731</v>
      </c>
      <c r="B3763" s="1212" t="s">
        <v>494</v>
      </c>
      <c r="C3763" s="23">
        <v>46226</v>
      </c>
      <c r="G3763" t="s">
        <v>2099</v>
      </c>
    </row>
    <row r="3764" spans="1:7">
      <c r="A3764" s="1212" t="s">
        <v>716</v>
      </c>
      <c r="B3764" s="1212" t="s">
        <v>2827</v>
      </c>
      <c r="C3764" s="23">
        <v>46226</v>
      </c>
      <c r="G3764" t="s">
        <v>2099</v>
      </c>
    </row>
    <row r="3765" spans="1:7">
      <c r="A3765" s="1212" t="s">
        <v>722</v>
      </c>
      <c r="B3765" s="1212" t="s">
        <v>1619</v>
      </c>
      <c r="C3765" s="23">
        <v>46226</v>
      </c>
      <c r="G3765" t="s">
        <v>2099</v>
      </c>
    </row>
    <row r="3766" spans="1:7">
      <c r="A3766" s="1212" t="s">
        <v>722</v>
      </c>
      <c r="B3766" s="1212" t="s">
        <v>2539</v>
      </c>
      <c r="C3766" s="23">
        <v>46226</v>
      </c>
      <c r="G3766" t="s">
        <v>2099</v>
      </c>
    </row>
    <row r="3767" spans="1:7">
      <c r="A3767" s="476" t="s">
        <v>723</v>
      </c>
      <c r="B3767" s="476" t="s">
        <v>2904</v>
      </c>
      <c r="C3767" s="23">
        <v>46226</v>
      </c>
      <c r="G3767" t="s">
        <v>2099</v>
      </c>
    </row>
    <row r="3768" spans="1:7">
      <c r="A3768" s="476" t="s">
        <v>726</v>
      </c>
      <c r="B3768" s="476" t="s">
        <v>64</v>
      </c>
      <c r="C3768" s="23">
        <v>46226</v>
      </c>
      <c r="G3768" t="s">
        <v>2099</v>
      </c>
    </row>
    <row r="3769" spans="1:7">
      <c r="A3769" s="1212" t="s">
        <v>672</v>
      </c>
      <c r="B3769" s="1212" t="s">
        <v>2707</v>
      </c>
      <c r="C3769" s="23">
        <v>46226</v>
      </c>
      <c r="G3769" t="s">
        <v>2099</v>
      </c>
    </row>
    <row r="3770" spans="1:7">
      <c r="A3770" s="1422" t="s">
        <v>810</v>
      </c>
      <c r="B3770" s="239" t="s">
        <v>2908</v>
      </c>
      <c r="C3770" s="23">
        <v>46226</v>
      </c>
      <c r="G3770" t="s">
        <v>2099</v>
      </c>
    </row>
    <row r="3771" spans="1:7">
      <c r="A3771" s="1213" t="s">
        <v>813</v>
      </c>
      <c r="B3771" s="243" t="s">
        <v>2908</v>
      </c>
      <c r="C3771" s="23">
        <v>46226</v>
      </c>
      <c r="G3771"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Yes</v>
      </c>
      <c r="G57" s="270">
        <v>36166.65</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9A0B44E-1BE3-4381-BD6C-29137532990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2026-07-23T19:35:50Z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