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8" documentId="8_{DCF85A03-1EEC-410A-B6A1-333228F65FDB}" xr6:coauthVersionLast="47" xr6:coauthVersionMax="47" xr10:uidLastSave="{0F6BF656-43A4-40A5-AA2B-FCEC8F051040}"/>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22" r:id="rId12"/>
    <pivotCache cacheId="623" r:id="rId13"/>
    <pivotCache cacheId="624" r:id="rId14"/>
    <pivotCache cacheId="625" r:id="rId15"/>
    <pivotCache cacheId="6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7" i="30"/>
  <c r="V27" i="30"/>
  <c r="V36" i="30"/>
  <c r="V353" i="30"/>
  <c r="V182" i="30"/>
  <c r="V25" i="30"/>
  <c r="V158" i="30"/>
  <c r="V11" i="30"/>
  <c r="V331" i="30"/>
  <c r="V12" i="30"/>
  <c r="V186" i="30"/>
  <c r="V190" i="30"/>
  <c r="V319" i="30"/>
  <c r="V193" i="30"/>
  <c r="V34" i="30"/>
  <c r="V329" i="30"/>
  <c r="V35" i="30"/>
  <c r="V195" i="30"/>
  <c r="V189" i="30"/>
  <c r="V194" i="30"/>
  <c r="V6" i="30"/>
  <c r="V8" i="30"/>
  <c r="V318" i="30"/>
  <c r="V37" i="30"/>
  <c r="V184" i="30"/>
  <c r="V5" i="30"/>
  <c r="V31" i="30"/>
  <c r="V327" i="30"/>
  <c r="V191" i="30"/>
  <c r="V183" i="30"/>
  <c r="V196" i="30"/>
  <c r="V30" i="30"/>
  <c r="V38" i="30"/>
  <c r="V32" i="30"/>
  <c r="V192" i="30"/>
  <c r="V2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tc={74DC97C8-B142-4AAE-AEE1-E5B96F1849FC}</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19"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1"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<sst xmlns="http://schemas.openxmlformats.org/spreadsheetml/2006/main" count="24462" uniqueCount="2931">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</sst>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14" fontId="2" fillId="3"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95</c:v>
                </c:pt>
                <c:pt idx="2">
                  <c:v>28</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Brenton</c:v>
                </c:pt>
                <c:pt idx="2">
                  <c:v>Cody</c:v>
                </c:pt>
                <c:pt idx="3">
                  <c:v>Efrian</c:v>
                </c:pt>
                <c:pt idx="4">
                  <c:v>Eric</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c:v>
                </c:pt>
                <c:pt idx="2">
                  <c:v>9</c:v>
                </c:pt>
                <c:pt idx="3">
                  <c:v>6</c:v>
                </c:pt>
                <c:pt idx="4">
                  <c:v>1</c:v>
                </c:pt>
                <c:pt idx="5">
                  <c:v>5</c:v>
                </c:pt>
                <c:pt idx="6">
                  <c:v>27</c:v>
                </c:pt>
                <c:pt idx="7">
                  <c:v>4</c:v>
                </c:pt>
                <c:pt idx="8">
                  <c:v>4</c:v>
                </c:pt>
                <c:pt idx="9">
                  <c:v>6</c:v>
                </c:pt>
                <c:pt idx="10">
                  <c:v>4</c:v>
                </c:pt>
                <c:pt idx="11">
                  <c:v>0</c:v>
                </c:pt>
                <c:pt idx="12">
                  <c:v>3</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Brenton</c:v>
                </c:pt>
                <c:pt idx="2">
                  <c:v>Cody</c:v>
                </c:pt>
                <c:pt idx="3">
                  <c:v>Efrian</c:v>
                </c:pt>
                <c:pt idx="4">
                  <c:v>Eric</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0</c:v>
                </c:pt>
                <c:pt idx="2">
                  <c:v>23</c:v>
                </c:pt>
                <c:pt idx="3">
                  <c:v>4</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68" dT="2026-07-27T12:38:37.27" personId="{0ACB7AE2-DC9C-472E-9FC6-297A00E2FF13}" id="{74DC97C8-B142-4AAE-AEE1-E5B96F1849FC}">
    <text>7-27-2026 Final Footage Completed 5,944'--SiteTracker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71" workbookViewId="0">
      <selection activeCell="A155" sqref="A15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54" t="s">
        <v>0</v>
      </c>
      <c r="B1" s="1654"/>
      <c r="C1" s="1654"/>
      <c r="D1" s="1654"/>
      <c r="E1" s="1654"/>
      <c r="F1" s="1654"/>
      <c r="G1" s="1654"/>
      <c r="H1" s="1654"/>
      <c r="I1" s="1654"/>
      <c r="J1" s="1654"/>
      <c r="K1" s="1654"/>
      <c r="L1" s="1654"/>
      <c r="M1" s="1654"/>
      <c r="N1" s="1654"/>
      <c r="O1" s="1654"/>
      <c r="P1" s="1654"/>
      <c r="Q1" s="1005"/>
      <c r="S1" s="1570"/>
      <c r="T1" s="1570"/>
      <c r="U1" s="1570"/>
      <c r="V1" s="1570"/>
      <c r="W1" s="1005"/>
      <c r="X1" s="1005"/>
      <c r="Y1" s="1005"/>
      <c r="Z1" s="1005"/>
    </row>
    <row r="2" spans="1:26" ht="24.95" customHeight="1">
      <c r="A2" s="1655" t="str">
        <f ca="1">"Last Updated: "&amp;TEXT(NOW(),"MM/DD/YYYY  h:mm AM/PM")</f>
        <v>Last Updated: 07/27/2026  9:07 AM</v>
      </c>
      <c r="B2" s="1655"/>
      <c r="C2" s="1655"/>
      <c r="D2" s="1655"/>
      <c r="E2" s="1655"/>
      <c r="F2" s="1655"/>
      <c r="G2" s="1655"/>
      <c r="H2" s="1655"/>
      <c r="I2" s="1655"/>
      <c r="J2" s="1655"/>
      <c r="K2" s="1655"/>
      <c r="L2" s="1655"/>
      <c r="M2" s="1655"/>
      <c r="N2" s="1655"/>
      <c r="O2" s="1655"/>
      <c r="P2" s="1655"/>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52" t="s">
        <v>1</v>
      </c>
      <c r="B4" s="1652"/>
      <c r="C4" s="1652"/>
      <c r="D4" s="1652"/>
      <c r="E4" s="1652"/>
      <c r="F4" s="1652"/>
      <c r="G4" s="1652"/>
      <c r="H4" s="1652"/>
      <c r="I4" s="1652"/>
      <c r="J4" s="1652"/>
      <c r="K4" s="1652"/>
      <c r="L4" s="1652"/>
      <c r="M4" s="1652"/>
      <c r="N4" s="1652"/>
      <c r="O4" s="1652"/>
      <c r="P4" s="1652"/>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56" t="s">
        <v>7</v>
      </c>
      <c r="B7" s="1656"/>
      <c r="C7" s="1656"/>
      <c r="D7" s="1656"/>
      <c r="E7" s="1656"/>
      <c r="F7" s="1656"/>
      <c r="G7" s="1656"/>
      <c r="H7" s="1656"/>
      <c r="I7" s="1656"/>
      <c r="J7" s="1656"/>
      <c r="K7" s="1656"/>
      <c r="L7" s="1656"/>
      <c r="M7" s="1656"/>
      <c r="N7" s="1656"/>
      <c r="O7" s="1656"/>
      <c r="P7" s="1656"/>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7" t="s">
        <v>8</v>
      </c>
      <c r="B9" s="1657"/>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47"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47"/>
      <c r="C10" s="1005"/>
      <c r="D10" s="1647"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47"/>
      <c r="F10" s="1647"/>
      <c r="G10" s="1005"/>
      <c r="H10" s="1658"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8"/>
      <c r="J10" s="1658"/>
      <c r="K10" s="1005"/>
      <c r="L10" s="1659"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9"/>
      <c r="N10" s="1659"/>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60">
        <f>IFERROR(H10/D10,0)</f>
        <v>0.18932498070538845</v>
      </c>
      <c r="B13" s="1660"/>
      <c r="C13" s="1005"/>
      <c r="D13" s="1646"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46"/>
      <c r="F13" s="1646"/>
      <c r="G13" s="1005"/>
      <c r="H13" s="1647"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47"/>
      <c r="J13" s="1647"/>
      <c r="K13" s="1005"/>
      <c r="L13" s="1653">
        <f>COUNTA('Pending Resto-COP Packages'!A20:A84)</f>
        <v>53</v>
      </c>
      <c r="M13" s="1653"/>
      <c r="N13" s="1653"/>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8" t="s">
        <v>16</v>
      </c>
      <c r="B15" s="1648"/>
      <c r="C15" s="1648"/>
      <c r="D15" s="1648"/>
      <c r="E15" s="1005"/>
      <c r="F15" s="1648" t="s">
        <v>17</v>
      </c>
      <c r="G15" s="1648"/>
      <c r="H15" s="1648"/>
      <c r="I15" s="1648"/>
      <c r="J15" s="1005"/>
      <c r="K15" s="1648" t="s">
        <v>18</v>
      </c>
      <c r="L15" s="1648"/>
      <c r="M15" s="1648"/>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95</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583918</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6616284.4499999993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28</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170470</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2109899.2000000002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8" t="s">
        <v>45</v>
      </c>
      <c r="B28" s="1648"/>
      <c r="C28" s="1648"/>
      <c r="D28" s="1648"/>
      <c r="F28" s="1649" t="s">
        <v>46</v>
      </c>
      <c r="G28" s="1649"/>
      <c r="H28" s="1649"/>
      <c r="I28" s="164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4</v>
      </c>
      <c r="H36" s="1578">
        <f>COUNTIF('Pending Resto-COP Packages'!F:F,"*"&amp;F36&amp;"*")</f>
        <v>6</v>
      </c>
      <c r="I36" s="1579">
        <f t="shared" si="1"/>
        <v>10</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0</v>
      </c>
      <c r="H37" s="1584">
        <f>COUNTIF('Pending Resto-COP Packages'!F:F,"*"&amp;F37&amp;"*")</f>
        <v>0</v>
      </c>
      <c r="I37" s="1585">
        <f>G37+H37</f>
        <v>0</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4</v>
      </c>
      <c r="H38" s="1587">
        <f>COUNTIF('Pending Resto-COP Packages'!F:F,"*"&amp;F38&amp;"*")</f>
        <v>0</v>
      </c>
      <c r="I38" s="1588">
        <f>G38+H38</f>
        <v>4</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3</v>
      </c>
      <c r="H40" s="1587">
        <f>COUNTIF('Pending Resto-COP Packages'!F:F,"*"&amp;F40&amp;"*")</f>
        <v>1</v>
      </c>
      <c r="I40" s="1588">
        <f>G40+H40</f>
        <v>4</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0" t="s">
        <v>82</v>
      </c>
      <c r="B55" s="1650"/>
      <c r="C55" s="1650"/>
      <c r="D55" s="1650"/>
      <c r="E55" s="1650"/>
      <c r="F55" s="1650"/>
      <c r="G55" s="1650"/>
      <c r="H55" s="1650"/>
      <c r="I55" s="1650"/>
      <c r="J55" s="1650"/>
      <c r="K55" s="1650"/>
      <c r="L55" s="1650"/>
      <c r="M55" s="1650"/>
      <c r="N55" s="1650"/>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4</v>
      </c>
      <c r="T91" s="1570" cm="1">
        <f t="array" ref="T91:T104">_xlfn.BYROW(_xlfn.ANCHORARRAY(R91),_xlfn.LAMBDA(_xlpm.s,COUNTIF('Pending Resto-COP Packages'!F:F,"*"&amp;_xlpm.s&amp;"*")))</f>
        <v>6</v>
      </c>
      <c r="U91" s="1570" cm="1">
        <f t="array" ref="U91:U104">_xlfn.ANCHORARRAY(S91)+_xlfn.ANCHORARRAY(T91)</f>
        <v>10</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4</v>
      </c>
      <c r="T99" s="1570">
        <v>0</v>
      </c>
      <c r="U99" s="1570">
        <v>4</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3</v>
      </c>
      <c r="T103" s="1570">
        <v>1</v>
      </c>
      <c r="U103" s="1570">
        <v>4</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1" t="s">
        <v>84</v>
      </c>
      <c r="B115" s="1651"/>
      <c r="C115" s="1651"/>
      <c r="D115" s="1651"/>
      <c r="E115" s="1651"/>
      <c r="F115" s="1651"/>
      <c r="G115" s="1651"/>
      <c r="H115" s="1651"/>
      <c r="I115" s="1651"/>
      <c r="J115" s="1651"/>
      <c r="K115" s="1651"/>
      <c r="L115" s="1651"/>
      <c r="M115" s="1651"/>
      <c r="N115" s="1651"/>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1" t="s">
        <v>459</v>
      </c>
      <c r="C1" s="1661"/>
      <c r="D1" s="426"/>
      <c r="E1" s="1661" t="s">
        <v>460</v>
      </c>
      <c r="F1" s="166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2"/>
      <c r="B1" s="1662"/>
      <c r="C1" s="1662"/>
      <c r="D1" s="1662"/>
      <c r="E1" s="1662"/>
      <c r="F1" s="1662"/>
      <c r="G1" s="1662"/>
      <c r="H1" s="1663" t="s">
        <v>504</v>
      </c>
      <c r="I1" s="1663"/>
      <c r="J1" s="1663"/>
      <c r="K1" s="1663"/>
      <c r="L1" s="1663"/>
      <c r="M1" s="1663"/>
      <c r="N1" s="1663"/>
      <c r="O1" s="1663"/>
      <c r="P1" s="188"/>
      <c r="Q1" s="1664" t="s">
        <v>115</v>
      </c>
      <c r="R1" s="1664"/>
      <c r="S1" s="1665"/>
      <c r="T1" s="1664"/>
      <c r="U1" s="1664"/>
      <c r="V1" s="1664"/>
      <c r="W1" s="1664"/>
      <c r="X1" s="166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E1" activePane="topRight" state="frozen"/>
      <selection pane="topRight" activeCell="F18" sqref="F1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6">
        <v>88</v>
      </c>
      <c r="I4" s="371" t="s">
        <v>574</v>
      </c>
      <c r="J4" s="1055" t="s">
        <v>30</v>
      </c>
      <c r="K4" s="1667"/>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69</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6">
        <v>65</v>
      </c>
      <c r="I7" s="371" t="s">
        <v>574</v>
      </c>
      <c r="J7" s="1055" t="s">
        <v>30</v>
      </c>
      <c r="K7" s="1667"/>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65</v>
      </c>
      <c r="G18" s="1235" t="s">
        <v>592</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35</v>
      </c>
      <c r="Q31" s="1673">
        <v>46230</v>
      </c>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7">
        <v>67</v>
      </c>
      <c r="I33" s="1228" t="s">
        <v>569</v>
      </c>
      <c r="J33" s="1217" t="s">
        <v>30</v>
      </c>
      <c r="K33" s="1671"/>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7">
        <v>0</v>
      </c>
      <c r="I39" s="1228" t="s">
        <v>569</v>
      </c>
      <c r="J39" s="1217" t="s">
        <v>30</v>
      </c>
      <c r="K39" s="1671"/>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7">
        <v>0</v>
      </c>
      <c r="I46" s="689" t="s">
        <v>569</v>
      </c>
      <c r="J46" s="689" t="s">
        <v>30</v>
      </c>
      <c r="K46" s="1667"/>
      <c r="L46" s="1377" t="s">
        <v>637</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7">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8"/>
      <c r="AA52" s="1644"/>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6">
        <v>61</v>
      </c>
      <c r="I53" s="371" t="s">
        <v>569</v>
      </c>
      <c r="J53" s="1055" t="s">
        <v>30</v>
      </c>
      <c r="K53" s="1667"/>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79"/>
      <c r="AA53" s="1679"/>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6">
        <v>85</v>
      </c>
      <c r="I54" s="371" t="s">
        <v>569</v>
      </c>
      <c r="J54" s="1055" t="s">
        <v>30</v>
      </c>
      <c r="K54" s="1667"/>
      <c r="L54" s="1376"/>
      <c r="M54" s="371" t="s">
        <v>128</v>
      </c>
      <c r="N54" s="989">
        <v>60062</v>
      </c>
      <c r="O54" s="371" t="s">
        <v>128</v>
      </c>
      <c r="P54" s="705" t="s">
        <v>29</v>
      </c>
      <c r="Q54" s="1668">
        <v>46174</v>
      </c>
      <c r="R54" s="1668"/>
      <c r="S54" s="1668"/>
      <c r="T54" s="1668"/>
      <c r="U54" s="1668"/>
      <c r="V54" s="1669">
        <v>4380</v>
      </c>
      <c r="W54" s="1680">
        <v>803</v>
      </c>
      <c r="X54" s="1670">
        <f>SUM(V54-W54)</f>
        <v>3577</v>
      </c>
      <c r="Y54" s="1236">
        <f>IFERROR($W54/$V54, 0)</f>
        <v>0.18333333333333332</v>
      </c>
      <c r="Z54" s="1679"/>
      <c r="AA54" s="1679"/>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6">
        <v>86</v>
      </c>
      <c r="I55" s="371" t="s">
        <v>569</v>
      </c>
      <c r="J55" s="1055" t="s">
        <v>30</v>
      </c>
      <c r="K55" s="1667"/>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79"/>
      <c r="AA55" s="1679"/>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6">
        <v>87</v>
      </c>
      <c r="I56" s="371" t="s">
        <v>569</v>
      </c>
      <c r="J56" s="1055" t="s">
        <v>30</v>
      </c>
      <c r="K56" s="1667"/>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79"/>
      <c r="AA56" s="1679"/>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6">
        <v>55</v>
      </c>
      <c r="I57" s="371" t="s">
        <v>569</v>
      </c>
      <c r="J57" s="1055" t="s">
        <v>30</v>
      </c>
      <c r="K57" s="1667"/>
      <c r="L57" s="1376"/>
      <c r="M57" s="371" t="s">
        <v>128</v>
      </c>
      <c r="N57" s="989">
        <v>45757.7</v>
      </c>
      <c r="O57" s="371" t="s">
        <v>128</v>
      </c>
      <c r="P57" s="705" t="s">
        <v>29</v>
      </c>
      <c r="Q57" s="1668">
        <v>46174</v>
      </c>
      <c r="R57" s="1668"/>
      <c r="S57" s="1668"/>
      <c r="T57" s="1668"/>
      <c r="U57" s="1668"/>
      <c r="V57" s="1669">
        <v>3537</v>
      </c>
      <c r="W57" s="1680">
        <v>3397</v>
      </c>
      <c r="X57" s="1670">
        <f>SUM(V57-W57)</f>
        <v>140</v>
      </c>
      <c r="Y57" s="1236">
        <f>IFERROR($W57/$V57, 0)</f>
        <v>0.96041843370087643</v>
      </c>
      <c r="Z57" s="1668">
        <v>46225</v>
      </c>
      <c r="AA57" s="1679"/>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6">
        <v>78</v>
      </c>
      <c r="I58" s="371" t="s">
        <v>569</v>
      </c>
      <c r="J58" s="1055" t="s">
        <v>30</v>
      </c>
      <c r="K58" s="1667"/>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79"/>
      <c r="AA58" s="1679"/>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7"/>
      <c r="L59" s="1376"/>
      <c r="M59" s="699" t="s">
        <v>128</v>
      </c>
      <c r="N59" s="1681">
        <v>36166.65</v>
      </c>
      <c r="O59" s="1177" t="s">
        <v>128</v>
      </c>
      <c r="P59" s="735" t="s">
        <v>35</v>
      </c>
      <c r="Q59" s="990">
        <v>46226</v>
      </c>
      <c r="R59" s="1668"/>
      <c r="S59" s="1668"/>
      <c r="T59" s="1668"/>
      <c r="U59" s="1668"/>
      <c r="V59" s="1669">
        <v>3036</v>
      </c>
      <c r="W59" s="1670"/>
      <c r="X59" s="1670">
        <f>SUM(V59-W59)</f>
        <v>3036</v>
      </c>
      <c r="Y59" s="1236">
        <f>IFERROR($W59/$V59, 0)</f>
        <v>0</v>
      </c>
      <c r="Z59" s="1679"/>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7"/>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7"/>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6">
        <v>71</v>
      </c>
      <c r="I69" s="1256" t="s">
        <v>569</v>
      </c>
      <c r="J69" s="1257" t="s">
        <v>30</v>
      </c>
      <c r="K69" s="1667"/>
      <c r="L69" s="1376"/>
      <c r="M69" s="1176" t="s">
        <v>128</v>
      </c>
      <c r="N69" s="1681">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6">
        <v>77</v>
      </c>
      <c r="I70" s="1256" t="s">
        <v>569</v>
      </c>
      <c r="J70" s="1257" t="s">
        <v>30</v>
      </c>
      <c r="K70" s="1667"/>
      <c r="L70" s="1376"/>
      <c r="M70" s="1176" t="s">
        <v>128</v>
      </c>
      <c r="N70" s="1681">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6">
        <v>56</v>
      </c>
      <c r="I71" s="1256" t="s">
        <v>569</v>
      </c>
      <c r="J71" s="1257" t="s">
        <v>30</v>
      </c>
      <c r="K71" s="1667"/>
      <c r="L71" s="1376"/>
      <c r="M71" s="1176" t="s">
        <v>128</v>
      </c>
      <c r="N71" s="1681">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6">
        <v>83</v>
      </c>
      <c r="I72" s="1256" t="s">
        <v>569</v>
      </c>
      <c r="J72" s="1257" t="s">
        <v>30</v>
      </c>
      <c r="K72" s="1667"/>
      <c r="L72" s="1376"/>
      <c r="M72" s="1176" t="s">
        <v>128</v>
      </c>
      <c r="N72" s="1681">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6">
        <v>80</v>
      </c>
      <c r="I73" s="1256" t="s">
        <v>569</v>
      </c>
      <c r="J73" s="1257" t="s">
        <v>30</v>
      </c>
      <c r="K73" s="1667"/>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6">
        <v>82</v>
      </c>
      <c r="I74" s="1256" t="s">
        <v>569</v>
      </c>
      <c r="J74" s="1257" t="s">
        <v>30</v>
      </c>
      <c r="K74" s="1667"/>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6">
        <v>0</v>
      </c>
      <c r="I75" s="1256" t="s">
        <v>569</v>
      </c>
      <c r="J75" s="1257" t="s">
        <v>30</v>
      </c>
      <c r="K75" s="1667"/>
      <c r="L75" s="1376"/>
      <c r="M75" s="1176" t="s">
        <v>128</v>
      </c>
      <c r="N75" s="1681">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6">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6">
        <v>77</v>
      </c>
      <c r="I77" s="1256" t="s">
        <v>569</v>
      </c>
      <c r="J77" s="1257" t="s">
        <v>30</v>
      </c>
      <c r="K77" s="1667"/>
      <c r="L77" s="1376"/>
      <c r="M77" s="1176" t="s">
        <v>128</v>
      </c>
      <c r="N77" s="1681">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6">
        <v>74</v>
      </c>
      <c r="I78" s="1256" t="s">
        <v>569</v>
      </c>
      <c r="J78" s="1257" t="s">
        <v>30</v>
      </c>
      <c r="K78" s="1667"/>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6"/>
      <c r="I79" s="1256"/>
      <c r="J79" s="1666"/>
      <c r="K79" s="1667"/>
      <c r="L79" s="1376"/>
      <c r="M79" s="1176" t="s">
        <v>128</v>
      </c>
      <c r="N79" s="1681">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6">
        <v>46</v>
      </c>
      <c r="I80" s="1256" t="s">
        <v>569</v>
      </c>
      <c r="J80" s="1257" t="s">
        <v>30</v>
      </c>
      <c r="K80" s="1667"/>
      <c r="L80" s="1376"/>
      <c r="M80" s="1176" t="s">
        <v>128</v>
      </c>
      <c r="N80" s="1681">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6">
        <v>82</v>
      </c>
      <c r="I81" s="1256" t="s">
        <v>569</v>
      </c>
      <c r="J81" s="1257" t="s">
        <v>30</v>
      </c>
      <c r="K81" s="1667"/>
      <c r="L81" s="1376"/>
      <c r="M81" s="1176" t="s">
        <v>128</v>
      </c>
      <c r="N81" s="1681">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6">
        <v>56</v>
      </c>
      <c r="I82" s="1256" t="s">
        <v>569</v>
      </c>
      <c r="J82" s="1257" t="s">
        <v>30</v>
      </c>
      <c r="K82" s="1667"/>
      <c r="L82" s="1376"/>
      <c r="M82" s="1666" t="s">
        <v>128</v>
      </c>
      <c r="N82" s="1681">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6">
        <v>79</v>
      </c>
      <c r="I83" s="1256" t="s">
        <v>569</v>
      </c>
      <c r="J83" s="1257" t="s">
        <v>30</v>
      </c>
      <c r="K83" s="1667"/>
      <c r="L83" s="1376"/>
      <c r="M83" s="1176" t="s">
        <v>128</v>
      </c>
      <c r="N83" s="1681">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6">
        <v>77</v>
      </c>
      <c r="I84" s="1256" t="s">
        <v>569</v>
      </c>
      <c r="J84" s="1257" t="s">
        <v>30</v>
      </c>
      <c r="K84" s="1667"/>
      <c r="L84" s="1376"/>
      <c r="M84" s="1176" t="s">
        <v>128</v>
      </c>
      <c r="N84" s="1681">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6">
        <v>48</v>
      </c>
      <c r="I85" s="1256" t="s">
        <v>569</v>
      </c>
      <c r="J85" s="1257" t="s">
        <v>30</v>
      </c>
      <c r="K85" s="1667"/>
      <c r="L85" s="1376"/>
      <c r="M85" s="1176" t="s">
        <v>128</v>
      </c>
      <c r="N85" s="1357">
        <v>50669</v>
      </c>
      <c r="O85" s="1177" t="s">
        <v>128</v>
      </c>
      <c r="P85" s="1332" t="s">
        <v>29</v>
      </c>
      <c r="Q85" s="1668"/>
      <c r="R85" s="1668"/>
      <c r="S85" s="1668"/>
      <c r="T85" s="1668"/>
      <c r="U85" s="1668"/>
      <c r="V85" s="1669">
        <v>3600</v>
      </c>
      <c r="W85" s="1680">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6">
        <v>70</v>
      </c>
      <c r="I86" s="1256" t="s">
        <v>569</v>
      </c>
      <c r="J86" s="1257" t="s">
        <v>30</v>
      </c>
      <c r="K86" s="1667"/>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6">
        <v>90</v>
      </c>
      <c r="I88" s="1256" t="s">
        <v>569</v>
      </c>
      <c r="J88" s="1257" t="s">
        <v>30</v>
      </c>
      <c r="K88" s="1667"/>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6">
        <v>74</v>
      </c>
      <c r="I90" s="1256" t="s">
        <v>569</v>
      </c>
      <c r="J90" s="1257" t="s">
        <v>30</v>
      </c>
      <c r="K90" s="1667"/>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6">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6">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6">
        <v>0</v>
      </c>
      <c r="I93" s="1256" t="s">
        <v>574</v>
      </c>
      <c r="J93" s="1257" t="s">
        <v>30</v>
      </c>
      <c r="K93" s="1667"/>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6">
        <v>0</v>
      </c>
      <c r="I94" s="1256" t="s">
        <v>569</v>
      </c>
      <c r="J94" s="1257" t="s">
        <v>30</v>
      </c>
      <c r="K94" s="1667"/>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6"/>
      <c r="I95" s="1256"/>
      <c r="J95" s="1666"/>
      <c r="K95" s="1667"/>
      <c r="L95" s="1376"/>
      <c r="M95" s="1176" t="s">
        <v>128</v>
      </c>
      <c r="N95" s="1681">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6">
        <v>0</v>
      </c>
      <c r="I96" s="1256" t="s">
        <v>569</v>
      </c>
      <c r="J96" s="1257" t="s">
        <v>30</v>
      </c>
      <c r="K96" s="1667"/>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7"/>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6" t="s">
        <v>36</v>
      </c>
      <c r="K98" s="1667"/>
      <c r="L98" s="1376"/>
      <c r="M98" s="1666" t="s">
        <v>256</v>
      </c>
      <c r="N98" s="1681">
        <v>60744.4</v>
      </c>
      <c r="O98" s="1177" t="s">
        <v>128</v>
      </c>
      <c r="P98" s="1332" t="s">
        <v>35</v>
      </c>
      <c r="Q98" s="1668">
        <v>46197</v>
      </c>
      <c r="R98" s="1668"/>
      <c r="S98" s="1668"/>
      <c r="T98" s="1668"/>
      <c r="U98" s="1668"/>
      <c r="V98" s="1669">
        <v>5950</v>
      </c>
      <c r="W98" s="1680">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6"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81">
        <v>62074</v>
      </c>
      <c r="O100" s="744" t="s">
        <v>128</v>
      </c>
      <c r="P100" s="735" t="s">
        <v>29</v>
      </c>
      <c r="Q100" s="1668"/>
      <c r="R100" s="1668"/>
      <c r="S100" s="1668"/>
      <c r="T100" s="1668"/>
      <c r="U100" s="1668"/>
      <c r="V100" s="1669">
        <v>5246</v>
      </c>
      <c r="W100" s="1680">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6">
        <v>79</v>
      </c>
      <c r="I102" s="1256" t="s">
        <v>569</v>
      </c>
      <c r="J102" s="744" t="s">
        <v>33</v>
      </c>
      <c r="K102" s="689" t="s">
        <v>549</v>
      </c>
      <c r="L102" s="1376"/>
      <c r="M102" s="1176" t="s">
        <v>128</v>
      </c>
      <c r="N102" s="1681">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6">
        <v>78</v>
      </c>
      <c r="I103" s="1256" t="s">
        <v>569</v>
      </c>
      <c r="J103" s="744" t="s">
        <v>33</v>
      </c>
      <c r="K103" s="689" t="s">
        <v>549</v>
      </c>
      <c r="L103" s="1376"/>
      <c r="M103" s="1176" t="s">
        <v>128</v>
      </c>
      <c r="N103" s="1681">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6">
        <v>49</v>
      </c>
      <c r="I104" s="1256" t="s">
        <v>569</v>
      </c>
      <c r="J104" s="744" t="s">
        <v>33</v>
      </c>
      <c r="K104" s="689" t="s">
        <v>549</v>
      </c>
      <c r="L104" s="1376"/>
      <c r="M104" s="1176" t="s">
        <v>256</v>
      </c>
      <c r="N104" s="1681"/>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C17" activePane="topRight" state="frozen"/>
      <selection pane="topRight" activeCell="E32" sqref="E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6">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6">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6">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6">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6">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6">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6">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6">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6">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6">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6">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6">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6">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6">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6">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6">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6">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6">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6">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6">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6">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6">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6">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6">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6">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6">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6">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6">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6">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6">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6">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6">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6">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6">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6">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16D340F-CE0D-4902-8497-3CD6DB32280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Heatherman</cp:lastModifiedBy>
  <cp:revision/>
  <dcterms:created xsi:type="dcterms:W3CDTF">2025-01-07T16:10:48Z</dcterms:created>
  <dcterms:modified xsi:type="dcterms:W3CDTF">2026-07-27T13:08:17Z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