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25" i="30"/>
  <c r="V187" i="30"/>
  <c r="V180" i="30"/>
  <c r="V349" i="30"/>
  <c r="V5" i="30"/>
  <c r="V31" i="30"/>
  <c r="V181" i="30"/>
  <c r="V188" i="30"/>
  <c r="V191" i="30"/>
  <c r="V189" i="30"/>
  <c r="V24" i="30"/>
  <c r="V192" i="30"/>
  <c r="V316" i="30"/>
  <c r="V12" i="30"/>
  <c r="V6" i="30"/>
  <c r="V27" i="30"/>
  <c r="V313" i="30"/>
  <c r="V182" i="30"/>
  <c r="V156" i="30"/>
  <c r="V35" i="30"/>
  <c r="V30" i="30"/>
  <c r="V36" i="30"/>
  <c r="V326" i="30"/>
  <c r="V184" i="30"/>
  <c r="V328" i="30"/>
  <c r="V190" i="30"/>
  <c r="V33" i="30"/>
  <c r="V155" i="30"/>
  <c r="V34" i="30"/>
  <c r="V8" i="30"/>
  <c r="V324" i="30"/>
  <c r="V336"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<sst xmlns="http://schemas.openxmlformats.org/spreadsheetml/2006/main" count="23345" uniqueCount="2822">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</sst>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8" t="s">
        <v>0</v>
      </c>
      <c r="B1" s="1628"/>
      <c r="C1" s="1628"/>
      <c r="D1" s="1628"/>
      <c r="E1" s="1628"/>
      <c r="F1" s="1628"/>
      <c r="G1" s="1628"/>
      <c r="H1" s="1628"/>
      <c r="I1" s="1628"/>
      <c r="J1" s="1628"/>
      <c r="K1" s="1628"/>
      <c r="L1" s="1628"/>
      <c r="M1" s="1628"/>
      <c r="N1" s="1628"/>
      <c r="O1" s="1628"/>
      <c r="P1" s="1628"/>
      <c r="Q1" s="1005"/>
      <c r="S1" s="1579"/>
      <c r="T1" s="1579"/>
      <c r="U1" s="1579"/>
      <c r="V1" s="1579"/>
      <c r="W1" s="1005"/>
      <c r="X1" s="1005"/>
      <c r="Y1" s="1005"/>
      <c r="Z1" s="1005"/>
    </row>
    <row r="2" spans="1:26" ht="24.95" customHeight="1">
      <c r="A2" s="1629" t="str">
        <f ca="1">"Last Updated: "&amp;TEXT(NOW(),"MM/DD/YYYY  h:mm AM/PM")</f>
        <v>Last Updated: 07/05/2026  1:15 PM</v>
      </c>
      <c r="B2" s="1629"/>
      <c r="C2" s="1629"/>
      <c r="D2" s="1629"/>
      <c r="E2" s="1629"/>
      <c r="F2" s="1629"/>
      <c r="G2" s="1629"/>
      <c r="H2" s="1629"/>
      <c r="I2" s="1629"/>
      <c r="J2" s="1629"/>
      <c r="K2" s="1629"/>
      <c r="L2" s="1629"/>
      <c r="M2" s="1629"/>
      <c r="N2" s="1629"/>
      <c r="O2" s="1629"/>
      <c r="P2" s="162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1"/>
      <c r="F10" s="1621"/>
      <c r="G10" s="1005"/>
      <c r="H10" s="163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32"/>
      <c r="J10" s="1632"/>
      <c r="K10" s="1005"/>
      <c r="L10" s="163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33"/>
      <c r="N10" s="163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34">
        <f>IFERROR(H10/D10,0)</f>
        <v>0.1733840866686846</v>
      </c>
      <c r="B13" s="1634"/>
      <c r="C13" s="1005"/>
      <c r="D13" s="162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0"/>
      <c r="F13" s="1620"/>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1"/>
      <c r="J13" s="1621"/>
      <c r="K13" s="1005"/>
      <c r="L13" s="1627">
        <f>COUNTA('Pending Resto-COP Packages'!A16:A67)</f>
        <v>40</v>
      </c>
      <c r="M13" s="1627"/>
      <c r="N13" s="162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08">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08">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11">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08">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18">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18">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09">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E1776">
        <v>42</v>
      </c>
      <c r="G1776">
        <v>421</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E1803">
        <v>741</v>
      </c>
      <c r="G1803">
        <v>1828</v>
      </c>
    </row>
    <row r="1804" spans="1:7">
      <c r="A1804" t="s">
        <v>487</v>
      </c>
      <c r="B1804">
        <v>10768</v>
      </c>
      <c r="C1804">
        <v>15308</v>
      </c>
      <c r="D1804">
        <v>11510</v>
      </c>
      <c r="E1804">
        <v>6634</v>
      </c>
      <c r="G1804">
        <v>44220</v>
      </c>
    </row>
    <row r="1807" spans="1:7">
      <c r="A1807" s="12" t="s">
        <v>1577</v>
      </c>
      <c r="B1807" s="12" t="s">
        <v>1576</v>
      </c>
    </row>
    <row r="1808" spans="1:7">
      <c r="A1808" s="12" t="s">
        <v>1578</v>
      </c>
      <c r="B1808" s="47">
        <v>46209</v>
      </c>
      <c r="C1808" t="s">
        <v>487</v>
      </c>
    </row>
    <row r="1809" spans="1:1">
      <c r="A1809" t="s">
        <v>470</v>
      </c>
    </row>
    <row r="1810" spans="1:1">
      <c r="A181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D9325E-D92A-4913-8750-DEE37FD830A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2026-07-05T17:25:03Z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