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26" documentId="8_{DCF85A03-1EEC-410A-B6A1-333228F65FDB}" xr6:coauthVersionLast="47" xr6:coauthVersionMax="47" xr10:uidLastSave="{80DC8A24-0A23-4324-8912-1FB8A9604DBF}"/>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2" r:id="rId12"/>
    <pivotCache cacheId="783" r:id="rId13"/>
    <pivotCache cacheId="784" r:id="rId14"/>
    <pivotCache cacheId="785" r:id="rId15"/>
    <pivotCache cacheId="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24" i="30"/>
  <c r="V11" i="30"/>
  <c r="V196" i="30"/>
  <c r="V327" i="30"/>
  <c r="V6" i="30"/>
  <c r="V183" i="30"/>
  <c r="V193" i="30"/>
  <c r="V157" i="30"/>
  <c r="V38" i="30"/>
  <c r="V319" i="30"/>
  <c r="V37" i="30"/>
  <c r="V190" i="30"/>
  <c r="V331" i="30"/>
  <c r="V35" i="30"/>
  <c r="V34" i="30"/>
  <c r="V32" i="30"/>
  <c r="V12" i="30"/>
  <c r="V31" i="30"/>
  <c r="V194" i="30"/>
  <c r="V25" i="30"/>
  <c r="V186" i="30"/>
  <c r="V5" i="30"/>
  <c r="V184" i="30"/>
  <c r="V195" i="30"/>
  <c r="V318" i="30"/>
  <c r="V182" i="30"/>
  <c r="V189" i="30"/>
  <c r="V352" i="30"/>
  <c r="V329" i="30"/>
  <c r="V158" i="30"/>
  <c r="V30" i="30"/>
  <c r="V27" i="30"/>
  <c r="V8" i="30"/>
  <c r="V36"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<sst xmlns="http://schemas.openxmlformats.org/spreadsheetml/2006/main" count="24224" uniqueCount="2906">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</sst>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1" t="s">
        <v>0</v>
      </c>
      <c r="B1" s="1641"/>
      <c r="C1" s="1641"/>
      <c r="D1" s="1641"/>
      <c r="E1" s="1641"/>
      <c r="F1" s="1641"/>
      <c r="G1" s="1641"/>
      <c r="H1" s="1641"/>
      <c r="I1" s="1641"/>
      <c r="J1" s="1641"/>
      <c r="K1" s="1641"/>
      <c r="L1" s="1641"/>
      <c r="M1" s="1641"/>
      <c r="N1" s="1641"/>
      <c r="O1" s="1641"/>
      <c r="P1" s="1641"/>
      <c r="Q1" s="1005"/>
      <c r="S1" s="1570"/>
      <c r="T1" s="1570"/>
      <c r="U1" s="1570"/>
      <c r="V1" s="1570"/>
      <c r="W1" s="1005"/>
      <c r="X1" s="1005"/>
      <c r="Y1" s="1005"/>
      <c r="Z1" s="1005"/>
    </row>
    <row r="2" spans="1:26" ht="24.95" customHeight="1">
      <c r="A2" s="1642" t="str">
        <f ca="1">"Last Updated: "&amp;TEXT(NOW(),"MM/DD/YYYY  h:mm AM/PM")</f>
        <v>Last Updated: 07/22/2026  10:55 PM</v>
      </c>
      <c r="B2" s="1642"/>
      <c r="C2" s="1642"/>
      <c r="D2" s="1642"/>
      <c r="E2" s="1642"/>
      <c r="F2" s="1642"/>
      <c r="G2" s="1642"/>
      <c r="H2" s="1642"/>
      <c r="I2" s="1642"/>
      <c r="J2" s="1642"/>
      <c r="K2" s="1642"/>
      <c r="L2" s="1642"/>
      <c r="M2" s="1642"/>
      <c r="N2" s="1642"/>
      <c r="O2" s="1642"/>
      <c r="P2" s="164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9" t="s">
        <v>1</v>
      </c>
      <c r="B4" s="1639"/>
      <c r="C4" s="1639"/>
      <c r="D4" s="1639"/>
      <c r="E4" s="1639"/>
      <c r="F4" s="1639"/>
      <c r="G4" s="1639"/>
      <c r="H4" s="1639"/>
      <c r="I4" s="1639"/>
      <c r="J4" s="1639"/>
      <c r="K4" s="1639"/>
      <c r="L4" s="1639"/>
      <c r="M4" s="1639"/>
      <c r="N4" s="1639"/>
      <c r="O4" s="1639"/>
      <c r="P4" s="163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3" t="s">
        <v>7</v>
      </c>
      <c r="B7" s="1643"/>
      <c r="C7" s="1643"/>
      <c r="D7" s="1643"/>
      <c r="E7" s="1643"/>
      <c r="F7" s="1643"/>
      <c r="G7" s="1643"/>
      <c r="H7" s="1643"/>
      <c r="I7" s="1643"/>
      <c r="J7" s="1643"/>
      <c r="K7" s="1643"/>
      <c r="L7" s="1643"/>
      <c r="M7" s="1643"/>
      <c r="N7" s="1643"/>
      <c r="O7" s="1643"/>
      <c r="P7" s="164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4" t="s">
        <v>8</v>
      </c>
      <c r="B9" s="1644"/>
      <c r="C9" s="1005"/>
      <c r="D9" s="1632" t="s">
        <v>9</v>
      </c>
      <c r="E9" s="1632"/>
      <c r="F9" s="1632"/>
      <c r="G9" s="1005"/>
      <c r="H9" s="1632" t="s">
        <v>10</v>
      </c>
      <c r="I9" s="1632"/>
      <c r="J9" s="1632"/>
      <c r="K9" s="1005"/>
      <c r="L9" s="1632" t="s">
        <v>11</v>
      </c>
      <c r="M9" s="1632"/>
      <c r="N9" s="1632"/>
      <c r="O9" s="1005"/>
      <c r="P9" s="1005"/>
      <c r="Q9" s="1005"/>
      <c r="R9" s="1570"/>
      <c r="S9" s="1570"/>
      <c r="T9" s="1570"/>
      <c r="U9" s="1570"/>
      <c r="V9" s="1570"/>
      <c r="W9" s="1005"/>
      <c r="X9" s="1005"/>
      <c r="Y9" s="1005"/>
      <c r="Z9" s="1005"/>
    </row>
    <row r="10" spans="1:26" ht="50.1" customHeight="1">
      <c r="A10" s="1634"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4"/>
      <c r="C10" s="1005"/>
      <c r="D10" s="1634"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4"/>
      <c r="F10" s="1634"/>
      <c r="G10" s="1005"/>
      <c r="H10" s="1645"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5"/>
      <c r="J10" s="1645"/>
      <c r="K10" s="1005"/>
      <c r="L10" s="1646"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6"/>
      <c r="N10" s="164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0"/>
      <c r="S12" s="1570"/>
      <c r="T12" s="1570"/>
      <c r="U12" s="1570"/>
      <c r="V12" s="1570"/>
      <c r="W12" s="1005"/>
      <c r="X12" s="1005"/>
      <c r="Y12" s="1005"/>
      <c r="Z12" s="1005"/>
    </row>
    <row r="13" spans="1:26" ht="50.1" customHeight="1">
      <c r="A13" s="1647">
        <f>IFERROR(H10/D10,0)</f>
        <v>0.20730821039094491</v>
      </c>
      <c r="B13" s="1647"/>
      <c r="C13" s="1005"/>
      <c r="D13" s="1633"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33"/>
      <c r="F13" s="1633"/>
      <c r="G13" s="1005"/>
      <c r="H13" s="1634"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4"/>
      <c r="J13" s="1634"/>
      <c r="K13" s="1005"/>
      <c r="L13" s="1640">
        <f>COUNTA('Pending Resto-COP Packages'!A19:A82)</f>
        <v>52</v>
      </c>
      <c r="M13" s="1640"/>
      <c r="N13" s="164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5" t="s">
        <v>45</v>
      </c>
      <c r="B28" s="1635"/>
      <c r="C28" s="1635"/>
      <c r="D28" s="1635"/>
      <c r="F28" s="1636" t="s">
        <v>46</v>
      </c>
      <c r="G28" s="1636"/>
      <c r="H28" s="1636"/>
      <c r="I28" s="163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33" activePane="bottomLeft" state="frozen"/>
      <selection pane="bottomLeft" activeCell="D3751" sqref="D375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8B5242-CFE3-41B7-81B9-7A3B1EDF1A6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2026-07-23T02:57:49Z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