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84" documentId="8_{941262AC-BC69-4A39-A0F5-E6C0C5A7C19A}" xr6:coauthVersionLast="47" xr6:coauthVersionMax="47" xr10:uidLastSave="{1E281197-8EBA-4D41-BFF3-F249087E47C2}"/>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1887" r:id="rId12"/>
    <pivotCache cacheId="1890" r:id="rId13"/>
    <pivotCache cacheId="1893" r:id="rId14"/>
    <pivotCache cacheId="1896" r:id="rId15"/>
    <pivotCache cacheId="18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2" i="30" l="1"/>
  <c r="X21" i="31"/>
  <c r="W21" i="31"/>
  <c r="U216" i="30"/>
  <c r="W51" i="2"/>
  <c r="X51" i="2"/>
  <c r="X8" i="31"/>
  <c r="W8" i="31"/>
  <c r="U210" i="30"/>
  <c r="U194" i="30"/>
  <c r="U227" i="30"/>
  <c r="U225" i="30"/>
  <c r="W6" i="31"/>
  <c r="X6" i="31"/>
  <c r="X17" i="31"/>
  <c r="W17"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2" i="31"/>
  <c r="W22"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8" i="2"/>
  <c r="W68" i="2"/>
  <c r="X67" i="2"/>
  <c r="W67" i="2"/>
  <c r="X66" i="2"/>
  <c r="W66" i="2"/>
  <c r="X65" i="2"/>
  <c r="W65" i="2"/>
  <c r="X64" i="2"/>
  <c r="W64" i="2"/>
  <c r="X63" i="2"/>
  <c r="W63" i="2"/>
  <c r="X62" i="2"/>
  <c r="W62" i="2"/>
  <c r="X61" i="2"/>
  <c r="W61" i="2"/>
  <c r="X60" i="2"/>
  <c r="W60" i="2"/>
  <c r="X59" i="2"/>
  <c r="W59" i="2"/>
  <c r="U285" i="30"/>
  <c r="U274" i="30"/>
  <c r="U288" i="30"/>
  <c r="U279" i="30"/>
  <c r="W23" i="31"/>
  <c r="X23"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5" i="31"/>
  <c r="W25" i="31"/>
  <c r="U242" i="30"/>
  <c r="U238" i="30"/>
  <c r="X10" i="31"/>
  <c r="W10" i="31"/>
  <c r="X27" i="31"/>
  <c r="W27" i="31"/>
  <c r="U277" i="30"/>
  <c r="X29" i="31"/>
  <c r="W29" i="31"/>
  <c r="X15" i="31"/>
  <c r="W15" i="31"/>
  <c r="X135" i="2"/>
  <c r="X136" i="2"/>
  <c r="X137" i="2"/>
  <c r="X138" i="2"/>
  <c r="X139" i="2"/>
  <c r="X140" i="2"/>
  <c r="X141" i="2"/>
  <c r="X142" i="2"/>
  <c r="X143" i="2"/>
  <c r="X144" i="2"/>
  <c r="X145" i="2"/>
  <c r="X146" i="2"/>
  <c r="X38" i="2"/>
  <c r="W38" i="2"/>
  <c r="X44" i="2"/>
  <c r="W44" i="2"/>
  <c r="X9" i="31"/>
  <c r="W9" i="31"/>
  <c r="U223" i="30"/>
  <c r="U79" i="30"/>
  <c r="U245" i="30"/>
  <c r="X20" i="31"/>
  <c r="W20"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<sst xmlns="http://schemas.openxmlformats.org/spreadsheetml/2006/main" count="19012" uniqueCount="2416">
  <si>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</si>
  <si>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</si>
  <si>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</si>
  <si>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</si>
  <si>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</si>
  <si>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</si>
  <si>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</si>
  <si>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</si>
  <si>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</si>
  <si>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</si>
  <si>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</si>
  <si>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</si>
  <si>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</si>
  <si>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</si>
  <si>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</si>
  <si>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</si>
  <si>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</si>
  <si>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</si>
  <si>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</si>
  <si>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</si>
  <si>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</si>
  <si>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</si>
  <si>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</si>
  <si>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</si>
  <si>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</si>
  <si>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</si>
  <si>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</si>
  <si>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</si>
  <si>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</si>
  <si>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</si>
  <si>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</si>
  <si>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</si>
  <si>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</si>
  <si>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</si>
  <si>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</si>
  <si>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</si>
  <si>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</si>
  <si>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</si>
  <si>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</si>
  <si>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</si>
  <si>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</si>
  <si>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</si>
  <si>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</si>
  <si>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</si>
  <si>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</si>
  <si>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</si>
  <si>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</si>
  <si>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</si>
  <si>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</si>
  <si>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</si>
  <si>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</si>
  <si>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</si>
  <si>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</si>
  <si>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</si>
  <si>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</si>
  <si>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</si>
  <si>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</si>
  <si>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</si>
  <si>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</si>
  <si>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</si>
  <si>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</si>
  <si>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</si>
  <si>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</si>
  <si>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</si>
  <si>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</si>
  <si>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</si>
  <si>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</si>
  <si>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</si>
  <si>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</si>
  <si>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</si>
  <si>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</si>
  <si>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</si>
  <si>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</si>
  <si>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</si>
  <si>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</si>
  <si>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</si>
  <si>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</si>
  <si>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</si>
  <si>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</si>
  <si>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</si>
  <si>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</si>
  <si>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</si>
  <si>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</si>
  <si>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</si>
  <si>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</si>
  <si>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</si>
  <si>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</si>
  <si>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</si>
  <si>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</si>
  <si>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</si>
  <si>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</si>
  <si>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</si>
  <si>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</si>
  <si>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</si>
  <si>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</si>
  <si>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</si>
  <si>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</si>
  <si>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</si>
  <si>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</si>
  <si>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</si>
  <si>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</si>
  <si>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</si>
  <si>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</si>
  <si>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</si>
  <si>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</si>
  <si>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</si>
  <si>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</si>
  <si>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</si>
  <si>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</si>
  <si>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</si>
  <si>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</si>
  <si>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</si>
  <si>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</si>
  <si>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</si>
  <si>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</si>
  <si>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</si>
  <si>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</si>
  <si>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</si>
  <si>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</si>
  <si>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</si>
  <si>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</si>
  <si>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</si>
  <si>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</si>
  <si>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</si>
  <si>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</si>
  <si>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</si>
  <si>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</si>
  <si>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</si>
  <si>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</si>
  <si>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</si>
  <si>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</si>
  <si>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</si>
  <si>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</si>
  <si>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</si>
  <si>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</si>
  <si>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</si>
  <si>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</si>
  <si>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</si>
  <si>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</si>
  <si>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</si>
  <si>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</si>
  <si>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</si>
  <si>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</si>
  <si>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</si>
  <si>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</si>
  <si>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</si>
  <si>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</si>
  <si>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</si>
  <si>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</si>
  <si>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</si>
  <si>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</si>
  <si>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</si>
  <si>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</si>
  <si>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</si>
  <si>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</si>
  <si>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</si>
  <si>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</si>
  <si>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</si>
  <si>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</si>
  <si>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</si>
  <si>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</si>
  <si>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</si>
  <si>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</si>
  <si>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</si>
  <si>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</si>
  <si>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</si>
  <si>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</si>
  <si>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</si>
  <si>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</si>
  <si>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</si>
  <si>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</si>
  <si>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</si>
  <si>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</si>
  <si>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</si>
  <si>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</si>
  <si>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</si>
  <si>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</si>
  <si>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</si>
  <si>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</si>
  <si>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</si>
  <si>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</si>
  <si>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</si>
  <si>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</si>
  <si>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</si>
  <si>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</si>
  <si>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</si>
  <si>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</si>
  <si>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</si>
  <si>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</si>
  <si>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</si>
  <si>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</si>
  <si>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</si>
  <si>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</si>
  <si>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</si>
  <si>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</si>
  <si>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</si>
  <si>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</si>
  <si>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</si>
  <si>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</si>
  <si>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</si>
  <si>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</si>
  <si>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</si>
  <si>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</si>
  <si>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</si>
  <si>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</si>
  <si>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</si>
  <si>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</si>
  <si>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</si>
  <si>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</si>
  <si>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</si>
  <si>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</si>
  <si>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</si>
  <si>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</si>
  <si>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</si>
  <si>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</si>
  <si>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</si>
  <si>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</si>
  <si>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</si>
  <si>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</si>
  <si>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</si>
  <si>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</si>
  <si>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</si>
  <si>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</si>
  <si>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</si>
  <si>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</si>
  <si>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</si>
  <si>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</si>
  <si>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</si>
  <si>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</si>
  <si>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</si>
  <si>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</si>
  <si>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</si>
  <si>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</si>
  <si>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</si>
  <si>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</si>
  <si>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</si>
  <si>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</si>
  <si>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</si>
  <si>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</si>
  <si>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</si>
  <si>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</si>
  <si>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</si>
  <si>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</si>
  <si>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</si>
  <si>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</si>
  <si>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</si>
  <si>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</si>
  <si>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</si>
  <si>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</si>
  <si>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</si>
  <si>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</si>
  <si>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</si>
  <si>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</si>
  <si>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</si>
  <si>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</si>
  <si>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</si>
  <si>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</si>
  <si>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</si>
  <si>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</si>
  <si>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</si>
  <si>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</si>
  <si>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</si>
  <si>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</si>
  <si>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</si>
  <si>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</si>
  <si>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</si>
  <si>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</si>
  <si>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</si>
  <si>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</si>
  <si>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</si>
  <si>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</si>
  <si>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</si>
  <si>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</si>
  <si>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</si>
  <si>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</si>
  <si>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</si>
  <si>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</si>
  <si>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</si>
  <si>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</si>
  <si>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</si>
  <si>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</si>
  <si>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</si>
  <si>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</si>
  <si>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</si>
  <si>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</si>
  <si>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</si>
  <si>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</si>
  <si>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</si>
  <si>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</si>
  <si>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</si>
  <si>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</si>
  <si>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</si>
  <si>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</si>
  <si>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</si>
  <si>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</si>
  <si>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</si>
  <si>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</si>
  <si>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</si>
  <si>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</si>
  <si>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</si>
  <si>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</si>
  <si>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</si>
  <si>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</si>
  <si>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</si>
  <si>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</si>
  <si>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</si>
  <si>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</si>
  <si>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</si>
  <si>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</si>
  <si>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</si>
  <si>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</si>
  <si>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</si>
  <si>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</si>
  <si>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</si>
  <si>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</si>
  <si>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</si>
  <si>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</si>
  <si>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</si>
  <si>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</si>
  <si>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</si>
  <si>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</si>
  <si>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</si>
  <si>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</si>
  <si>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</si>
  <si>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</si>
  <si>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</si>
  <si>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</si>
  <si>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</si>
  <si>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</si>
  <si>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</si>
  <si>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</si>
  <si>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</si>
  <si>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</si>
  <si>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</si>
  <si>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</si>
  <si>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</si>
  <si>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</si>
  <si>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</si>
  <si>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</si>
  <si>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</si>
  <si>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</si>
  <si>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</si>
  <si>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</si>
  <si>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</si>
  <si>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</si>
  <si>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</si>
  <si>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</si>
  <si>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</si>
  <si>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</si>
  <si>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</si>
  <si>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</si>
  <si>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</si>
  <si>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</si>
  <si>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</si>
  <si>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</si>
  <si>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</si>
  <si>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</si>
  <si>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</si>
  <si>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</si>
  <si>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</si>
  <si>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</si>
  <si>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</si>
  <si>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</si>
  <si>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</si>
  <si>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</si>
  <si>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</si>
  <si>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</si>
  <si>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</si>
  <si>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</si>
  <si>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</si>
  <si>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</si>
  <si>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</si>
  <si>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</si>
  <si>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</si>
  <si>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</si>
  <si>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</si>
  <si>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</si>
  <si>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</si>
  <si>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</si>
  <si>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</si>
  <si>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</si>
  <si>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</si>
  <si>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</si>
  <si>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</si>
  <si>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</si>
  <si>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</si>
  <si>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</si>
  <si>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</si>
  <si>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</si>
  <si>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</si>
  <si>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</si>
  <si>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</si>
  <si>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</si>
  <si>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</si>
  <si>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</si>
  <si>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</si>
  <si>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</si>
  <si>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</si>
  <si>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</si>
  <si>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</si>
  <si>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</si>
  <si>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</si>
  <si>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</si>
  <si>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</si>
  <si>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</si>
  <si>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</si>
  <si>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</si>
  <si>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</si>
  <si>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</si>
  <si>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</si>
  <si>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</si>
  <si>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</si>
  <si>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</si>
  <si>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</si>
  <si>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</si>
  <si>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</si>
  <si>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</si>
  <si>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</si>
  <si>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</si>
  <si>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</si>
  <si>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</si>
  <si>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</si>
  <si>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</si>
  <si>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</si>
  <si>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</si>
  <si>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</si>
  <si>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</si>
  <si>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</si>
  <si>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</si>
  <si>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</si>
  <si>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</si>
  <si>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</si>
  <si>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</si>
  <si>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</si>
  <si>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</si>
  <si>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</si>
  <si>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</si>
  <si>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</si>
  <si>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</si>
  <si>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</si>
  <si>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</si>
  <si>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</si>
  <si>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</si>
  <si>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</si>
  <si>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</si>
  <si>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</si>
  <si>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</si>
  <si>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</si>
  <si>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</si>
  <si>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</si>
  <si>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</si>
  <si>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</si>
  <si>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</si>
  <si>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</si>
  <si>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</si>
  <si>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</si>
  <si>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</si>
  <si>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</si>
  <si>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</si>
  <si>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</si>
  <si>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</si>
  <si>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</si>
  <si>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</si>
  <si>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</si>
  <si>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</si>
  <si>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</si>
  <si>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</si>
  <si>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</si>
  <si>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</si>
  <si>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</si>
  <si>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</si>
  <si>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</si>
  <si>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</si>
  <si>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</si>
  <si>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</si>
  <si>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</si>
  <si>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</si>
  <si>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</si>
  <si>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</si>
  <si>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</si>
  <si>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</si>
  <si>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</si>
  <si>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</si>
  <si>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</si>
  <si>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</si>
  <si>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</si>
  <si>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</si>
  <si>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</si>
  <si>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</si>
  <si>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</si>
  <si>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</si>
  <si>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</si>
  <si>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</si>
  <si>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</si>
  <si>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</si>
  <si>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</si>
  <si>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</si>
  <si>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</si>
  <si>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</si>
  <si>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</si>
  <si>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</si>
  <si>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</si>
  <si>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</si>
  <si>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</si>
  <si>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</si>
  <si>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</si>
  <si>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</si>
  <si>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</si>
  <si>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</si>
  <si>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</si>
  <si>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</si>
  <si>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</si>
  <si>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</si>
  <si>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</si>
  <si>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</si>
  <si>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</si>
  <si>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</si>
  <si>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</si>
  <si>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</si>
  <si>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</si>
  <si>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</si>
  <si>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</si>
  <si>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</si>
  <si>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</si>
  <si>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</si>
  <si>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</si>
  <si>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</si>
  <si>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</si>
  <si>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</si>
  <si>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</si>
  <si>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</si>
  <si>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</si>
  <si>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</si>
  <si>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</si>
  <si>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</si>
  <si>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</si>
  <si>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</si>
  <si>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</si>
  <si>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</si>
  <si>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</si>
  <si>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</si>
  <si>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</si>
  <si>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</si>
  <si>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</si>
  <si>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</si>
  <si>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</si>
  <si>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</si>
  <si>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</si>
  <si>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</si>
  <si>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</si>
  <si>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</si>
  <si>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</si>
  <si>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</si>
  <si>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</si>
  <si>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</si>
  <si>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</si>
  <si>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</si>
  <si>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</si>
  <si>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</si>
  <si>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</si>
  <si>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</si>
  <si>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</si>
  <si>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</si>
  <si>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</si>
  <si>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</si>
  <si>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</si>
  <si>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</si>
  <si>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</si>
  <si>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</si>
  <si>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</si>
  <si>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</si>
  <si>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</si>
  <si>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</si>
  <si>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</si>
  <si>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</si>
  <si>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</si>
  <si>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</si>
  <si>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</si>
  <si>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</si>
  <si>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</si>
  <si>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</si>
  <si>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</si>
  <si>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</si>
  <si>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</si>
  <si>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</si>
  <si>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</si>
  <si>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</si>
  <si>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</si>
  <si>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</si>
  <si>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</si>
  <si>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</si>
  <si>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</si>
  <si>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</si>
  <si>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</si>
  <si>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</si>
  <si>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</si>
  <si>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</si>
  <si>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</si>
  <si>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</si>
  <si>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</si>
  <si>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</si>
  <si>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</si>
  <si>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</si>
  <si>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</si>
  <si>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</si>
  <si>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</si>
  <si>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</si>
  <si>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</si>
  <si>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</si>
  <si>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</si>
  <si>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</si>
  <si>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</si>
  <si>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</si>
  <si>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</si>
  <si>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</si>
  <si>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</si>
  <si>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</si>
  <si>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</si>
  <si>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</si>
  <si>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</si>
  <si>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</si>
  <si>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</si>
  <si>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</si>
  <si>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</si>
  <si>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</si>
  <si>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</si>
  <si>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</si>
  <si>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</si>
  <si>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</si>
  <si>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</si>
  <si>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</si>
  <si>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</si>
  <si>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</si>
  <si>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</si>
  <si>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</si>
  <si>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</si>
  <si>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</si>
  <si>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</si>
  <si>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</si>
  <si>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</si>
  <si>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</si>
  <si>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</si>
  <si>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</si>
  <si>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</si>
  <si>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</si>
  <si>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</si>
  <si>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</si>
  <si>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</si>
  <si>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</si>
  <si>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</si>
  <si>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</si>
  <si>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</si>
  <si>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</si>
  <si>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</si>
  <si>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</si>
  <si>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</si>
  <si>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</si>
  <si>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</si>
  <si>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</si>
  <si>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</si>
  <si>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</si>
  <si>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</si>
  <si>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</si>
  <si>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</si>
  <si>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</si>
  <si>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</si>
  <si>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</si>
  <si>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</si>
  <si>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</si>
  <si>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</si>
  <si>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</si>
  <si>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</si>
  <si>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</si>
  <si>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</si>
  <si>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</si>
  <si>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</si>
  <si>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</si>
  <si>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</si>
  <si>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</si>
  <si>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</si>
  <si>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</si>
  <si>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</si>
  <si>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</si>
  <si>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</si>
  <si>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</si>
  <si>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</si>
  <si>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</si>
  <si>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Completed on Track</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</si>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</sst>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8865742"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m/>
    <m/>
    <m/>
  </r>
  <r>
    <x v="387"/>
    <x v="40"/>
    <x v="290"/>
    <m/>
    <m/>
    <s v="No Production"/>
  </r>
  <r>
    <x v="385"/>
    <x v="26"/>
    <x v="290"/>
    <n v="755"/>
    <m/>
    <s v="13 Toby Boxes / 7 Daps / 26 Splices"/>
  </r>
  <r>
    <x v="125"/>
    <x v="15"/>
    <x v="2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m/>
    <m/>
    <m/>
    <x v="1"/>
  </r>
  <r>
    <s v="BHCD-FPW-03-W"/>
    <x v="40"/>
    <d v="2026-03-24T00:00:00"/>
    <m/>
    <m/>
    <s v="No Production"/>
    <x v="1"/>
  </r>
  <r>
    <s v="D-HLR212"/>
    <x v="26"/>
    <d v="2026-03-24T00:00:00"/>
    <n v="755"/>
    <m/>
    <s v="13 Toby Boxes / 7 Daps / 26 Splices"/>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9" t="s">
        <v>0</v>
      </c>
      <c r="B1" s="1379"/>
      <c r="C1" s="1379"/>
      <c r="D1" s="1379"/>
      <c r="E1" s="1379"/>
      <c r="F1" s="1379"/>
      <c r="G1" s="1379"/>
      <c r="H1" s="1379"/>
      <c r="I1" s="1379"/>
      <c r="J1" s="1379"/>
      <c r="K1" s="1379"/>
      <c r="L1" s="1379"/>
      <c r="M1" s="1379"/>
      <c r="N1" s="1379"/>
      <c r="O1" s="1379"/>
      <c r="P1" s="1379"/>
      <c r="Q1" s="1089"/>
      <c r="S1" s="1089"/>
      <c r="T1" s="1089"/>
      <c r="U1" s="1089"/>
      <c r="V1" s="1089"/>
      <c r="W1" s="1089"/>
      <c r="X1" s="1089"/>
      <c r="Y1" s="1089"/>
      <c r="Z1" s="1089"/>
    </row>
    <row r="2" spans="1:26" ht="24.95" customHeight="1">
      <c r="A2" s="1380" t="str">
        <f ca="1">"Last Updated: "&amp;TEXT(NOW(),"MM/DD/YYYY  h:mm AM/PM")</f>
        <v>Last Updated: 03/24/2026  6:17 PM</v>
      </c>
      <c r="B2" s="1380"/>
      <c r="C2" s="1380"/>
      <c r="D2" s="1380"/>
      <c r="E2" s="1380"/>
      <c r="F2" s="1380"/>
      <c r="G2" s="1380"/>
      <c r="H2" s="1380"/>
      <c r="I2" s="1380"/>
      <c r="J2" s="1380"/>
      <c r="K2" s="1380"/>
      <c r="L2" s="1380"/>
      <c r="M2" s="1380"/>
      <c r="N2" s="1380"/>
      <c r="O2" s="1380"/>
      <c r="P2" s="1380"/>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1" t="s">
        <v>1</v>
      </c>
      <c r="B4" s="1411"/>
      <c r="C4" s="1411"/>
      <c r="D4" s="1411"/>
      <c r="E4" s="1411"/>
      <c r="F4" s="1411"/>
      <c r="G4" s="1411"/>
      <c r="H4" s="1411"/>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81" t="s">
        <v>7</v>
      </c>
      <c r="B7" s="1381"/>
      <c r="C7" s="1381"/>
      <c r="D7" s="1381"/>
      <c r="E7" s="1381"/>
      <c r="F7" s="1381"/>
      <c r="G7" s="1381"/>
      <c r="H7" s="1381"/>
      <c r="I7" s="1381"/>
      <c r="J7" s="1381"/>
      <c r="K7" s="1381"/>
      <c r="L7" s="1381"/>
      <c r="M7" s="1381"/>
      <c r="N7" s="1381"/>
      <c r="O7" s="1381"/>
      <c r="P7" s="1381"/>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82" t="s">
        <v>8</v>
      </c>
      <c r="B9" s="1383"/>
      <c r="C9" s="1089"/>
      <c r="D9" s="1373" t="s">
        <v>9</v>
      </c>
      <c r="E9" s="1374"/>
      <c r="F9" s="1375"/>
      <c r="G9" s="1089"/>
      <c r="H9" s="1373" t="s">
        <v>10</v>
      </c>
      <c r="I9" s="1374"/>
      <c r="J9" s="1375"/>
      <c r="K9" s="1089"/>
      <c r="L9" s="1373" t="s">
        <v>11</v>
      </c>
      <c r="M9" s="1374"/>
      <c r="N9" s="1375"/>
      <c r="O9" s="1089"/>
      <c r="P9" s="1089"/>
      <c r="Q9" s="1089"/>
      <c r="R9" s="1089"/>
      <c r="S9" s="1089"/>
      <c r="T9" s="1089"/>
      <c r="U9" s="1089"/>
      <c r="V9" s="1089"/>
      <c r="W9" s="1089"/>
      <c r="X9" s="1089"/>
      <c r="Y9" s="1089"/>
      <c r="Z9" s="1089"/>
    </row>
    <row r="10" spans="1:26" ht="50.1" customHeight="1">
      <c r="A10" s="1384"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128</v>
      </c>
      <c r="B10" s="1385"/>
      <c r="C10" s="1089"/>
      <c r="D10" s="1384"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710658</v>
      </c>
      <c r="E10" s="1386"/>
      <c r="F10" s="1385"/>
      <c r="G10" s="1089"/>
      <c r="H10" s="1387"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50739</v>
      </c>
      <c r="I10" s="1388"/>
      <c r="J10" s="1389"/>
      <c r="K10" s="1089"/>
      <c r="L10" s="1390"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659919</v>
      </c>
      <c r="M10" s="1391"/>
      <c r="N10" s="1392"/>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3" t="s">
        <v>12</v>
      </c>
      <c r="B12" s="1375"/>
      <c r="C12" s="1089"/>
      <c r="D12" s="1373" t="s">
        <v>13</v>
      </c>
      <c r="E12" s="1374"/>
      <c r="F12" s="1375"/>
      <c r="G12" s="1089"/>
      <c r="H12" s="1373" t="s">
        <v>14</v>
      </c>
      <c r="I12" s="1374"/>
      <c r="J12" s="1375"/>
      <c r="K12" s="1089"/>
      <c r="L12" s="1373" t="s">
        <v>15</v>
      </c>
      <c r="M12" s="1374"/>
      <c r="N12" s="1375"/>
      <c r="O12" s="1089"/>
      <c r="P12" s="1089"/>
      <c r="Q12" s="1089"/>
      <c r="R12" s="1089"/>
      <c r="S12" s="1089"/>
      <c r="T12" s="1089"/>
      <c r="U12" s="1089"/>
      <c r="V12" s="1089"/>
      <c r="W12" s="1089"/>
      <c r="X12" s="1089"/>
      <c r="Y12" s="1089"/>
      <c r="Z12" s="1089"/>
    </row>
    <row r="13" spans="1:26" ht="50.1" customHeight="1">
      <c r="A13" s="1393">
        <f>IFERROR(H10/D10,0)</f>
        <v>7.1397212161123921E-2</v>
      </c>
      <c r="B13" s="1394"/>
      <c r="C13" s="1089"/>
      <c r="D13" s="1399"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7767378.8500000006</v>
      </c>
      <c r="E13" s="1400"/>
      <c r="F13" s="1401"/>
      <c r="G13" s="1089"/>
      <c r="H13" s="1384"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6"/>
      <c r="J13" s="1385"/>
      <c r="K13" s="1089"/>
      <c r="L13" s="1376">
        <f>COUNTA('Completed Projects Pending PW'!A2:A41)-COUNTIF('Completed Projects Pending PW'!A2:A41,"")</f>
        <v>18</v>
      </c>
      <c r="M13" s="1377"/>
      <c r="N13" s="1378"/>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98" t="s">
        <v>16</v>
      </c>
      <c r="B15" s="1398"/>
      <c r="C15" s="1398"/>
      <c r="D15" s="1398"/>
      <c r="E15" s="1089"/>
      <c r="F15" s="1398" t="s">
        <v>17</v>
      </c>
      <c r="G15" s="1398"/>
      <c r="H15" s="1398"/>
      <c r="I15" s="1398"/>
      <c r="J15" s="1089"/>
      <c r="K15" s="1398" t="s">
        <v>18</v>
      </c>
      <c r="L15" s="1398"/>
      <c r="M15" s="1398"/>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0">
        <f>IFERROR(L17/SUM(L17:L19),0)</f>
        <v>0.34375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0.609375</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0.17090930518376349</v>
      </c>
      <c r="E19" s="1089"/>
      <c r="F19" s="1097" t="s">
        <v>35</v>
      </c>
      <c r="G19" s="1094" cm="1">
        <f t="array" ref="G19">SUMPRODUCT(--(IF($B$5="All",TRUE,'Tillman UG Footage'!B2:B146=$B$5))*--('Tillman UG Footage'!P2:P146="Locates Called")*--(IF($F$5="All",TRUE,ISNUMBER(FIND($F$5,'Tillman UG Footage'!D2:D146&amp;" "))))*--(IF($H$5="All",TRUE,ISNUMBER(FIND($H$5,'Tillman UG Footage'!F2:F146&amp;" ")))))</f>
        <v>18</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76216</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1069201.05</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4.6875E-2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1</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508</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6808.8</v>
      </c>
      <c r="J20" s="1089"/>
      <c r="K20" s="1102" t="s">
        <v>39</v>
      </c>
      <c r="L20" s="1103">
        <f>SUM(L17:L19)</f>
        <v>128</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11</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19603</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0.16308728255879201</v>
      </c>
      <c r="E21" s="1089"/>
      <c r="F21" s="1102" t="s">
        <v>39</v>
      </c>
      <c r="G21" s="1103">
        <f>SUM(G17:G20)</f>
        <v>129</v>
      </c>
      <c r="H21" s="1103">
        <f>SUM(H17:H20)</f>
        <v>711166</v>
      </c>
      <c r="I21" s="1104">
        <f>SUM(I17:I20)</f>
        <v>7774187.6499999994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128</v>
      </c>
      <c r="C25" s="1103">
        <f>SUM(C17:C24)</f>
        <v>710658</v>
      </c>
      <c r="D25" s="1104">
        <f>IFERROR(H10/D10,0)</f>
        <v>7.1397212161123921E-2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98" t="s">
        <v>44</v>
      </c>
      <c r="B27" s="1398"/>
      <c r="C27" s="1398"/>
      <c r="D27" s="1398"/>
      <c r="F27" s="1402" t="s">
        <v>45</v>
      </c>
      <c r="G27" s="1402"/>
      <c r="H27" s="1402"/>
      <c r="I27" s="1402"/>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9</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28</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95" t="s">
        <v>65</v>
      </c>
      <c r="B39" s="1395"/>
      <c r="C39" s="1395"/>
      <c r="D39" s="1395"/>
      <c r="E39" s="1395"/>
      <c r="F39" s="1395"/>
      <c r="G39" s="1395"/>
      <c r="H39" s="1395"/>
      <c r="I39" s="1395"/>
      <c r="J39" s="1395"/>
      <c r="K39" s="1396"/>
      <c r="L39" s="1396"/>
      <c r="M39" s="1396"/>
      <c r="N39" s="1396"/>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97" t="s">
        <v>66</v>
      </c>
      <c r="B60" s="1397"/>
      <c r="C60" s="1397"/>
      <c r="D60" s="1397"/>
      <c r="E60" s="1397"/>
      <c r="F60" s="1397"/>
      <c r="G60" s="1397"/>
      <c r="H60" s="1397"/>
      <c r="I60" s="1397"/>
      <c r="J60" s="1397"/>
      <c r="K60" s="1397"/>
      <c r="L60" s="1397"/>
      <c r="M60" s="1397"/>
      <c r="N60" s="1397"/>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441</v>
      </c>
      <c r="C1" s="1403"/>
      <c r="D1" s="427"/>
      <c r="E1" s="1403" t="s">
        <v>442</v>
      </c>
      <c r="F1" s="14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243783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478</v>
      </c>
      <c r="I1" s="1405"/>
      <c r="J1" s="1405"/>
      <c r="K1" s="1405"/>
      <c r="L1" s="1405"/>
      <c r="M1" s="1405"/>
      <c r="N1" s="1405"/>
      <c r="O1" s="1405"/>
      <c r="P1" s="189"/>
      <c r="Q1" s="1406" t="s">
        <v>97</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51" activePane="topRight" state="frozen"/>
      <selection pane="topRight" activeCell="V31" sqref="V3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37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408">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12"/>
      <c r="L51" s="1365"/>
      <c r="M51" s="717" t="s">
        <v>110</v>
      </c>
      <c r="N51" s="1413">
        <v>43061.3</v>
      </c>
      <c r="O51" s="717" t="s">
        <v>110</v>
      </c>
      <c r="P51" s="1414" t="s">
        <v>32</v>
      </c>
      <c r="Q51" s="1415"/>
      <c r="R51" s="1415"/>
      <c r="S51" s="1415"/>
      <c r="T51" s="1415"/>
      <c r="U51" s="1416">
        <v>3461</v>
      </c>
      <c r="V51" s="1417"/>
      <c r="W51" s="1417">
        <f>SUM(U51-V51)</f>
        <v>3461</v>
      </c>
      <c r="X51" s="1367">
        <f>IFERROR($V51/$U51, 0)</f>
        <v>0</v>
      </c>
      <c r="Y51" s="1415"/>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626" t="s">
        <v>685</v>
      </c>
      <c r="B63" s="1159" t="s">
        <v>40</v>
      </c>
      <c r="C63" s="360">
        <v>46111</v>
      </c>
      <c r="D63" s="366" t="s">
        <v>50</v>
      </c>
      <c r="E63" s="367">
        <v>46087</v>
      </c>
      <c r="F63" s="716" t="s">
        <v>51</v>
      </c>
      <c r="G63" s="716" t="s">
        <v>686</v>
      </c>
      <c r="H63" s="1073">
        <v>0</v>
      </c>
      <c r="I63" s="304" t="s">
        <v>687</v>
      </c>
      <c r="J63" s="773" t="s">
        <v>30</v>
      </c>
      <c r="K63" s="1074"/>
      <c r="L63" s="367"/>
      <c r="M63" s="773" t="s">
        <v>110</v>
      </c>
      <c r="N63" s="852">
        <v>6808.8</v>
      </c>
      <c r="O63" s="773" t="s">
        <v>110</v>
      </c>
      <c r="P63" s="1410" t="s">
        <v>38</v>
      </c>
      <c r="Q63" s="1070">
        <v>46087</v>
      </c>
      <c r="R63" s="1070"/>
      <c r="S63" s="1070"/>
      <c r="T63" s="1070"/>
      <c r="U63" s="1071">
        <v>508</v>
      </c>
      <c r="V63" s="1409">
        <v>513</v>
      </c>
      <c r="W63" s="1065">
        <f t="shared" si="7"/>
        <v>-5</v>
      </c>
      <c r="X63" s="365">
        <f t="shared" si="8"/>
        <v>1.0098425196850394</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540</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673</v>
      </c>
      <c r="AD64" s="753"/>
    </row>
    <row r="65" spans="1:31" ht="24.75" customHeight="1">
      <c r="A65" s="1153" t="s">
        <v>691</v>
      </c>
      <c r="B65" s="1159" t="s">
        <v>40</v>
      </c>
      <c r="C65" s="360">
        <v>46111</v>
      </c>
      <c r="D65" s="366" t="s">
        <v>50</v>
      </c>
      <c r="E65" s="367">
        <v>46097</v>
      </c>
      <c r="F65" s="716" t="s">
        <v>51</v>
      </c>
      <c r="G65" s="716" t="s">
        <v>692</v>
      </c>
      <c r="H65" s="1073">
        <v>0</v>
      </c>
      <c r="I65" s="304" t="s">
        <v>540</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686</v>
      </c>
      <c r="H66" s="1073">
        <v>0</v>
      </c>
      <c r="I66" s="304" t="s">
        <v>540</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540</v>
      </c>
      <c r="J68" s="773" t="s">
        <v>33</v>
      </c>
      <c r="K68" s="1074" t="s">
        <v>546</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525</v>
      </c>
      <c r="F71" s="1163" t="s">
        <v>526</v>
      </c>
      <c r="G71" s="1163" t="s">
        <v>92</v>
      </c>
      <c r="H71" s="1163" t="s">
        <v>68</v>
      </c>
      <c r="I71" s="1163" t="s">
        <v>93</v>
      </c>
      <c r="J71" s="1163" t="s">
        <v>26</v>
      </c>
      <c r="K71" s="1163" t="s">
        <v>527</v>
      </c>
      <c r="L71" s="1163" t="s">
        <v>96</v>
      </c>
      <c r="M71" s="1163" t="s">
        <v>95</v>
      </c>
      <c r="N71" s="1164" t="s">
        <v>528</v>
      </c>
      <c r="O71" s="1163" t="s">
        <v>94</v>
      </c>
      <c r="P71" s="1165" t="s">
        <v>97</v>
      </c>
      <c r="Q71" s="1147" t="s">
        <v>98</v>
      </c>
      <c r="R71" s="1147" t="s">
        <v>529</v>
      </c>
      <c r="S71" s="1147" t="s">
        <v>530</v>
      </c>
      <c r="T71" s="1147" t="s">
        <v>531</v>
      </c>
      <c r="U71" s="1147" t="s">
        <v>69</v>
      </c>
      <c r="V71" s="1147" t="s">
        <v>532</v>
      </c>
      <c r="W71" s="1166" t="s">
        <v>533</v>
      </c>
      <c r="X71" s="1166" t="s">
        <v>493</v>
      </c>
      <c r="Y71" s="1165" t="s">
        <v>534</v>
      </c>
      <c r="Z71" s="1148" t="s">
        <v>535</v>
      </c>
      <c r="AA71" s="1147" t="s">
        <v>495</v>
      </c>
      <c r="AB71" s="1147" t="s">
        <v>536</v>
      </c>
      <c r="AC71" s="1149" t="s">
        <v>537</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525</v>
      </c>
      <c r="F75" s="1163" t="s">
        <v>526</v>
      </c>
      <c r="G75" s="1163" t="s">
        <v>92</v>
      </c>
      <c r="H75" s="1163" t="s">
        <v>68</v>
      </c>
      <c r="I75" s="1163" t="s">
        <v>93</v>
      </c>
      <c r="J75" s="1163" t="s">
        <v>26</v>
      </c>
      <c r="K75" s="1163" t="s">
        <v>527</v>
      </c>
      <c r="L75" s="1163" t="s">
        <v>96</v>
      </c>
      <c r="M75" s="1163" t="s">
        <v>95</v>
      </c>
      <c r="N75" s="1164" t="s">
        <v>528</v>
      </c>
      <c r="O75" s="1163" t="s">
        <v>94</v>
      </c>
      <c r="P75" s="1167" t="s">
        <v>97</v>
      </c>
      <c r="Q75" s="1168" t="s">
        <v>98</v>
      </c>
      <c r="R75" s="1147" t="s">
        <v>529</v>
      </c>
      <c r="S75" s="1147" t="s">
        <v>530</v>
      </c>
      <c r="T75" s="1147" t="s">
        <v>531</v>
      </c>
      <c r="U75" s="1168" t="s">
        <v>69</v>
      </c>
      <c r="V75" s="1168" t="s">
        <v>532</v>
      </c>
      <c r="W75" s="1169" t="s">
        <v>533</v>
      </c>
      <c r="X75" s="1169" t="s">
        <v>493</v>
      </c>
      <c r="Y75" s="1170" t="s">
        <v>534</v>
      </c>
      <c r="Z75" s="1171" t="s">
        <v>535</v>
      </c>
      <c r="AA75" s="1172" t="s">
        <v>495</v>
      </c>
      <c r="AB75" s="1172" t="s">
        <v>536</v>
      </c>
      <c r="AC75" s="1173" t="s">
        <v>537</v>
      </c>
      <c r="AD75" s="749"/>
    </row>
    <row r="76" spans="1:31" ht="24.75" customHeight="1">
      <c r="A76" s="298" t="s">
        <v>699</v>
      </c>
      <c r="B76" s="355" t="s">
        <v>42</v>
      </c>
      <c r="C76" s="299">
        <v>46096</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540</v>
      </c>
      <c r="J77" s="769" t="s">
        <v>33</v>
      </c>
      <c r="K77" s="769" t="s">
        <v>523</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540</v>
      </c>
      <c r="J78" s="769" t="s">
        <v>33</v>
      </c>
      <c r="K78" s="769" t="s">
        <v>523</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540</v>
      </c>
      <c r="J79" s="769" t="s">
        <v>33</v>
      </c>
      <c r="K79" s="769" t="s">
        <v>523</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540</v>
      </c>
      <c r="J80" s="769" t="s">
        <v>33</v>
      </c>
      <c r="K80" s="769" t="s">
        <v>523</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540</v>
      </c>
      <c r="J81" s="769" t="s">
        <v>33</v>
      </c>
      <c r="K81" s="769" t="s">
        <v>523</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540</v>
      </c>
      <c r="J82" s="769" t="s">
        <v>33</v>
      </c>
      <c r="K82" s="769" t="s">
        <v>523</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540</v>
      </c>
      <c r="J83" s="769" t="s">
        <v>33</v>
      </c>
      <c r="K83" s="769" t="s">
        <v>523</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540</v>
      </c>
      <c r="J84" s="769" t="s">
        <v>33</v>
      </c>
      <c r="K84" s="769" t="s">
        <v>523</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540</v>
      </c>
      <c r="J85" s="769" t="s">
        <v>33</v>
      </c>
      <c r="K85" s="769" t="s">
        <v>523</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540</v>
      </c>
      <c r="J86" s="769" t="s">
        <v>33</v>
      </c>
      <c r="K86" s="769" t="s">
        <v>523</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540</v>
      </c>
      <c r="J88" s="769" t="s">
        <v>33</v>
      </c>
      <c r="K88" s="769" t="s">
        <v>523</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540</v>
      </c>
      <c r="J89" s="769" t="s">
        <v>33</v>
      </c>
      <c r="K89" s="769" t="s">
        <v>523</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540</v>
      </c>
      <c r="J90" s="769" t="s">
        <v>33</v>
      </c>
      <c r="K90" s="769" t="s">
        <v>523</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540</v>
      </c>
      <c r="J91" s="769" t="s">
        <v>33</v>
      </c>
      <c r="K91" s="769" t="s">
        <v>523</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540</v>
      </c>
      <c r="J92" s="769" t="s">
        <v>33</v>
      </c>
      <c r="K92" s="769" t="s">
        <v>523</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540</v>
      </c>
      <c r="J93" s="769" t="s">
        <v>33</v>
      </c>
      <c r="K93" s="769" t="s">
        <v>523</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540</v>
      </c>
      <c r="J94" s="769" t="s">
        <v>33</v>
      </c>
      <c r="K94" s="769" t="s">
        <v>523</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540</v>
      </c>
      <c r="J95" s="769" t="s">
        <v>33</v>
      </c>
      <c r="K95" s="769" t="s">
        <v>523</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540</v>
      </c>
      <c r="J96" s="769" t="s">
        <v>33</v>
      </c>
      <c r="K96" s="769" t="s">
        <v>523</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540</v>
      </c>
      <c r="J97" s="769" t="s">
        <v>33</v>
      </c>
      <c r="K97" s="769" t="s">
        <v>523</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540</v>
      </c>
      <c r="J98" s="769" t="s">
        <v>33</v>
      </c>
      <c r="K98" s="769" t="s">
        <v>523</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540</v>
      </c>
      <c r="J99" s="769" t="s">
        <v>33</v>
      </c>
      <c r="K99" s="769" t="s">
        <v>523</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540</v>
      </c>
      <c r="J100" s="769" t="s">
        <v>33</v>
      </c>
      <c r="K100" s="769" t="s">
        <v>523</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540</v>
      </c>
      <c r="J101" s="769" t="s">
        <v>33</v>
      </c>
      <c r="K101" s="769" t="s">
        <v>523</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540</v>
      </c>
      <c r="J102" s="769" t="s">
        <v>33</v>
      </c>
      <c r="K102" s="769" t="s">
        <v>523</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540</v>
      </c>
      <c r="J103" s="769" t="s">
        <v>33</v>
      </c>
      <c r="K103" s="769" t="s">
        <v>523</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540</v>
      </c>
      <c r="J105" s="769" t="s">
        <v>33</v>
      </c>
      <c r="K105" s="769" t="s">
        <v>523</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540</v>
      </c>
      <c r="J106" s="769" t="s">
        <v>33</v>
      </c>
      <c r="K106" s="769" t="s">
        <v>523</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540</v>
      </c>
      <c r="J107" s="769" t="s">
        <v>33</v>
      </c>
      <c r="K107" s="769" t="s">
        <v>523</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540</v>
      </c>
      <c r="J108" s="769" t="s">
        <v>33</v>
      </c>
      <c r="K108" s="769" t="s">
        <v>523</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540</v>
      </c>
      <c r="J109" s="769" t="s">
        <v>33</v>
      </c>
      <c r="K109" s="769" t="s">
        <v>523</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540</v>
      </c>
      <c r="J110" s="769" t="s">
        <v>33</v>
      </c>
      <c r="K110" s="769" t="s">
        <v>523</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540</v>
      </c>
      <c r="J111" s="769" t="s">
        <v>33</v>
      </c>
      <c r="K111" s="769" t="s">
        <v>523</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540</v>
      </c>
      <c r="J112" s="769" t="s">
        <v>33</v>
      </c>
      <c r="K112" s="769" t="s">
        <v>523</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540</v>
      </c>
      <c r="J113" s="769" t="s">
        <v>33</v>
      </c>
      <c r="K113" s="769" t="s">
        <v>523</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540</v>
      </c>
      <c r="J114" s="769" t="s">
        <v>33</v>
      </c>
      <c r="K114" s="769" t="s">
        <v>523</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540</v>
      </c>
      <c r="J115" s="769" t="s">
        <v>33</v>
      </c>
      <c r="K115" s="769" t="s">
        <v>523</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540</v>
      </c>
      <c r="J116" s="769" t="s">
        <v>33</v>
      </c>
      <c r="K116" s="769" t="s">
        <v>523</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540</v>
      </c>
      <c r="J117" s="769" t="s">
        <v>33</v>
      </c>
      <c r="K117" s="769" t="s">
        <v>523</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540</v>
      </c>
      <c r="J118" s="769" t="s">
        <v>33</v>
      </c>
      <c r="K118" s="769" t="s">
        <v>523</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540</v>
      </c>
      <c r="J119" s="769" t="s">
        <v>33</v>
      </c>
      <c r="K119" s="769" t="s">
        <v>523</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540</v>
      </c>
      <c r="J120" s="769" t="s">
        <v>33</v>
      </c>
      <c r="K120" s="769" t="s">
        <v>523</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540</v>
      </c>
      <c r="J121" s="769" t="s">
        <v>33</v>
      </c>
      <c r="K121" s="769" t="s">
        <v>523</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540</v>
      </c>
      <c r="J122" s="769" t="s">
        <v>33</v>
      </c>
      <c r="K122" s="769" t="s">
        <v>523</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540</v>
      </c>
      <c r="J123" s="769" t="s">
        <v>33</v>
      </c>
      <c r="K123" s="769" t="s">
        <v>523</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540</v>
      </c>
      <c r="J124" s="769" t="s">
        <v>33</v>
      </c>
      <c r="K124" s="769" t="s">
        <v>523</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540</v>
      </c>
      <c r="J125" s="769" t="s">
        <v>33</v>
      </c>
      <c r="K125" s="769" t="s">
        <v>523</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540</v>
      </c>
      <c r="J131" s="769" t="s">
        <v>33</v>
      </c>
      <c r="K131" s="769" t="s">
        <v>523</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525</v>
      </c>
      <c r="F134" s="1163" t="s">
        <v>526</v>
      </c>
      <c r="G134" s="1163" t="s">
        <v>92</v>
      </c>
      <c r="H134" s="1163" t="s">
        <v>68</v>
      </c>
      <c r="I134" s="1163" t="s">
        <v>93</v>
      </c>
      <c r="J134" s="1163" t="s">
        <v>26</v>
      </c>
      <c r="K134" s="1163" t="s">
        <v>527</v>
      </c>
      <c r="L134" s="1163" t="s">
        <v>96</v>
      </c>
      <c r="M134" s="1163" t="s">
        <v>95</v>
      </c>
      <c r="N134" s="1164" t="s">
        <v>528</v>
      </c>
      <c r="O134" s="1163" t="s">
        <v>94</v>
      </c>
      <c r="P134" s="1181" t="s">
        <v>97</v>
      </c>
      <c r="Q134" s="1182" t="s">
        <v>98</v>
      </c>
      <c r="R134" s="1147" t="s">
        <v>529</v>
      </c>
      <c r="S134" s="1147" t="s">
        <v>530</v>
      </c>
      <c r="T134" s="1147" t="s">
        <v>531</v>
      </c>
      <c r="U134" s="1182" t="s">
        <v>69</v>
      </c>
      <c r="V134" s="1182" t="s">
        <v>532</v>
      </c>
      <c r="W134" s="1182" t="s">
        <v>533</v>
      </c>
      <c r="X134" s="1182" t="s">
        <v>493</v>
      </c>
      <c r="Y134" s="1182" t="s">
        <v>534</v>
      </c>
      <c r="Z134" s="1183" t="s">
        <v>535</v>
      </c>
      <c r="AA134" s="1182" t="s">
        <v>495</v>
      </c>
      <c r="AB134" s="1182" t="s">
        <v>536</v>
      </c>
      <c r="AC134" s="1184" t="s">
        <v>537</v>
      </c>
      <c r="AD134" s="749"/>
    </row>
    <row r="135" spans="1:30" ht="24.75" customHeight="1">
      <c r="A135" s="768" t="s">
        <v>758</v>
      </c>
      <c r="B135" s="355" t="s">
        <v>43</v>
      </c>
      <c r="C135" s="767">
        <v>46171</v>
      </c>
      <c r="D135" s="457" t="s">
        <v>60</v>
      </c>
      <c r="E135" s="767">
        <v>46029</v>
      </c>
      <c r="F135" s="768" t="s">
        <v>759</v>
      </c>
      <c r="G135" s="768"/>
      <c r="H135" s="779">
        <v>53</v>
      </c>
      <c r="I135" s="301" t="s">
        <v>540</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540</v>
      </c>
      <c r="J136" s="769" t="s">
        <v>33</v>
      </c>
      <c r="K136" s="769" t="s">
        <v>523</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540</v>
      </c>
      <c r="J137" s="769" t="s">
        <v>33</v>
      </c>
      <c r="K137" s="769" t="s">
        <v>523</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540</v>
      </c>
      <c r="J138" s="769" t="s">
        <v>33</v>
      </c>
      <c r="K138" s="769" t="s">
        <v>523</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540</v>
      </c>
      <c r="J139" s="769" t="s">
        <v>33</v>
      </c>
      <c r="K139" s="769" t="s">
        <v>546</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540</v>
      </c>
      <c r="J140" s="769" t="s">
        <v>33</v>
      </c>
      <c r="K140" s="769" t="s">
        <v>523</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540</v>
      </c>
      <c r="J141" s="769" t="s">
        <v>33</v>
      </c>
      <c r="K141" s="769" t="s">
        <v>523</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540</v>
      </c>
      <c r="J142" s="769" t="s">
        <v>33</v>
      </c>
      <c r="K142" s="769" t="s">
        <v>523</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540</v>
      </c>
      <c r="J143" s="769" t="s">
        <v>33</v>
      </c>
      <c r="K143" s="769" t="s">
        <v>523</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540</v>
      </c>
      <c r="J144" s="769" t="s">
        <v>33</v>
      </c>
      <c r="K144" s="769" t="s">
        <v>523</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540</v>
      </c>
      <c r="J145" s="769" t="s">
        <v>33</v>
      </c>
      <c r="K145" s="769" t="s">
        <v>523</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540</v>
      </c>
      <c r="J146" s="769" t="s">
        <v>33</v>
      </c>
      <c r="K146" s="769" t="s">
        <v>546</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775</v>
      </c>
      <c r="B2" s="377" t="s">
        <v>34</v>
      </c>
      <c r="C2" s="360">
        <v>45960</v>
      </c>
      <c r="D2" s="360" t="s">
        <v>50</v>
      </c>
      <c r="E2" s="360">
        <v>45905</v>
      </c>
      <c r="F2" s="360" t="s">
        <v>55</v>
      </c>
      <c r="G2" s="361"/>
      <c r="H2" s="362">
        <v>0</v>
      </c>
      <c r="I2" s="1150" t="s">
        <v>687</v>
      </c>
      <c r="J2" s="362" t="s">
        <v>30</v>
      </c>
      <c r="K2" s="369"/>
      <c r="L2" s="299">
        <v>45943</v>
      </c>
      <c r="M2" s="695" t="s">
        <v>110</v>
      </c>
      <c r="N2" s="619">
        <v>2167.3000000000002</v>
      </c>
      <c r="O2" s="362" t="s">
        <v>110</v>
      </c>
      <c r="P2" s="486" t="s">
        <v>38</v>
      </c>
      <c r="Q2" s="363">
        <v>45908</v>
      </c>
      <c r="R2" s="363" t="s">
        <v>776</v>
      </c>
      <c r="S2" s="373" t="s">
        <v>777</v>
      </c>
      <c r="T2" s="373" t="s">
        <v>777</v>
      </c>
      <c r="U2" s="333">
        <v>158</v>
      </c>
      <c r="V2" s="450">
        <v>429</v>
      </c>
      <c r="W2" s="44">
        <f t="shared" ref="W2:W29" si="0">SUM(U2-V2)</f>
        <v>-271</v>
      </c>
      <c r="X2" s="3">
        <f t="shared" ref="X2:X29" si="1">IFERROR($V2/$U2, 0)</f>
        <v>2.7151898734177213</v>
      </c>
      <c r="Y2" s="30" t="s">
        <v>778</v>
      </c>
      <c r="Z2" s="280">
        <v>0</v>
      </c>
      <c r="AA2" s="280">
        <v>0</v>
      </c>
      <c r="AB2" s="9">
        <v>0</v>
      </c>
      <c r="AC2" s="828" t="s">
        <v>779</v>
      </c>
    </row>
    <row r="3" spans="1:29" ht="39.75" customHeight="1">
      <c r="A3" s="626" t="s">
        <v>780</v>
      </c>
      <c r="B3" s="377" t="s">
        <v>34</v>
      </c>
      <c r="C3" s="360">
        <v>45989</v>
      </c>
      <c r="D3" s="367" t="s">
        <v>54</v>
      </c>
      <c r="E3" s="367">
        <v>45964</v>
      </c>
      <c r="F3" s="366" t="s">
        <v>51</v>
      </c>
      <c r="G3" s="1188" t="s">
        <v>781</v>
      </c>
      <c r="H3" s="1155">
        <v>74</v>
      </c>
      <c r="I3" s="362" t="s">
        <v>687</v>
      </c>
      <c r="J3" s="362" t="s">
        <v>30</v>
      </c>
      <c r="K3" s="362"/>
      <c r="L3" s="19">
        <v>45932</v>
      </c>
      <c r="M3" s="1189" t="s">
        <v>110</v>
      </c>
      <c r="N3" s="1156">
        <v>47064</v>
      </c>
      <c r="O3" s="372" t="s">
        <v>110</v>
      </c>
      <c r="P3" s="486" t="s">
        <v>38</v>
      </c>
      <c r="Q3" s="370">
        <v>45932</v>
      </c>
      <c r="R3" s="363" t="s">
        <v>776</v>
      </c>
      <c r="S3" s="373" t="s">
        <v>777</v>
      </c>
      <c r="T3" s="373" t="s">
        <v>777</v>
      </c>
      <c r="U3" s="685">
        <v>4716</v>
      </c>
      <c r="V3" s="450">
        <v>4647</v>
      </c>
      <c r="W3" s="364">
        <f t="shared" si="0"/>
        <v>69</v>
      </c>
      <c r="X3" s="365">
        <f t="shared" si="1"/>
        <v>0.98536895674300251</v>
      </c>
      <c r="Y3" s="370">
        <v>45971</v>
      </c>
      <c r="Z3" s="280">
        <v>0</v>
      </c>
      <c r="AA3" s="280">
        <v>0</v>
      </c>
      <c r="AB3" s="1151">
        <v>0</v>
      </c>
      <c r="AC3" s="830" t="s">
        <v>782</v>
      </c>
    </row>
    <row r="4" spans="1:29" ht="39.75" customHeight="1">
      <c r="A4" s="755" t="s">
        <v>783</v>
      </c>
      <c r="B4" s="377" t="s">
        <v>34</v>
      </c>
      <c r="C4" s="704">
        <v>45999</v>
      </c>
      <c r="D4" s="715" t="s">
        <v>52</v>
      </c>
      <c r="E4" s="715">
        <v>45964</v>
      </c>
      <c r="F4" s="716" t="s">
        <v>53</v>
      </c>
      <c r="G4" s="715" t="s">
        <v>784</v>
      </c>
      <c r="H4" s="1155">
        <v>81</v>
      </c>
      <c r="I4" s="706" t="s">
        <v>687</v>
      </c>
      <c r="J4" s="706" t="s">
        <v>30</v>
      </c>
      <c r="K4" s="372"/>
      <c r="L4" s="715" t="s">
        <v>260</v>
      </c>
      <c r="M4" s="304" t="s">
        <v>110</v>
      </c>
      <c r="N4" s="934">
        <v>68962</v>
      </c>
      <c r="O4" s="1189" t="s">
        <v>110</v>
      </c>
      <c r="P4" s="756" t="s">
        <v>38</v>
      </c>
      <c r="Q4" s="720">
        <v>45932</v>
      </c>
      <c r="R4" s="363" t="s">
        <v>776</v>
      </c>
      <c r="S4" s="373" t="s">
        <v>777</v>
      </c>
      <c r="T4" s="373" t="s">
        <v>777</v>
      </c>
      <c r="U4" s="685">
        <v>5333</v>
      </c>
      <c r="V4" s="450">
        <v>5264</v>
      </c>
      <c r="W4" s="710">
        <f t="shared" si="0"/>
        <v>69</v>
      </c>
      <c r="X4" s="365">
        <f t="shared" si="1"/>
        <v>0.98706169135570976</v>
      </c>
      <c r="Y4" s="720">
        <v>46044</v>
      </c>
      <c r="Z4" s="712">
        <v>0</v>
      </c>
      <c r="AA4" s="712">
        <v>0</v>
      </c>
      <c r="AB4" s="1151">
        <v>0</v>
      </c>
      <c r="AC4" s="713" t="s">
        <v>785</v>
      </c>
    </row>
    <row r="5" spans="1:29" ht="39.75" customHeight="1">
      <c r="A5" s="755" t="s">
        <v>130</v>
      </c>
      <c r="B5" s="377" t="s">
        <v>34</v>
      </c>
      <c r="C5" s="704">
        <v>46040</v>
      </c>
      <c r="D5" s="716" t="s">
        <v>786</v>
      </c>
      <c r="E5" s="715">
        <v>45867</v>
      </c>
      <c r="F5" s="716" t="s">
        <v>53</v>
      </c>
      <c r="G5" s="716" t="s">
        <v>787</v>
      </c>
      <c r="H5" s="717">
        <v>0</v>
      </c>
      <c r="I5" s="372" t="s">
        <v>687</v>
      </c>
      <c r="J5" s="717" t="s">
        <v>30</v>
      </c>
      <c r="K5" s="362"/>
      <c r="L5" s="715" t="s">
        <v>260</v>
      </c>
      <c r="M5" s="717" t="s">
        <v>110</v>
      </c>
      <c r="N5" s="727">
        <v>144972.5</v>
      </c>
      <c r="O5" s="717" t="s">
        <v>110</v>
      </c>
      <c r="P5" s="756" t="s">
        <v>38</v>
      </c>
      <c r="Q5" s="720">
        <v>45867</v>
      </c>
      <c r="R5" s="363" t="s">
        <v>776</v>
      </c>
      <c r="S5" s="373" t="s">
        <v>777</v>
      </c>
      <c r="T5" s="373" t="s">
        <v>777</v>
      </c>
      <c r="U5" s="685">
        <v>9840</v>
      </c>
      <c r="V5" s="450">
        <v>9806</v>
      </c>
      <c r="W5" s="710">
        <f t="shared" si="0"/>
        <v>34</v>
      </c>
      <c r="X5" s="365">
        <f t="shared" si="1"/>
        <v>0.99654471544715451</v>
      </c>
      <c r="Y5" s="720">
        <v>45884</v>
      </c>
      <c r="Z5" s="712">
        <v>1</v>
      </c>
      <c r="AA5" s="712">
        <v>0</v>
      </c>
      <c r="AB5" s="721">
        <v>9106</v>
      </c>
      <c r="AC5" s="713" t="s">
        <v>788</v>
      </c>
    </row>
    <row r="6" spans="1:29" ht="39.75" customHeight="1">
      <c r="A6" s="755" t="s">
        <v>789</v>
      </c>
      <c r="B6" s="377" t="s">
        <v>34</v>
      </c>
      <c r="C6" s="704">
        <v>46096</v>
      </c>
      <c r="D6" s="716" t="s">
        <v>52</v>
      </c>
      <c r="E6" s="715">
        <v>46077</v>
      </c>
      <c r="F6" s="716" t="s">
        <v>53</v>
      </c>
      <c r="G6" s="716" t="s">
        <v>790</v>
      </c>
      <c r="H6" s="717">
        <v>0</v>
      </c>
      <c r="I6" s="372" t="s">
        <v>687</v>
      </c>
      <c r="J6" s="717" t="s">
        <v>30</v>
      </c>
      <c r="K6" s="1343"/>
      <c r="L6" s="715" t="s">
        <v>260</v>
      </c>
      <c r="M6" s="717" t="s">
        <v>110</v>
      </c>
      <c r="N6" s="727">
        <v>73653.899999999994</v>
      </c>
      <c r="O6" s="717" t="s">
        <v>110</v>
      </c>
      <c r="P6" s="756" t="s">
        <v>38</v>
      </c>
      <c r="Q6" s="1344">
        <v>46077</v>
      </c>
      <c r="R6" s="363" t="s">
        <v>776</v>
      </c>
      <c r="S6" s="373" t="s">
        <v>777</v>
      </c>
      <c r="T6" s="373" t="s">
        <v>777</v>
      </c>
      <c r="U6" s="1345">
        <v>6668</v>
      </c>
      <c r="V6" s="1346">
        <v>6668</v>
      </c>
      <c r="W6" s="1347">
        <f>SUM(U6-V6)</f>
        <v>0</v>
      </c>
      <c r="X6" s="365">
        <f>IFERROR($V6/$U6, 0)</f>
        <v>1</v>
      </c>
      <c r="Y6" s="370">
        <v>46090</v>
      </c>
      <c r="Z6" s="712">
        <v>0</v>
      </c>
      <c r="AA6" s="712">
        <v>0</v>
      </c>
      <c r="AB6" s="1348">
        <v>0</v>
      </c>
      <c r="AC6" s="1342"/>
    </row>
    <row r="7" spans="1:29" ht="39.75" customHeight="1">
      <c r="A7" s="755" t="s">
        <v>791</v>
      </c>
      <c r="B7" s="377" t="s">
        <v>34</v>
      </c>
      <c r="C7" s="704">
        <v>46107</v>
      </c>
      <c r="D7" s="704" t="s">
        <v>54</v>
      </c>
      <c r="E7" s="704">
        <v>45980</v>
      </c>
      <c r="F7" s="704" t="s">
        <v>53</v>
      </c>
      <c r="G7" s="705" t="s">
        <v>792</v>
      </c>
      <c r="H7" s="706">
        <v>82</v>
      </c>
      <c r="I7" s="706" t="s">
        <v>687</v>
      </c>
      <c r="J7" s="706" t="s">
        <v>30</v>
      </c>
      <c r="K7" s="706"/>
      <c r="L7" s="715" t="s">
        <v>260</v>
      </c>
      <c r="M7" s="706" t="s">
        <v>110</v>
      </c>
      <c r="N7" s="707">
        <v>56294</v>
      </c>
      <c r="O7" s="1002" t="s">
        <v>110</v>
      </c>
      <c r="P7" s="756" t="s">
        <v>38</v>
      </c>
      <c r="Q7" s="709">
        <v>45981</v>
      </c>
      <c r="R7" s="363" t="s">
        <v>776</v>
      </c>
      <c r="S7" s="373" t="s">
        <v>777</v>
      </c>
      <c r="T7" s="373" t="s">
        <v>777</v>
      </c>
      <c r="U7" s="710">
        <v>4146</v>
      </c>
      <c r="V7" s="757">
        <v>4172</v>
      </c>
      <c r="W7" s="710">
        <f t="shared" si="0"/>
        <v>-26</v>
      </c>
      <c r="X7" s="365">
        <f t="shared" si="1"/>
        <v>1.0062711046792088</v>
      </c>
      <c r="Y7" s="720">
        <v>46084</v>
      </c>
      <c r="Z7" s="712">
        <v>0</v>
      </c>
      <c r="AA7" s="712">
        <v>0</v>
      </c>
      <c r="AB7" s="710">
        <v>0</v>
      </c>
      <c r="AC7" s="713" t="s">
        <v>793</v>
      </c>
    </row>
    <row r="8" spans="1:29" ht="39.75" customHeight="1">
      <c r="A8" s="755" t="s">
        <v>794</v>
      </c>
      <c r="B8" s="377" t="s">
        <v>34</v>
      </c>
      <c r="C8" s="704">
        <v>46107</v>
      </c>
      <c r="D8" s="704" t="s">
        <v>54</v>
      </c>
      <c r="E8" s="704">
        <v>46009</v>
      </c>
      <c r="F8" s="704" t="s">
        <v>53</v>
      </c>
      <c r="G8" s="705" t="s">
        <v>795</v>
      </c>
      <c r="H8" s="706">
        <v>54</v>
      </c>
      <c r="I8" s="706" t="s">
        <v>687</v>
      </c>
      <c r="J8" s="706" t="s">
        <v>30</v>
      </c>
      <c r="K8" s="706"/>
      <c r="L8" s="704">
        <v>46077</v>
      </c>
      <c r="M8" s="706" t="s">
        <v>110</v>
      </c>
      <c r="N8" s="707">
        <v>58240</v>
      </c>
      <c r="O8" s="706" t="s">
        <v>110</v>
      </c>
      <c r="P8" s="756" t="s">
        <v>38</v>
      </c>
      <c r="Q8" s="1064">
        <v>46077</v>
      </c>
      <c r="R8" s="363" t="s">
        <v>776</v>
      </c>
      <c r="S8" s="373" t="s">
        <v>777</v>
      </c>
      <c r="T8" s="373" t="s">
        <v>777</v>
      </c>
      <c r="U8" s="710">
        <v>3599</v>
      </c>
      <c r="V8" s="757">
        <v>3599</v>
      </c>
      <c r="W8" s="710">
        <f t="shared" si="0"/>
        <v>0</v>
      </c>
      <c r="X8" s="365">
        <f t="shared" si="1"/>
        <v>1</v>
      </c>
      <c r="Y8" s="720">
        <v>46085</v>
      </c>
      <c r="Z8" s="712">
        <v>0</v>
      </c>
      <c r="AA8" s="712">
        <v>0</v>
      </c>
      <c r="AB8" s="721">
        <v>0</v>
      </c>
      <c r="AC8" s="713" t="s">
        <v>796</v>
      </c>
    </row>
    <row r="9" spans="1:29" ht="39.75" customHeight="1">
      <c r="A9" s="755" t="s">
        <v>797</v>
      </c>
      <c r="B9" s="377" t="s">
        <v>37</v>
      </c>
      <c r="C9" s="704">
        <v>46006</v>
      </c>
      <c r="D9" s="716" t="s">
        <v>52</v>
      </c>
      <c r="E9" s="715">
        <v>45987</v>
      </c>
      <c r="F9" s="716" t="s">
        <v>51</v>
      </c>
      <c r="G9" s="716" t="s">
        <v>798</v>
      </c>
      <c r="H9" s="717">
        <v>30</v>
      </c>
      <c r="I9" s="372" t="s">
        <v>687</v>
      </c>
      <c r="J9" s="1155" t="s">
        <v>30</v>
      </c>
      <c r="K9" s="706"/>
      <c r="L9" s="367" t="s">
        <v>260</v>
      </c>
      <c r="M9" s="717" t="s">
        <v>110</v>
      </c>
      <c r="N9" s="853">
        <v>31387.05</v>
      </c>
      <c r="O9" s="717" t="s">
        <v>110</v>
      </c>
      <c r="P9" s="756" t="s">
        <v>38</v>
      </c>
      <c r="Q9" s="720">
        <v>45992</v>
      </c>
      <c r="R9" s="363" t="s">
        <v>776</v>
      </c>
      <c r="S9" s="373" t="s">
        <v>777</v>
      </c>
      <c r="T9" s="373" t="s">
        <v>777</v>
      </c>
      <c r="U9" s="721">
        <v>2580</v>
      </c>
      <c r="V9" s="757">
        <v>2637</v>
      </c>
      <c r="W9" s="710">
        <f t="shared" si="0"/>
        <v>-57</v>
      </c>
      <c r="X9" s="365">
        <f t="shared" si="1"/>
        <v>1.0220930232558139</v>
      </c>
      <c r="Y9" s="720">
        <v>46001</v>
      </c>
      <c r="Z9" s="712">
        <v>0</v>
      </c>
      <c r="AA9" s="712">
        <v>0</v>
      </c>
      <c r="AB9" s="721">
        <v>0</v>
      </c>
      <c r="AC9" s="830" t="s">
        <v>799</v>
      </c>
    </row>
    <row r="10" spans="1:29" ht="39.75" customHeight="1">
      <c r="A10" s="755" t="s">
        <v>800</v>
      </c>
      <c r="B10" s="377" t="s">
        <v>37</v>
      </c>
      <c r="C10" s="704">
        <v>46040</v>
      </c>
      <c r="D10" s="716" t="s">
        <v>52</v>
      </c>
      <c r="E10" s="715">
        <v>46031</v>
      </c>
      <c r="F10" s="716" t="s">
        <v>51</v>
      </c>
      <c r="G10" s="716" t="s">
        <v>801</v>
      </c>
      <c r="H10" s="717">
        <v>73</v>
      </c>
      <c r="I10" s="372" t="s">
        <v>687</v>
      </c>
      <c r="J10" s="1155" t="s">
        <v>30</v>
      </c>
      <c r="K10" s="706"/>
      <c r="L10" s="367" t="s">
        <v>260</v>
      </c>
      <c r="M10" s="717" t="s">
        <v>110</v>
      </c>
      <c r="N10" s="727">
        <v>77814</v>
      </c>
      <c r="O10" s="717" t="s">
        <v>110</v>
      </c>
      <c r="P10" s="756" t="s">
        <v>38</v>
      </c>
      <c r="Q10" s="720">
        <v>46015</v>
      </c>
      <c r="R10" s="363" t="s">
        <v>776</v>
      </c>
      <c r="S10" s="373" t="s">
        <v>777</v>
      </c>
      <c r="T10" s="373" t="s">
        <v>777</v>
      </c>
      <c r="U10" s="721">
        <v>6263</v>
      </c>
      <c r="V10" s="757">
        <v>6221</v>
      </c>
      <c r="W10" s="710">
        <f t="shared" si="0"/>
        <v>42</v>
      </c>
      <c r="X10" s="365">
        <f t="shared" si="1"/>
        <v>0.9932939485869392</v>
      </c>
      <c r="Y10" s="720">
        <v>46024</v>
      </c>
      <c r="Z10" s="712">
        <v>0</v>
      </c>
      <c r="AA10" s="712">
        <v>0</v>
      </c>
      <c r="AB10" s="721">
        <v>0</v>
      </c>
      <c r="AC10" s="830" t="s">
        <v>802</v>
      </c>
    </row>
    <row r="11" spans="1:29" ht="39.75" customHeight="1">
      <c r="A11" s="755" t="s">
        <v>803</v>
      </c>
      <c r="B11" s="377" t="s">
        <v>37</v>
      </c>
      <c r="C11" s="704">
        <v>46081</v>
      </c>
      <c r="D11" s="716" t="s">
        <v>50</v>
      </c>
      <c r="E11" s="715">
        <v>46001</v>
      </c>
      <c r="F11" s="716" t="s">
        <v>51</v>
      </c>
      <c r="G11" s="716" t="s">
        <v>804</v>
      </c>
      <c r="H11" s="717">
        <v>80</v>
      </c>
      <c r="I11" s="372" t="s">
        <v>687</v>
      </c>
      <c r="J11" s="1155" t="s">
        <v>30</v>
      </c>
      <c r="K11" s="706"/>
      <c r="L11" s="715">
        <v>46021</v>
      </c>
      <c r="M11" s="717" t="s">
        <v>110</v>
      </c>
      <c r="N11" s="727">
        <v>65843.5</v>
      </c>
      <c r="O11" s="717" t="s">
        <v>110</v>
      </c>
      <c r="P11" s="756" t="s">
        <v>38</v>
      </c>
      <c r="Q11" s="720">
        <v>45995</v>
      </c>
      <c r="R11" s="363" t="s">
        <v>776</v>
      </c>
      <c r="S11" s="373" t="s">
        <v>777</v>
      </c>
      <c r="T11" s="373" t="s">
        <v>777</v>
      </c>
      <c r="U11" s="721">
        <v>5052</v>
      </c>
      <c r="V11" s="757">
        <v>4889</v>
      </c>
      <c r="W11" s="710">
        <f t="shared" si="0"/>
        <v>163</v>
      </c>
      <c r="X11" s="365">
        <f t="shared" si="1"/>
        <v>0.967735550277118</v>
      </c>
      <c r="Y11" s="720">
        <v>46001</v>
      </c>
      <c r="Z11" s="712">
        <v>0</v>
      </c>
      <c r="AA11" s="712">
        <v>0</v>
      </c>
      <c r="AB11" s="721">
        <v>0</v>
      </c>
      <c r="AC11" s="713" t="s">
        <v>805</v>
      </c>
    </row>
    <row r="12" spans="1:29" ht="39.75" customHeight="1">
      <c r="A12" s="755" t="s">
        <v>806</v>
      </c>
      <c r="B12" s="377" t="s">
        <v>37</v>
      </c>
      <c r="C12" s="704">
        <v>46081</v>
      </c>
      <c r="D12" s="716" t="s">
        <v>52</v>
      </c>
      <c r="E12" s="715">
        <v>46043</v>
      </c>
      <c r="F12" s="716" t="s">
        <v>51</v>
      </c>
      <c r="G12" s="716" t="s">
        <v>807</v>
      </c>
      <c r="H12" s="717">
        <v>61</v>
      </c>
      <c r="I12" s="372" t="s">
        <v>687</v>
      </c>
      <c r="J12" s="717" t="s">
        <v>30</v>
      </c>
      <c r="K12" s="706"/>
      <c r="L12" s="715">
        <v>46038</v>
      </c>
      <c r="M12" s="717" t="s">
        <v>110</v>
      </c>
      <c r="N12" s="727">
        <v>56650</v>
      </c>
      <c r="O12" s="717" t="s">
        <v>110</v>
      </c>
      <c r="P12" s="756" t="s">
        <v>38</v>
      </c>
      <c r="Q12" s="720">
        <v>46038</v>
      </c>
      <c r="R12" s="363" t="s">
        <v>776</v>
      </c>
      <c r="S12" s="373" t="s">
        <v>777</v>
      </c>
      <c r="T12" s="373" t="s">
        <v>777</v>
      </c>
      <c r="U12" s="721">
        <v>4641</v>
      </c>
      <c r="V12" s="757">
        <v>4757</v>
      </c>
      <c r="W12" s="710">
        <f t="shared" si="0"/>
        <v>-116</v>
      </c>
      <c r="X12" s="365">
        <f t="shared" si="1"/>
        <v>1.0249946132299073</v>
      </c>
      <c r="Y12" s="720">
        <v>46051</v>
      </c>
      <c r="Z12" s="712">
        <v>0</v>
      </c>
      <c r="AA12" s="712">
        <v>0</v>
      </c>
      <c r="AB12" s="721">
        <v>0</v>
      </c>
      <c r="AC12" s="713" t="s">
        <v>808</v>
      </c>
    </row>
    <row r="13" spans="1:29" ht="39.75" customHeight="1">
      <c r="A13" s="626" t="s">
        <v>809</v>
      </c>
      <c r="B13" s="377" t="s">
        <v>37</v>
      </c>
      <c r="C13" s="360">
        <v>46053</v>
      </c>
      <c r="D13" s="366" t="s">
        <v>52</v>
      </c>
      <c r="E13" s="367">
        <v>45964</v>
      </c>
      <c r="F13" s="366" t="s">
        <v>51</v>
      </c>
      <c r="G13" s="368"/>
      <c r="H13" s="369">
        <v>82</v>
      </c>
      <c r="I13" s="372" t="s">
        <v>687</v>
      </c>
      <c r="J13" s="369" t="s">
        <v>30</v>
      </c>
      <c r="K13" s="362"/>
      <c r="L13" s="367" t="s">
        <v>260</v>
      </c>
      <c r="M13" s="369" t="s">
        <v>110</v>
      </c>
      <c r="N13" s="646">
        <v>101871</v>
      </c>
      <c r="O13" s="369" t="s">
        <v>110</v>
      </c>
      <c r="P13" s="486" t="s">
        <v>38</v>
      </c>
      <c r="Q13" s="370">
        <v>45965</v>
      </c>
      <c r="R13" s="370">
        <v>46042</v>
      </c>
      <c r="S13" s="373" t="s">
        <v>777</v>
      </c>
      <c r="T13" s="373" t="s">
        <v>777</v>
      </c>
      <c r="U13" s="9">
        <v>8100</v>
      </c>
      <c r="V13" s="487">
        <v>7972</v>
      </c>
      <c r="W13" s="364">
        <f t="shared" si="0"/>
        <v>128</v>
      </c>
      <c r="X13" s="365">
        <f t="shared" si="1"/>
        <v>0.98419753086419748</v>
      </c>
      <c r="Y13" s="370">
        <v>45973</v>
      </c>
      <c r="Z13" s="280">
        <v>0</v>
      </c>
      <c r="AA13" s="280">
        <v>0</v>
      </c>
      <c r="AB13" s="9">
        <v>0</v>
      </c>
      <c r="AC13" s="830" t="s">
        <v>810</v>
      </c>
    </row>
    <row r="14" spans="1:29" ht="39.75" customHeight="1">
      <c r="A14" s="626" t="s">
        <v>811</v>
      </c>
      <c r="B14" s="377" t="s">
        <v>37</v>
      </c>
      <c r="C14" s="360">
        <v>46053</v>
      </c>
      <c r="D14" s="366" t="s">
        <v>52</v>
      </c>
      <c r="E14" s="367">
        <v>45974</v>
      </c>
      <c r="F14" s="366" t="s">
        <v>51</v>
      </c>
      <c r="G14" s="368" t="s">
        <v>812</v>
      </c>
      <c r="H14" s="369">
        <v>77</v>
      </c>
      <c r="I14" s="372" t="s">
        <v>687</v>
      </c>
      <c r="J14" s="369" t="s">
        <v>30</v>
      </c>
      <c r="K14" s="362"/>
      <c r="L14" s="367">
        <v>45965</v>
      </c>
      <c r="M14" s="369" t="s">
        <v>110</v>
      </c>
      <c r="N14" s="646">
        <v>90786</v>
      </c>
      <c r="O14" s="369" t="s">
        <v>110</v>
      </c>
      <c r="P14" s="486" t="s">
        <v>38</v>
      </c>
      <c r="Q14" s="370">
        <v>45965</v>
      </c>
      <c r="R14" s="370">
        <v>46042</v>
      </c>
      <c r="S14" s="373" t="s">
        <v>777</v>
      </c>
      <c r="T14" s="373" t="s">
        <v>777</v>
      </c>
      <c r="U14" s="9">
        <v>8013</v>
      </c>
      <c r="V14" s="487">
        <v>7885</v>
      </c>
      <c r="W14" s="364">
        <f t="shared" si="0"/>
        <v>128</v>
      </c>
      <c r="X14" s="365">
        <f t="shared" si="1"/>
        <v>0.98402595781854485</v>
      </c>
      <c r="Y14" s="370">
        <v>45979</v>
      </c>
      <c r="Z14" s="280">
        <v>0</v>
      </c>
      <c r="AA14" s="280">
        <v>0</v>
      </c>
      <c r="AB14" s="9">
        <v>0</v>
      </c>
      <c r="AC14" s="830" t="s">
        <v>810</v>
      </c>
    </row>
    <row r="15" spans="1:29" ht="39.75" customHeight="1">
      <c r="A15" s="808" t="s">
        <v>813</v>
      </c>
      <c r="B15" s="311" t="s">
        <v>37</v>
      </c>
      <c r="C15" s="704">
        <v>46040</v>
      </c>
      <c r="D15" s="716" t="s">
        <v>52</v>
      </c>
      <c r="E15" s="715">
        <v>45996</v>
      </c>
      <c r="F15" s="716" t="s">
        <v>51</v>
      </c>
      <c r="G15" s="716" t="s">
        <v>814</v>
      </c>
      <c r="H15" s="717">
        <v>78</v>
      </c>
      <c r="I15" s="372" t="s">
        <v>687</v>
      </c>
      <c r="J15" s="717" t="s">
        <v>30</v>
      </c>
      <c r="K15" s="706"/>
      <c r="L15" s="367" t="s">
        <v>260</v>
      </c>
      <c r="M15" s="717" t="s">
        <v>110</v>
      </c>
      <c r="N15" s="727">
        <v>84477</v>
      </c>
      <c r="O15" s="717" t="s">
        <v>110</v>
      </c>
      <c r="P15" s="756" t="s">
        <v>38</v>
      </c>
      <c r="Q15" s="720">
        <v>46000</v>
      </c>
      <c r="R15" s="363" t="s">
        <v>776</v>
      </c>
      <c r="S15" s="373" t="s">
        <v>777</v>
      </c>
      <c r="T15" s="373" t="s">
        <v>777</v>
      </c>
      <c r="U15" s="721">
        <v>6758</v>
      </c>
      <c r="V15" s="782">
        <v>6565</v>
      </c>
      <c r="W15" s="748">
        <f t="shared" si="0"/>
        <v>193</v>
      </c>
      <c r="X15" s="3">
        <f t="shared" si="1"/>
        <v>0.97144125480911514</v>
      </c>
      <c r="Y15" s="807">
        <v>46006</v>
      </c>
      <c r="Z15" s="712">
        <v>0</v>
      </c>
      <c r="AA15" s="826">
        <v>0</v>
      </c>
      <c r="AB15" s="827">
        <v>0</v>
      </c>
      <c r="AC15" s="831" t="s">
        <v>815</v>
      </c>
    </row>
    <row r="16" spans="1:29" ht="39.75" customHeight="1">
      <c r="A16" s="755" t="s">
        <v>816</v>
      </c>
      <c r="B16" s="705" t="s">
        <v>31</v>
      </c>
      <c r="C16" s="704">
        <v>46073</v>
      </c>
      <c r="D16" s="704" t="s">
        <v>817</v>
      </c>
      <c r="E16" s="715">
        <v>46041</v>
      </c>
      <c r="F16" s="705" t="s">
        <v>57</v>
      </c>
      <c r="G16" s="716" t="s">
        <v>818</v>
      </c>
      <c r="H16" s="706">
        <v>67</v>
      </c>
      <c r="I16" s="1150" t="s">
        <v>687</v>
      </c>
      <c r="J16" s="706" t="s">
        <v>30</v>
      </c>
      <c r="K16" s="706"/>
      <c r="L16" s="715">
        <v>46038</v>
      </c>
      <c r="M16" s="717" t="s">
        <v>110</v>
      </c>
      <c r="N16" s="727">
        <v>66854</v>
      </c>
      <c r="O16" s="717" t="s">
        <v>110</v>
      </c>
      <c r="P16" s="756" t="s">
        <v>38</v>
      </c>
      <c r="Q16" s="720">
        <v>46029</v>
      </c>
      <c r="R16" s="720">
        <v>46076</v>
      </c>
      <c r="S16" s="363">
        <v>46079</v>
      </c>
      <c r="T16" s="373" t="s">
        <v>777</v>
      </c>
      <c r="U16" s="721">
        <v>5534</v>
      </c>
      <c r="V16" s="757">
        <v>5407</v>
      </c>
      <c r="W16" s="710">
        <f t="shared" si="0"/>
        <v>127</v>
      </c>
      <c r="X16" s="365">
        <f t="shared" si="1"/>
        <v>0.97705095771593786</v>
      </c>
      <c r="Y16" s="720">
        <v>46069</v>
      </c>
      <c r="Z16" s="712">
        <v>0</v>
      </c>
      <c r="AA16" s="712">
        <v>0</v>
      </c>
      <c r="AB16" s="1151">
        <v>0</v>
      </c>
      <c r="AC16" s="713" t="s">
        <v>819</v>
      </c>
    </row>
    <row r="17" spans="1:29" ht="39.75" customHeight="1">
      <c r="A17" s="755" t="s">
        <v>820</v>
      </c>
      <c r="B17" s="705" t="s">
        <v>31</v>
      </c>
      <c r="C17" s="771">
        <v>45838</v>
      </c>
      <c r="D17" s="456" t="s">
        <v>821</v>
      </c>
      <c r="E17" s="767">
        <v>46084</v>
      </c>
      <c r="F17" s="703" t="s">
        <v>57</v>
      </c>
      <c r="G17" s="705" t="s">
        <v>822</v>
      </c>
      <c r="H17" s="706">
        <v>26</v>
      </c>
      <c r="I17" s="1150" t="s">
        <v>687</v>
      </c>
      <c r="J17" s="706" t="s">
        <v>30</v>
      </c>
      <c r="K17" s="706"/>
      <c r="L17" s="367" t="s">
        <v>260</v>
      </c>
      <c r="M17" s="706" t="s">
        <v>110</v>
      </c>
      <c r="N17" s="707">
        <v>12781.6</v>
      </c>
      <c r="O17" s="706" t="s">
        <v>110</v>
      </c>
      <c r="P17" s="756" t="s">
        <v>38</v>
      </c>
      <c r="Q17" s="709">
        <v>46084</v>
      </c>
      <c r="R17" s="363" t="s">
        <v>776</v>
      </c>
      <c r="S17" s="373" t="s">
        <v>777</v>
      </c>
      <c r="T17" s="373" t="s">
        <v>777</v>
      </c>
      <c r="U17" s="333">
        <v>937</v>
      </c>
      <c r="V17" s="757">
        <v>927</v>
      </c>
      <c r="W17" s="710">
        <f>SUM(U17-V17)</f>
        <v>10</v>
      </c>
      <c r="X17" s="365">
        <f t="shared" si="1"/>
        <v>0.98932764140875129</v>
      </c>
      <c r="Y17" s="720">
        <v>46098</v>
      </c>
      <c r="Z17" s="712">
        <v>1</v>
      </c>
      <c r="AA17" s="712">
        <v>1</v>
      </c>
      <c r="AB17" s="1293">
        <v>1</v>
      </c>
      <c r="AC17" s="743" t="s">
        <v>823</v>
      </c>
    </row>
    <row r="18" spans="1:29" ht="39.75" customHeight="1">
      <c r="A18" s="755" t="s">
        <v>824</v>
      </c>
      <c r="B18" s="705" t="s">
        <v>31</v>
      </c>
      <c r="C18" s="704">
        <v>46073</v>
      </c>
      <c r="D18" s="704" t="s">
        <v>817</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776</v>
      </c>
      <c r="S18" s="373" t="s">
        <v>777</v>
      </c>
      <c r="T18" s="373" t="s">
        <v>777</v>
      </c>
      <c r="U18" s="333">
        <v>3323</v>
      </c>
      <c r="V18" s="757">
        <v>3100</v>
      </c>
      <c r="W18" s="710">
        <f t="shared" si="0"/>
        <v>223</v>
      </c>
      <c r="X18" s="365">
        <f t="shared" si="1"/>
        <v>0.93289196509178451</v>
      </c>
      <c r="Y18" s="720">
        <v>46056</v>
      </c>
      <c r="Z18" s="712">
        <v>1</v>
      </c>
      <c r="AA18" s="712">
        <v>1</v>
      </c>
      <c r="AB18" s="712">
        <v>1</v>
      </c>
      <c r="AC18" s="713" t="s">
        <v>825</v>
      </c>
    </row>
    <row r="19" spans="1:29" ht="39.75" customHeight="1">
      <c r="A19" s="755" t="s">
        <v>826</v>
      </c>
      <c r="B19" s="705" t="s">
        <v>31</v>
      </c>
      <c r="C19" s="704">
        <v>46073</v>
      </c>
      <c r="D19" s="704" t="s">
        <v>817</v>
      </c>
      <c r="E19" s="704"/>
      <c r="F19" s="705" t="s">
        <v>57</v>
      </c>
      <c r="G19" s="705" t="s">
        <v>827</v>
      </c>
      <c r="H19" s="706">
        <v>0</v>
      </c>
      <c r="I19" s="1150" t="s">
        <v>687</v>
      </c>
      <c r="J19" s="706" t="s">
        <v>30</v>
      </c>
      <c r="K19" s="706"/>
      <c r="L19" s="767" t="s">
        <v>260</v>
      </c>
      <c r="M19" s="706" t="s">
        <v>110</v>
      </c>
      <c r="N19" s="707">
        <v>38359.1</v>
      </c>
      <c r="O19" s="706" t="s">
        <v>110</v>
      </c>
      <c r="P19" s="756" t="s">
        <v>38</v>
      </c>
      <c r="Q19" s="709">
        <v>46041</v>
      </c>
      <c r="R19" s="709">
        <v>46083</v>
      </c>
      <c r="S19" s="373" t="s">
        <v>777</v>
      </c>
      <c r="T19" s="373" t="s">
        <v>777</v>
      </c>
      <c r="U19" s="333">
        <v>3146</v>
      </c>
      <c r="V19" s="450">
        <v>3263</v>
      </c>
      <c r="W19" s="710">
        <f t="shared" si="0"/>
        <v>-117</v>
      </c>
      <c r="X19" s="365">
        <f t="shared" si="1"/>
        <v>1.0371900826446281</v>
      </c>
      <c r="Y19" s="720">
        <v>46042</v>
      </c>
      <c r="Z19" s="712">
        <v>1</v>
      </c>
      <c r="AA19" s="712">
        <v>0</v>
      </c>
      <c r="AB19" s="712">
        <v>1</v>
      </c>
      <c r="AC19" s="732" t="s">
        <v>828</v>
      </c>
    </row>
    <row r="20" spans="1:29" ht="39.75" customHeight="1">
      <c r="A20" s="626" t="s">
        <v>829</v>
      </c>
      <c r="B20" s="358" t="s">
        <v>31</v>
      </c>
      <c r="C20" s="360">
        <v>46021</v>
      </c>
      <c r="D20" s="358" t="s">
        <v>830</v>
      </c>
      <c r="E20" s="360" t="s">
        <v>260</v>
      </c>
      <c r="F20" s="358" t="s">
        <v>61</v>
      </c>
      <c r="G20" s="361" t="s">
        <v>831</v>
      </c>
      <c r="H20" s="362">
        <v>0</v>
      </c>
      <c r="I20" s="362" t="s">
        <v>687</v>
      </c>
      <c r="J20" s="362" t="s">
        <v>30</v>
      </c>
      <c r="K20" s="362"/>
      <c r="L20" s="360" t="s">
        <v>555</v>
      </c>
      <c r="M20" s="362" t="s">
        <v>110</v>
      </c>
      <c r="N20" s="619">
        <v>1931.75</v>
      </c>
      <c r="O20" s="362" t="s">
        <v>110</v>
      </c>
      <c r="P20" s="677" t="s">
        <v>38</v>
      </c>
      <c r="Q20" s="59"/>
      <c r="R20" s="363" t="s">
        <v>776</v>
      </c>
      <c r="S20" s="373" t="s">
        <v>777</v>
      </c>
      <c r="T20" s="373" t="s">
        <v>777</v>
      </c>
      <c r="U20" s="333">
        <v>0</v>
      </c>
      <c r="V20" s="450">
        <v>0</v>
      </c>
      <c r="W20" s="364">
        <f t="shared" si="0"/>
        <v>0</v>
      </c>
      <c r="X20" s="365">
        <f t="shared" si="1"/>
        <v>0</v>
      </c>
      <c r="Y20" s="370">
        <v>45996</v>
      </c>
      <c r="Z20" s="280">
        <v>0</v>
      </c>
      <c r="AA20" s="280">
        <v>1</v>
      </c>
      <c r="AB20" s="364">
        <v>0</v>
      </c>
      <c r="AC20" s="828" t="s">
        <v>832</v>
      </c>
    </row>
    <row r="21" spans="1:29" ht="39.75" customHeight="1">
      <c r="A21" s="808" t="s">
        <v>833</v>
      </c>
      <c r="B21" s="355" t="s">
        <v>41</v>
      </c>
      <c r="C21" s="299">
        <v>46081</v>
      </c>
      <c r="D21" s="716" t="s">
        <v>834</v>
      </c>
      <c r="E21" s="767">
        <v>46059</v>
      </c>
      <c r="F21" s="768" t="s">
        <v>51</v>
      </c>
      <c r="G21" s="768"/>
      <c r="H21" s="769">
        <v>171</v>
      </c>
      <c r="I21" s="301" t="s">
        <v>687</v>
      </c>
      <c r="J21" s="769" t="s">
        <v>36</v>
      </c>
      <c r="K21" s="362"/>
      <c r="L21" s="771">
        <v>46062</v>
      </c>
      <c r="M21" s="717" t="s">
        <v>110</v>
      </c>
      <c r="N21" s="852">
        <v>160211</v>
      </c>
      <c r="O21" s="717" t="s">
        <v>110</v>
      </c>
      <c r="P21" s="756" t="s">
        <v>38</v>
      </c>
      <c r="Q21" s="781">
        <v>46062</v>
      </c>
      <c r="R21" s="363" t="s">
        <v>776</v>
      </c>
      <c r="S21" s="373" t="s">
        <v>777</v>
      </c>
      <c r="T21" s="373" t="s">
        <v>777</v>
      </c>
      <c r="U21" s="748">
        <v>10731</v>
      </c>
      <c r="V21" s="782">
        <v>10731</v>
      </c>
      <c r="W21" s="748">
        <f>SUM(U21-V21)</f>
        <v>0</v>
      </c>
      <c r="X21" s="29">
        <f>IFERROR($V21/$U21, 0)</f>
        <v>1</v>
      </c>
      <c r="Y21" s="740">
        <v>46070</v>
      </c>
      <c r="Z21" s="850">
        <v>1</v>
      </c>
      <c r="AA21" s="712">
        <v>0</v>
      </c>
      <c r="AB21" s="721">
        <v>0</v>
      </c>
      <c r="AC21" s="742" t="s">
        <v>835</v>
      </c>
    </row>
    <row r="22" spans="1:29" ht="39.75" customHeight="1">
      <c r="A22" s="755" t="s">
        <v>836</v>
      </c>
      <c r="B22" s="359" t="s">
        <v>28</v>
      </c>
      <c r="C22" s="704">
        <v>46080</v>
      </c>
      <c r="D22" s="366" t="s">
        <v>837</v>
      </c>
      <c r="E22" s="715">
        <v>45700</v>
      </c>
      <c r="F22" s="366" t="s">
        <v>59</v>
      </c>
      <c r="G22" s="715" t="s">
        <v>395</v>
      </c>
      <c r="H22" s="717">
        <v>81</v>
      </c>
      <c r="I22" s="1150" t="s">
        <v>687</v>
      </c>
      <c r="J22" s="717" t="s">
        <v>30</v>
      </c>
      <c r="K22" s="717"/>
      <c r="L22" s="715">
        <v>45702</v>
      </c>
      <c r="M22" s="372" t="s">
        <v>110</v>
      </c>
      <c r="N22" s="727">
        <v>70635</v>
      </c>
      <c r="O22" s="372" t="s">
        <v>110</v>
      </c>
      <c r="P22" s="756" t="s">
        <v>38</v>
      </c>
      <c r="Q22" s="720">
        <v>45696</v>
      </c>
      <c r="R22" s="363" t="s">
        <v>776</v>
      </c>
      <c r="S22" s="373" t="s">
        <v>777</v>
      </c>
      <c r="T22" s="373" t="s">
        <v>777</v>
      </c>
      <c r="U22" s="721">
        <v>6092</v>
      </c>
      <c r="V22" s="757">
        <v>6290</v>
      </c>
      <c r="W22" s="710">
        <f t="shared" si="0"/>
        <v>-198</v>
      </c>
      <c r="X22" s="365">
        <f t="shared" si="1"/>
        <v>1.0325016414970454</v>
      </c>
      <c r="Y22" s="720">
        <v>45747</v>
      </c>
      <c r="Z22" s="365">
        <v>1</v>
      </c>
      <c r="AA22" s="365">
        <v>1</v>
      </c>
      <c r="AB22" s="365">
        <v>1</v>
      </c>
      <c r="AC22" s="841" t="s">
        <v>838</v>
      </c>
    </row>
    <row r="23" spans="1:29" ht="39.75" customHeight="1">
      <c r="A23" s="755" t="s">
        <v>431</v>
      </c>
      <c r="B23" s="359" t="s">
        <v>28</v>
      </c>
      <c r="C23" s="704">
        <v>46080</v>
      </c>
      <c r="D23" s="716" t="s">
        <v>464</v>
      </c>
      <c r="E23" s="715">
        <v>45748</v>
      </c>
      <c r="F23" s="366" t="s">
        <v>59</v>
      </c>
      <c r="G23" s="716" t="s">
        <v>432</v>
      </c>
      <c r="H23" s="717">
        <v>0</v>
      </c>
      <c r="I23" s="717" t="s">
        <v>687</v>
      </c>
      <c r="J23" s="717" t="s">
        <v>30</v>
      </c>
      <c r="K23" s="717"/>
      <c r="L23" s="715">
        <v>46028</v>
      </c>
      <c r="M23" s="717" t="s">
        <v>110</v>
      </c>
      <c r="N23" s="727">
        <v>29634.15</v>
      </c>
      <c r="O23" s="717" t="s">
        <v>110</v>
      </c>
      <c r="P23" s="756" t="s">
        <v>38</v>
      </c>
      <c r="Q23" s="720">
        <v>45743</v>
      </c>
      <c r="R23" s="363" t="s">
        <v>776</v>
      </c>
      <c r="S23" s="373" t="s">
        <v>777</v>
      </c>
      <c r="T23" s="373" t="s">
        <v>777</v>
      </c>
      <c r="U23" s="721">
        <v>1831</v>
      </c>
      <c r="V23" s="757">
        <v>1904</v>
      </c>
      <c r="W23" s="710">
        <f t="shared" si="0"/>
        <v>-73</v>
      </c>
      <c r="X23" s="365">
        <f t="shared" si="1"/>
        <v>1.0398689240851993</v>
      </c>
      <c r="Y23" s="720">
        <v>45790</v>
      </c>
      <c r="Z23" s="712">
        <v>0</v>
      </c>
      <c r="AA23" s="712">
        <v>0</v>
      </c>
      <c r="AB23" s="721">
        <v>0</v>
      </c>
      <c r="AC23" s="732" t="s">
        <v>839</v>
      </c>
    </row>
    <row r="24" spans="1:29" ht="39.75" customHeight="1">
      <c r="A24" s="626" t="s">
        <v>507</v>
      </c>
      <c r="B24" s="359" t="s">
        <v>28</v>
      </c>
      <c r="C24" s="360">
        <v>45991</v>
      </c>
      <c r="D24" s="360" t="s">
        <v>50</v>
      </c>
      <c r="E24" s="367">
        <v>45748</v>
      </c>
      <c r="F24" s="366" t="s">
        <v>59</v>
      </c>
      <c r="G24" s="368" t="s">
        <v>840</v>
      </c>
      <c r="H24" s="369">
        <v>0</v>
      </c>
      <c r="I24" s="369" t="s">
        <v>687</v>
      </c>
      <c r="J24" s="362" t="s">
        <v>30</v>
      </c>
      <c r="K24" s="597"/>
      <c r="L24" s="367">
        <v>45741</v>
      </c>
      <c r="M24" s="362" t="s">
        <v>110</v>
      </c>
      <c r="N24" s="646">
        <v>17203.45</v>
      </c>
      <c r="O24" s="362" t="s">
        <v>110</v>
      </c>
      <c r="P24" s="640" t="s">
        <v>38</v>
      </c>
      <c r="Q24" s="370">
        <v>45742</v>
      </c>
      <c r="R24" s="363" t="s">
        <v>776</v>
      </c>
      <c r="S24" s="373" t="s">
        <v>777</v>
      </c>
      <c r="T24" s="373" t="s">
        <v>777</v>
      </c>
      <c r="U24" s="9">
        <v>1157</v>
      </c>
      <c r="V24" s="487">
        <v>1321</v>
      </c>
      <c r="W24" s="364">
        <f t="shared" si="0"/>
        <v>-164</v>
      </c>
      <c r="X24" s="365">
        <f t="shared" si="1"/>
        <v>1.1417458945548833</v>
      </c>
      <c r="Y24" s="370">
        <v>45925</v>
      </c>
      <c r="Z24" s="280">
        <v>0</v>
      </c>
      <c r="AA24" s="280">
        <v>0</v>
      </c>
      <c r="AB24" s="1151">
        <v>0</v>
      </c>
      <c r="AC24" s="873" t="s">
        <v>841</v>
      </c>
    </row>
    <row r="25" spans="1:29" ht="39.75" customHeight="1">
      <c r="A25" s="755" t="s">
        <v>514</v>
      </c>
      <c r="B25" s="359" t="s">
        <v>28</v>
      </c>
      <c r="C25" s="704">
        <v>46048</v>
      </c>
      <c r="D25" s="704" t="s">
        <v>842</v>
      </c>
      <c r="E25" s="715">
        <v>45748</v>
      </c>
      <c r="F25" s="345" t="s">
        <v>59</v>
      </c>
      <c r="G25" s="716" t="s">
        <v>843</v>
      </c>
      <c r="H25" s="717">
        <v>0</v>
      </c>
      <c r="I25" s="717" t="s">
        <v>687</v>
      </c>
      <c r="J25" s="706" t="s">
        <v>30</v>
      </c>
      <c r="K25" s="597"/>
      <c r="L25" s="715">
        <v>45742</v>
      </c>
      <c r="M25" s="706" t="s">
        <v>110</v>
      </c>
      <c r="N25" s="727">
        <v>13442.35</v>
      </c>
      <c r="O25" s="706" t="s">
        <v>110</v>
      </c>
      <c r="P25" s="825" t="s">
        <v>38</v>
      </c>
      <c r="Q25" s="720">
        <v>46027</v>
      </c>
      <c r="R25" s="363" t="s">
        <v>776</v>
      </c>
      <c r="S25" s="373" t="s">
        <v>777</v>
      </c>
      <c r="T25" s="373" t="s">
        <v>777</v>
      </c>
      <c r="U25" s="711">
        <v>831</v>
      </c>
      <c r="V25" s="840">
        <v>863</v>
      </c>
      <c r="W25" s="710">
        <f t="shared" si="0"/>
        <v>-32</v>
      </c>
      <c r="X25" s="365">
        <f t="shared" si="1"/>
        <v>1.0385078219013237</v>
      </c>
      <c r="Y25" s="720">
        <v>46034</v>
      </c>
      <c r="Z25" s="712">
        <v>0</v>
      </c>
      <c r="AA25" s="712">
        <v>0</v>
      </c>
      <c r="AB25" s="1151">
        <v>0</v>
      </c>
      <c r="AC25" s="841" t="s">
        <v>844</v>
      </c>
    </row>
    <row r="26" spans="1:29" ht="39.75" customHeight="1">
      <c r="A26" s="681" t="s">
        <v>433</v>
      </c>
      <c r="B26" s="575" t="s">
        <v>28</v>
      </c>
      <c r="C26" s="608">
        <v>45991</v>
      </c>
      <c r="D26" s="691" t="s">
        <v>50</v>
      </c>
      <c r="E26" s="24">
        <v>45779</v>
      </c>
      <c r="F26" s="576" t="s">
        <v>59</v>
      </c>
      <c r="G26" s="578" t="s">
        <v>434</v>
      </c>
      <c r="H26" s="579">
        <v>0</v>
      </c>
      <c r="I26" s="369" t="s">
        <v>687</v>
      </c>
      <c r="J26" s="362" t="s">
        <v>30</v>
      </c>
      <c r="K26" s="615"/>
      <c r="L26" s="19">
        <v>45742</v>
      </c>
      <c r="M26" s="617" t="s">
        <v>110</v>
      </c>
      <c r="N26" s="684">
        <v>23800.25</v>
      </c>
      <c r="O26" s="300" t="s">
        <v>110</v>
      </c>
      <c r="P26" s="680" t="s">
        <v>38</v>
      </c>
      <c r="Q26" s="21">
        <v>45743</v>
      </c>
      <c r="R26" s="363" t="s">
        <v>776</v>
      </c>
      <c r="S26" s="373" t="s">
        <v>777</v>
      </c>
      <c r="T26" s="373" t="s">
        <v>777</v>
      </c>
      <c r="U26" s="5">
        <v>1697</v>
      </c>
      <c r="V26" s="656">
        <v>1815</v>
      </c>
      <c r="W26" s="364">
        <f t="shared" si="0"/>
        <v>-118</v>
      </c>
      <c r="X26" s="256">
        <f t="shared" si="1"/>
        <v>1.0695344725987035</v>
      </c>
      <c r="Y26" s="21">
        <v>45791</v>
      </c>
      <c r="Z26" s="466">
        <v>1</v>
      </c>
      <c r="AA26" s="466">
        <v>0</v>
      </c>
      <c r="AB26" s="1190">
        <v>0</v>
      </c>
      <c r="AC26" s="1138" t="s">
        <v>839</v>
      </c>
    </row>
    <row r="27" spans="1:29" ht="39.75" customHeight="1">
      <c r="A27" s="755" t="s">
        <v>435</v>
      </c>
      <c r="B27" s="359" t="s">
        <v>28</v>
      </c>
      <c r="C27" s="704">
        <v>46044</v>
      </c>
      <c r="D27" s="704" t="s">
        <v>50</v>
      </c>
      <c r="E27" s="715">
        <v>45700</v>
      </c>
      <c r="F27" s="715" t="s">
        <v>59</v>
      </c>
      <c r="G27" s="715" t="s">
        <v>436</v>
      </c>
      <c r="H27" s="717">
        <v>0</v>
      </c>
      <c r="I27" s="717" t="s">
        <v>687</v>
      </c>
      <c r="J27" s="717" t="s">
        <v>30</v>
      </c>
      <c r="K27" s="717"/>
      <c r="L27" s="715">
        <v>45700</v>
      </c>
      <c r="M27" s="717" t="s">
        <v>110</v>
      </c>
      <c r="N27" s="727">
        <v>19745.25</v>
      </c>
      <c r="O27" s="717" t="s">
        <v>110</v>
      </c>
      <c r="P27" s="825" t="s">
        <v>38</v>
      </c>
      <c r="Q27" s="720">
        <v>45696</v>
      </c>
      <c r="R27" s="363" t="s">
        <v>776</v>
      </c>
      <c r="S27" s="373" t="s">
        <v>777</v>
      </c>
      <c r="T27" s="373" t="s">
        <v>777</v>
      </c>
      <c r="U27" s="721">
        <v>1534</v>
      </c>
      <c r="V27" s="757">
        <v>1571</v>
      </c>
      <c r="W27" s="710">
        <f t="shared" si="0"/>
        <v>-37</v>
      </c>
      <c r="X27" s="365">
        <f t="shared" si="1"/>
        <v>1.0241199478487615</v>
      </c>
      <c r="Y27" s="720">
        <v>45736</v>
      </c>
      <c r="Z27" s="712">
        <v>0</v>
      </c>
      <c r="AA27" s="712">
        <v>0</v>
      </c>
      <c r="AB27" s="1191">
        <v>0</v>
      </c>
      <c r="AC27" s="1192" t="s">
        <v>839</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845</v>
      </c>
    </row>
    <row r="29" spans="1:29" ht="39.75" customHeight="1">
      <c r="A29" s="755" t="s">
        <v>846</v>
      </c>
      <c r="B29" s="359" t="s">
        <v>28</v>
      </c>
      <c r="C29" s="704">
        <v>46218</v>
      </c>
      <c r="D29" s="704" t="s">
        <v>847</v>
      </c>
      <c r="E29" s="19" t="s">
        <v>260</v>
      </c>
      <c r="F29" s="716" t="s">
        <v>59</v>
      </c>
      <c r="G29" s="716" t="s">
        <v>848</v>
      </c>
      <c r="H29" s="717">
        <v>380</v>
      </c>
      <c r="I29" s="1150" t="s">
        <v>687</v>
      </c>
      <c r="J29" s="706" t="s">
        <v>36</v>
      </c>
      <c r="K29" s="735"/>
      <c r="L29" s="715">
        <v>45964</v>
      </c>
      <c r="M29" s="717" t="s">
        <v>110</v>
      </c>
      <c r="N29" s="727">
        <v>117414</v>
      </c>
      <c r="O29" s="717" t="s">
        <v>110</v>
      </c>
      <c r="P29" s="756" t="s">
        <v>38</v>
      </c>
      <c r="Q29" s="720">
        <v>45964</v>
      </c>
      <c r="R29" s="720"/>
      <c r="S29" s="373" t="s">
        <v>777</v>
      </c>
      <c r="T29" s="373" t="s">
        <v>777</v>
      </c>
      <c r="U29" s="721">
        <v>9181</v>
      </c>
      <c r="V29" s="757">
        <v>9179</v>
      </c>
      <c r="W29" s="710">
        <f t="shared" si="0"/>
        <v>2</v>
      </c>
      <c r="X29" s="383">
        <f t="shared" si="1"/>
        <v>0.99978215880623023</v>
      </c>
      <c r="Y29" s="709">
        <v>45992</v>
      </c>
      <c r="Z29" s="712">
        <v>1</v>
      </c>
      <c r="AA29" s="712">
        <v>0</v>
      </c>
      <c r="AB29" s="1151">
        <v>0</v>
      </c>
      <c r="AC29" s="828" t="s">
        <v>849</v>
      </c>
    </row>
    <row r="30" spans="1:29" ht="39.75" customHeight="1"/>
    <row r="31" spans="1:29" ht="39.75" customHeight="1"/>
    <row r="32" spans="1:29" ht="39.75" customHeight="1"/>
    <row r="33" spans="1:1" ht="39.75" customHeight="1"/>
    <row r="34" spans="1:1" ht="39.75" customHeight="1"/>
    <row r="41" spans="1:1">
      <c r="A41"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6:I18 I9:I11" xr:uid="{FF75A226-FC7F-404C-911A-49986724D48A}">
      <formula1>"On Track, In Jeopardy, Completed on Track, Completed, Completed -Missed TSD, On Hold Per Tillman"</formula1>
    </dataValidation>
    <dataValidation type="list" allowBlank="1" showInputMessage="1" showErrorMessage="1" sqref="I28:I29 I12:I15 I19:I26 I2:I8" xr:uid="{FAE40925-7EC8-4626-B635-D815FEB73FF5}">
      <formula1>"On Track, In Jeopardy, Completed on Track, Completed, Completed -Missed TSD"</formula1>
    </dataValidation>
    <dataValidation type="list" allowBlank="1" showInputMessage="1" showErrorMessage="1" sqref="J12:J29 J2:J8" xr:uid="{ECCD296E-320E-42DF-8A21-19E7E0361B1B}">
      <formula1>"Received, Pending, Not Required"</formula1>
    </dataValidation>
    <dataValidation allowBlank="1" showInputMessage="1" showErrorMessage="1" sqref="D26 E29 E27 Q26:Q27 Q28:U28 L20:L29 R23:R27 Q29:T29 U17 U6:U7 R8 Q9:R22 U21 S2:T27 L1:L18 Q1:R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opLeftCell="A80" workbookViewId="0">
      <pane xSplit="1" topLeftCell="B197" activePane="topRight" state="frozen"/>
      <selection pane="topRight" activeCell="T202" sqref="T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687</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777</v>
      </c>
      <c r="AB2" s="258"/>
    </row>
    <row r="3" spans="1:28" ht="39.75" customHeight="1">
      <c r="A3" s="503" t="s">
        <v>115</v>
      </c>
      <c r="B3" s="311" t="s">
        <v>34</v>
      </c>
      <c r="C3" s="299">
        <v>45991</v>
      </c>
      <c r="D3" s="19" t="s">
        <v>858</v>
      </c>
      <c r="E3" s="305">
        <v>45707</v>
      </c>
      <c r="F3" s="18" t="s">
        <v>51</v>
      </c>
      <c r="G3" s="441" t="s">
        <v>116</v>
      </c>
      <c r="H3" s="304">
        <v>0</v>
      </c>
      <c r="I3" s="304" t="s">
        <v>687</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687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687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687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687</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777</v>
      </c>
      <c r="AA7" s="373" t="s">
        <v>777</v>
      </c>
      <c r="AB7" s="1057" t="s">
        <v>864</v>
      </c>
    </row>
    <row r="8" spans="1:28" ht="39.75" customHeight="1">
      <c r="A8" s="962" t="s">
        <v>865</v>
      </c>
      <c r="B8" s="1193" t="s">
        <v>34</v>
      </c>
      <c r="C8" s="598">
        <v>45955</v>
      </c>
      <c r="D8" s="599" t="s">
        <v>56</v>
      </c>
      <c r="E8" s="599">
        <v>45919</v>
      </c>
      <c r="F8" s="599" t="s">
        <v>53</v>
      </c>
      <c r="G8" s="1194" t="s">
        <v>866</v>
      </c>
      <c r="H8" s="313">
        <v>0</v>
      </c>
      <c r="I8" s="1195" t="s">
        <v>687</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777</v>
      </c>
      <c r="AA8" s="373" t="s">
        <v>777</v>
      </c>
      <c r="AB8" s="1057" t="s">
        <v>867</v>
      </c>
    </row>
    <row r="9" spans="1:28" ht="39.75" customHeight="1">
      <c r="A9" s="297" t="s">
        <v>145</v>
      </c>
      <c r="B9" s="18" t="s">
        <v>31</v>
      </c>
      <c r="C9" s="19">
        <v>45772</v>
      </c>
      <c r="D9" s="19" t="s">
        <v>50</v>
      </c>
      <c r="E9" s="305">
        <v>45691</v>
      </c>
      <c r="F9" s="305" t="s">
        <v>57</v>
      </c>
      <c r="G9" s="303" t="s">
        <v>146</v>
      </c>
      <c r="H9" s="20">
        <v>0</v>
      </c>
      <c r="I9" s="304" t="s">
        <v>687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687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687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687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687</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687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687</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687</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687</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687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687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687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687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687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687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687</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687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687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687</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687</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687</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687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687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687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687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687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687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687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687</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687</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777</v>
      </c>
      <c r="AA47" s="373" t="s">
        <v>777</v>
      </c>
      <c r="AB47" s="713" t="s">
        <v>909</v>
      </c>
    </row>
    <row r="48" spans="1:28" ht="39.75" customHeight="1">
      <c r="A48" s="297" t="s">
        <v>216</v>
      </c>
      <c r="B48" s="18" t="s">
        <v>31</v>
      </c>
      <c r="C48" s="19">
        <v>45862</v>
      </c>
      <c r="D48" s="305" t="s">
        <v>56</v>
      </c>
      <c r="E48" s="19">
        <v>45758</v>
      </c>
      <c r="F48" s="305" t="s">
        <v>57</v>
      </c>
      <c r="G48" s="442" t="s">
        <v>217</v>
      </c>
      <c r="H48" s="20">
        <v>62</v>
      </c>
      <c r="I48" s="20" t="s">
        <v>687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687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687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687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687</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687</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687</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687</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777</v>
      </c>
      <c r="AA55" s="373" t="s">
        <v>777</v>
      </c>
      <c r="AB55" s="603" t="s">
        <v>919</v>
      </c>
    </row>
    <row r="56" spans="1:28" ht="39.75" customHeight="1">
      <c r="A56" s="563" t="s">
        <v>920</v>
      </c>
      <c r="B56" s="358" t="s">
        <v>31</v>
      </c>
      <c r="C56" s="367">
        <v>45960</v>
      </c>
      <c r="D56" s="360" t="s">
        <v>817</v>
      </c>
      <c r="E56" s="360">
        <v>45932</v>
      </c>
      <c r="F56" s="358" t="s">
        <v>57</v>
      </c>
      <c r="G56" s="361"/>
      <c r="H56" s="362">
        <v>79</v>
      </c>
      <c r="I56" s="1150" t="s">
        <v>687</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687</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777</v>
      </c>
      <c r="AB57" s="104" t="s">
        <v>923</v>
      </c>
    </row>
    <row r="58" spans="1:28" ht="39.75" customHeight="1">
      <c r="A58" s="563" t="s">
        <v>924</v>
      </c>
      <c r="B58" s="358" t="s">
        <v>31</v>
      </c>
      <c r="C58" s="367">
        <v>45976</v>
      </c>
      <c r="D58" s="360" t="s">
        <v>56</v>
      </c>
      <c r="E58" s="360">
        <v>45959</v>
      </c>
      <c r="F58" s="358" t="s">
        <v>61</v>
      </c>
      <c r="G58" s="361"/>
      <c r="H58" s="362">
        <v>61</v>
      </c>
      <c r="I58" s="1150" t="s">
        <v>687</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777</v>
      </c>
      <c r="AB58" s="352" t="s">
        <v>925</v>
      </c>
    </row>
    <row r="59" spans="1:28" ht="39.75" customHeight="1">
      <c r="A59" s="563" t="s">
        <v>926</v>
      </c>
      <c r="B59" s="358" t="s">
        <v>31</v>
      </c>
      <c r="C59" s="367">
        <v>45976</v>
      </c>
      <c r="D59" s="360" t="s">
        <v>56</v>
      </c>
      <c r="E59" s="360">
        <v>45959</v>
      </c>
      <c r="F59" s="358" t="s">
        <v>927</v>
      </c>
      <c r="G59" s="361"/>
      <c r="H59" s="362">
        <v>69</v>
      </c>
      <c r="I59" s="1150" t="s">
        <v>687</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687</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687</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687</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817</v>
      </c>
      <c r="E63" s="704">
        <v>46045</v>
      </c>
      <c r="F63" s="705" t="s">
        <v>61</v>
      </c>
      <c r="G63" s="705" t="s">
        <v>939</v>
      </c>
      <c r="H63" s="706">
        <v>69</v>
      </c>
      <c r="I63" s="1150" t="s">
        <v>687</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687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687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817</v>
      </c>
      <c r="E66" s="360">
        <v>45936</v>
      </c>
      <c r="F66" s="358" t="s">
        <v>61</v>
      </c>
      <c r="G66" s="361"/>
      <c r="H66" s="362">
        <v>83</v>
      </c>
      <c r="I66" s="1150" t="s">
        <v>687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687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687</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687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687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687</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687</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687</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687</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687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687</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687</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777</v>
      </c>
      <c r="AB78" s="830" t="s">
        <v>967</v>
      </c>
    </row>
    <row r="79" spans="1:28" ht="39.75" customHeight="1">
      <c r="A79" s="297" t="s">
        <v>968</v>
      </c>
      <c r="B79" s="355" t="s">
        <v>31</v>
      </c>
      <c r="C79" s="19">
        <v>45899</v>
      </c>
      <c r="D79" s="18" t="s">
        <v>969</v>
      </c>
      <c r="E79" s="299">
        <v>45876</v>
      </c>
      <c r="F79" s="305" t="s">
        <v>869</v>
      </c>
      <c r="G79" s="495" t="s">
        <v>970</v>
      </c>
      <c r="H79" s="300">
        <v>0</v>
      </c>
      <c r="I79" s="301" t="s">
        <v>687</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687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687</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687</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687</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777</v>
      </c>
      <c r="AB83" s="939" t="s">
        <v>979</v>
      </c>
    </row>
    <row r="84" spans="1:28" ht="39.75" customHeight="1">
      <c r="A84" s="297" t="s">
        <v>241</v>
      </c>
      <c r="B84" s="298" t="s">
        <v>31</v>
      </c>
      <c r="C84" s="457">
        <v>45805</v>
      </c>
      <c r="D84" s="457" t="s">
        <v>56</v>
      </c>
      <c r="E84" s="457">
        <v>45695</v>
      </c>
      <c r="F84" s="457" t="s">
        <v>869</v>
      </c>
      <c r="G84" s="1211" t="s">
        <v>242</v>
      </c>
      <c r="H84" s="300">
        <v>0</v>
      </c>
      <c r="I84" s="301" t="s">
        <v>687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687</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687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687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687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687</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687</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777</v>
      </c>
      <c r="AB90" s="742" t="s">
        <v>988</v>
      </c>
    </row>
    <row r="91" spans="1:28" ht="39.75" customHeight="1">
      <c r="A91" s="297" t="s">
        <v>252</v>
      </c>
      <c r="B91" s="298" t="s">
        <v>31</v>
      </c>
      <c r="C91" s="19">
        <v>45868</v>
      </c>
      <c r="D91" s="299" t="s">
        <v>50</v>
      </c>
      <c r="E91" s="457">
        <v>45839</v>
      </c>
      <c r="F91" s="299" t="s">
        <v>57</v>
      </c>
      <c r="G91" s="303" t="s">
        <v>253</v>
      </c>
      <c r="H91" s="20">
        <v>0</v>
      </c>
      <c r="I91" s="20" t="s">
        <v>687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687</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687</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687</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687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687</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817</v>
      </c>
      <c r="E97" s="360">
        <v>45961</v>
      </c>
      <c r="F97" s="358" t="s">
        <v>57</v>
      </c>
      <c r="G97" s="361"/>
      <c r="H97" s="362">
        <v>0</v>
      </c>
      <c r="I97" s="362" t="s">
        <v>687</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687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687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687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687</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777</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687</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777</v>
      </c>
      <c r="AB108" s="27" t="s">
        <v>1010</v>
      </c>
    </row>
    <row r="109" spans="1:28" ht="39.75" customHeight="1">
      <c r="A109" s="503" t="s">
        <v>287</v>
      </c>
      <c r="B109" s="302" t="s">
        <v>28</v>
      </c>
      <c r="C109" s="19">
        <v>45772</v>
      </c>
      <c r="D109" s="19" t="s">
        <v>56</v>
      </c>
      <c r="E109" s="305">
        <v>45685</v>
      </c>
      <c r="F109" s="305" t="s">
        <v>59</v>
      </c>
      <c r="G109" s="441" t="s">
        <v>288</v>
      </c>
      <c r="H109" s="304">
        <v>76</v>
      </c>
      <c r="I109" s="301" t="s">
        <v>687</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687</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777</v>
      </c>
      <c r="AB110" s="11" t="s">
        <v>1012</v>
      </c>
    </row>
    <row r="111" spans="1:28" ht="39.75" customHeight="1">
      <c r="A111" s="503" t="s">
        <v>291</v>
      </c>
      <c r="B111" s="302" t="s">
        <v>28</v>
      </c>
      <c r="C111" s="19">
        <v>45772</v>
      </c>
      <c r="D111" s="19" t="s">
        <v>1006</v>
      </c>
      <c r="E111" s="305">
        <v>45695</v>
      </c>
      <c r="F111" s="18" t="s">
        <v>1008</v>
      </c>
      <c r="G111" s="441" t="s">
        <v>290</v>
      </c>
      <c r="H111" s="304">
        <v>86</v>
      </c>
      <c r="I111" s="304" t="s">
        <v>687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687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777</v>
      </c>
      <c r="AB112" s="27" t="s">
        <v>1013</v>
      </c>
    </row>
    <row r="113" spans="1:28" ht="39.75" customHeight="1">
      <c r="A113" s="503" t="s">
        <v>294</v>
      </c>
      <c r="B113" s="302" t="s">
        <v>28</v>
      </c>
      <c r="C113" s="19">
        <v>45772</v>
      </c>
      <c r="D113" s="305" t="s">
        <v>886</v>
      </c>
      <c r="E113" s="305">
        <v>45686</v>
      </c>
      <c r="F113" s="305" t="s">
        <v>1001</v>
      </c>
      <c r="G113" s="441" t="s">
        <v>295</v>
      </c>
      <c r="H113" s="304">
        <v>81</v>
      </c>
      <c r="I113" s="301" t="s">
        <v>687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687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687</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777</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777</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777</v>
      </c>
      <c r="AB120" s="1219" t="s">
        <v>1024</v>
      </c>
    </row>
    <row r="121" spans="1:28" ht="39.75" customHeight="1">
      <c r="A121" s="297" t="s">
        <v>310</v>
      </c>
      <c r="B121" s="302" t="s">
        <v>28</v>
      </c>
      <c r="C121" s="19">
        <v>45772</v>
      </c>
      <c r="D121" s="18" t="s">
        <v>860</v>
      </c>
      <c r="E121" s="19">
        <v>45743</v>
      </c>
      <c r="F121" s="18" t="s">
        <v>1025</v>
      </c>
      <c r="G121" s="303" t="s">
        <v>311</v>
      </c>
      <c r="H121" s="20">
        <v>85</v>
      </c>
      <c r="I121" s="304" t="s">
        <v>687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777</v>
      </c>
      <c r="AB121" s="76" t="s">
        <v>1026</v>
      </c>
    </row>
    <row r="122" spans="1:28" ht="39.75" customHeight="1">
      <c r="A122" s="297" t="s">
        <v>312</v>
      </c>
      <c r="B122" s="302" t="s">
        <v>28</v>
      </c>
      <c r="C122" s="19">
        <v>45772</v>
      </c>
      <c r="D122" s="18" t="s">
        <v>1027</v>
      </c>
      <c r="E122" s="19">
        <v>45743</v>
      </c>
      <c r="F122" s="18" t="s">
        <v>55</v>
      </c>
      <c r="G122" s="303" t="s">
        <v>313</v>
      </c>
      <c r="H122" s="20">
        <v>88</v>
      </c>
      <c r="I122" s="304" t="s">
        <v>687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777</v>
      </c>
      <c r="AB122" s="11"/>
    </row>
    <row r="123" spans="1:28" ht="39.75" customHeight="1">
      <c r="A123" s="297" t="s">
        <v>314</v>
      </c>
      <c r="B123" s="302" t="s">
        <v>28</v>
      </c>
      <c r="C123" s="19">
        <v>45772</v>
      </c>
      <c r="D123" s="18" t="s">
        <v>1016</v>
      </c>
      <c r="E123" s="19">
        <v>45743</v>
      </c>
      <c r="F123" s="18" t="s">
        <v>59</v>
      </c>
      <c r="G123" s="303" t="s">
        <v>315</v>
      </c>
      <c r="H123" s="20">
        <v>57</v>
      </c>
      <c r="I123" s="304" t="s">
        <v>687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777</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687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687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687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687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687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687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687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687</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687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687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687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687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687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687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687</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777</v>
      </c>
      <c r="AB146" s="11"/>
    </row>
    <row r="147" spans="1:28" ht="39.75" customHeight="1">
      <c r="A147" s="297" t="s">
        <v>372</v>
      </c>
      <c r="B147" s="302" t="s">
        <v>28</v>
      </c>
      <c r="C147" s="305">
        <v>45711</v>
      </c>
      <c r="D147" s="19" t="s">
        <v>1027</v>
      </c>
      <c r="E147" s="299">
        <v>45706</v>
      </c>
      <c r="F147" s="19" t="s">
        <v>55</v>
      </c>
      <c r="G147" s="306" t="s">
        <v>373</v>
      </c>
      <c r="H147" s="20">
        <v>85</v>
      </c>
      <c r="I147" s="304" t="s">
        <v>687</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687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687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687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687</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687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687</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687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687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687</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687</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777</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687</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777</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687</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777</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687</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777</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687</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777</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687</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777</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687</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777</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687</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777</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687</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777</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687</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687</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687</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687</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687</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687</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687</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687</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687</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687</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687</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687</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687</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687</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687</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687</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687</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687</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687</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687</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687</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687</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687</v>
      </c>
      <c r="J202" s="369" t="s">
        <v>30</v>
      </c>
      <c r="K202" s="367">
        <v>45716</v>
      </c>
      <c r="L202" s="369" t="s">
        <v>110</v>
      </c>
      <c r="M202" s="940">
        <v>57973.5</v>
      </c>
      <c r="N202" s="966"/>
      <c r="O202" s="1371"/>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9"/>
    </row>
    <row r="203" spans="1:28" ht="39.75" customHeight="1">
      <c r="A203" s="563" t="s">
        <v>132</v>
      </c>
      <c r="B203" s="377" t="s">
        <v>34</v>
      </c>
      <c r="C203" s="360">
        <v>45991</v>
      </c>
      <c r="D203" s="366" t="s">
        <v>54</v>
      </c>
      <c r="E203" s="367">
        <v>45880</v>
      </c>
      <c r="F203" s="366" t="s">
        <v>51</v>
      </c>
      <c r="G203" s="368" t="s">
        <v>133</v>
      </c>
      <c r="H203" s="369">
        <v>57</v>
      </c>
      <c r="I203" s="372" t="s">
        <v>687</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687</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687</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687</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687</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687</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687</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687</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687</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687</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687</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687</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834</v>
      </c>
      <c r="E215" s="715">
        <v>46034</v>
      </c>
      <c r="F215" s="716" t="s">
        <v>53</v>
      </c>
      <c r="G215" s="716"/>
      <c r="H215" s="717">
        <v>76</v>
      </c>
      <c r="I215" s="372" t="s">
        <v>687</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687</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687</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815</v>
      </c>
    </row>
    <row r="218" spans="1:28" ht="39.75" customHeight="1">
      <c r="A218" s="563" t="s">
        <v>1165</v>
      </c>
      <c r="B218" s="377" t="s">
        <v>37</v>
      </c>
      <c r="C218" s="360">
        <v>46006</v>
      </c>
      <c r="D218" s="366" t="s">
        <v>52</v>
      </c>
      <c r="E218" s="367">
        <v>45975</v>
      </c>
      <c r="F218" s="366" t="s">
        <v>51</v>
      </c>
      <c r="G218" s="368" t="s">
        <v>1166</v>
      </c>
      <c r="H218" s="369">
        <v>86</v>
      </c>
      <c r="I218" s="372" t="s">
        <v>687</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687</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687</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687</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687</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687</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817</v>
      </c>
      <c r="E224" s="704">
        <v>46042</v>
      </c>
      <c r="F224" s="705" t="s">
        <v>57</v>
      </c>
      <c r="G224" s="705" t="s">
        <v>1177</v>
      </c>
      <c r="H224" s="706">
        <v>65</v>
      </c>
      <c r="I224" s="1150" t="s">
        <v>687</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687</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687</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687</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687</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687</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687</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687</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687</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687</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687</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687</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687</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687</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687</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687</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687</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817</v>
      </c>
      <c r="E241" s="19">
        <v>45950</v>
      </c>
      <c r="F241" s="18" t="s">
        <v>61</v>
      </c>
      <c r="G241" s="303"/>
      <c r="H241" s="20">
        <v>82</v>
      </c>
      <c r="I241" s="304" t="s">
        <v>687</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687</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817</v>
      </c>
      <c r="E243" s="704">
        <v>46021</v>
      </c>
      <c r="F243" s="705" t="s">
        <v>61</v>
      </c>
      <c r="G243" s="705" t="s">
        <v>1228</v>
      </c>
      <c r="H243" s="706">
        <v>88</v>
      </c>
      <c r="I243" s="1150" t="s">
        <v>687</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687</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687</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687</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687</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687</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817</v>
      </c>
      <c r="E249" s="360">
        <v>45953</v>
      </c>
      <c r="F249" s="358" t="s">
        <v>61</v>
      </c>
      <c r="G249" s="361" t="s">
        <v>1239</v>
      </c>
      <c r="H249" s="362">
        <v>0</v>
      </c>
      <c r="I249" s="362" t="s">
        <v>687</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821</v>
      </c>
      <c r="E250" s="360">
        <v>45939</v>
      </c>
      <c r="F250" s="358" t="s">
        <v>869</v>
      </c>
      <c r="G250" s="361"/>
      <c r="H250" s="362">
        <v>385</v>
      </c>
      <c r="I250" s="1150" t="s">
        <v>687</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687</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821</v>
      </c>
      <c r="E252" s="360">
        <v>45958</v>
      </c>
      <c r="F252" s="358" t="s">
        <v>61</v>
      </c>
      <c r="G252" s="361" t="s">
        <v>1248</v>
      </c>
      <c r="H252" s="362">
        <v>303</v>
      </c>
      <c r="I252" s="1150" t="s">
        <v>687</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687</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687</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687</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687</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817</v>
      </c>
      <c r="E257" s="704">
        <v>45965</v>
      </c>
      <c r="F257" s="705" t="s">
        <v>57</v>
      </c>
      <c r="G257" s="705" t="s">
        <v>1260</v>
      </c>
      <c r="H257" s="706">
        <v>0</v>
      </c>
      <c r="I257" s="1150" t="s">
        <v>687</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687</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687</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687</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687</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687</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687</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687</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687</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687</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687</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687</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687</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687</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687</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687</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687</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73" t="s">
        <v>928</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687</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687</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73" t="s">
        <v>928</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687</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687</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687</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687</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687</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687</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687</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687</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687</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687</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687</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687</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687</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687</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687</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687</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687</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830</v>
      </c>
      <c r="E301" s="366" t="s">
        <v>260</v>
      </c>
      <c r="F301" s="358" t="s">
        <v>1020</v>
      </c>
      <c r="G301" s="361" t="s">
        <v>121</v>
      </c>
      <c r="H301" s="362">
        <v>60</v>
      </c>
      <c r="I301" s="372" t="s">
        <v>687</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830</v>
      </c>
      <c r="E302" s="366" t="s">
        <v>260</v>
      </c>
      <c r="F302" s="366" t="s">
        <v>1020</v>
      </c>
      <c r="G302" s="368" t="s">
        <v>127</v>
      </c>
      <c r="H302" s="369">
        <v>79</v>
      </c>
      <c r="I302" s="372" t="s">
        <v>687</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830</v>
      </c>
      <c r="E303" s="366" t="s">
        <v>260</v>
      </c>
      <c r="F303" s="366" t="s">
        <v>1020</v>
      </c>
      <c r="G303" s="368" t="s">
        <v>1348</v>
      </c>
      <c r="H303" s="369">
        <v>83</v>
      </c>
      <c r="I303" s="372" t="s">
        <v>687</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830</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830</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687</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830</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687</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AA277:AA296 AA163:AA185 K178:K188 R178:R186 Z87:AA91 Z248:AA255 R246:R260 R8:R95 K54:K76 Z68:AA75 K221:K236 S210 R191:R193 R195:R244 D201:E201 Z191:AA234"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469</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469</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469</v>
      </c>
      <c r="J16" t="s">
        <v>1016</v>
      </c>
      <c r="K16">
        <v>6718</v>
      </c>
    </row>
    <row r="17" spans="1:11">
      <c r="A17" t="s">
        <v>294</v>
      </c>
      <c r="E17">
        <v>547</v>
      </c>
      <c r="F17">
        <v>792</v>
      </c>
      <c r="G17">
        <v>1339</v>
      </c>
      <c r="J17" t="s">
        <v>856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553</v>
      </c>
      <c r="D829">
        <v>1282</v>
      </c>
      <c r="E829">
        <v>980</v>
      </c>
      <c r="G829">
        <v>2262</v>
      </c>
    </row>
    <row r="830" spans="1:7">
      <c r="A830" t="s">
        <v>1118</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594</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594</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594</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780</v>
      </c>
      <c r="B951">
        <v>435</v>
      </c>
      <c r="E951">
        <v>1123</v>
      </c>
      <c r="G951">
        <v>1558</v>
      </c>
    </row>
    <row r="952" spans="1:7">
      <c r="A952" t="s">
        <v>926</v>
      </c>
      <c r="D952">
        <v>1580</v>
      </c>
      <c r="E952">
        <v>1258</v>
      </c>
      <c r="G952">
        <v>2838</v>
      </c>
    </row>
    <row r="953" spans="1:7">
      <c r="A953" t="s">
        <v>924</v>
      </c>
      <c r="D953">
        <v>877</v>
      </c>
      <c r="E953">
        <v>814</v>
      </c>
      <c r="G953">
        <v>1691</v>
      </c>
    </row>
    <row r="954" spans="1:7">
      <c r="A954" t="s">
        <v>591</v>
      </c>
      <c r="D954">
        <v>711</v>
      </c>
      <c r="E954">
        <v>325</v>
      </c>
      <c r="F954">
        <v>430</v>
      </c>
      <c r="G954">
        <v>1466</v>
      </c>
    </row>
    <row r="955" spans="1:7">
      <c r="A955" t="s">
        <v>809</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594</v>
      </c>
      <c r="B973">
        <v>420</v>
      </c>
      <c r="G973">
        <v>420</v>
      </c>
    </row>
    <row r="974" spans="1:7">
      <c r="A974" t="s">
        <v>998</v>
      </c>
    </row>
    <row r="975" spans="1:7">
      <c r="A975" t="s">
        <v>780</v>
      </c>
      <c r="C975">
        <v>1917</v>
      </c>
      <c r="E975">
        <v>272</v>
      </c>
      <c r="G975">
        <v>2189</v>
      </c>
    </row>
    <row r="976" spans="1:7">
      <c r="A976" t="s">
        <v>924</v>
      </c>
      <c r="B976">
        <v>956</v>
      </c>
      <c r="G976">
        <v>956</v>
      </c>
    </row>
    <row r="977" spans="1:7">
      <c r="A977" t="s">
        <v>591</v>
      </c>
      <c r="E977">
        <v>195</v>
      </c>
      <c r="G977">
        <v>195</v>
      </c>
    </row>
    <row r="978" spans="1:7">
      <c r="A978" t="s">
        <v>809</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811</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1118</v>
      </c>
    </row>
    <row r="1008" spans="1:7">
      <c r="A1008" t="s">
        <v>1145</v>
      </c>
    </row>
    <row r="1009" spans="1:7">
      <c r="A1009" t="s">
        <v>1128</v>
      </c>
    </row>
    <row r="1010" spans="1:7">
      <c r="A1010" t="s">
        <v>1125</v>
      </c>
    </row>
    <row r="1011" spans="1:7">
      <c r="A1011" t="s">
        <v>594</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780</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797</v>
      </c>
      <c r="D1100">
        <v>817</v>
      </c>
      <c r="E1100">
        <v>1820</v>
      </c>
      <c r="G1100">
        <v>2637</v>
      </c>
    </row>
    <row r="1101" spans="1:7">
      <c r="A1101" t="s">
        <v>1197</v>
      </c>
      <c r="E1101">
        <v>1351</v>
      </c>
      <c r="G1101">
        <v>1351</v>
      </c>
    </row>
    <row r="1102" spans="1:7">
      <c r="A1102" t="s">
        <v>803</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803</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791</v>
      </c>
      <c r="C1129">
        <v>890</v>
      </c>
      <c r="D1129">
        <v>1810</v>
      </c>
      <c r="E1129">
        <v>967</v>
      </c>
      <c r="G1129">
        <v>3667</v>
      </c>
    </row>
    <row r="1130" spans="1:7">
      <c r="A1130" t="s">
        <v>813</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803</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803</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800</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800</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826</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660</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666</v>
      </c>
      <c r="D1256">
        <v>2000</v>
      </c>
      <c r="E1256">
        <v>970</v>
      </c>
      <c r="G1256">
        <v>2970</v>
      </c>
    </row>
    <row r="1257" spans="1:7">
      <c r="A1257" t="s">
        <v>783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826</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783</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806</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594</v>
      </c>
    </row>
    <row r="1299" spans="1:7">
      <c r="A1299" t="s">
        <v>1103</v>
      </c>
      <c r="E1299">
        <v>253</v>
      </c>
      <c r="G1299">
        <v>253</v>
      </c>
    </row>
    <row r="1300" spans="1:7">
      <c r="A1300" t="s">
        <v>1139</v>
      </c>
    </row>
    <row r="1301" spans="1:7">
      <c r="A1301" t="s">
        <v>514</v>
      </c>
    </row>
    <row r="1302" spans="1:7">
      <c r="A1302" t="s">
        <v>1425</v>
      </c>
    </row>
    <row r="1303" spans="1:7">
      <c r="A1303" t="s">
        <v>1426</v>
      </c>
    </row>
    <row r="1304" spans="1:7">
      <c r="A1304" t="s">
        <v>660</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806</v>
      </c>
      <c r="C1309">
        <v>1646</v>
      </c>
      <c r="F1309">
        <v>6</v>
      </c>
      <c r="G1309">
        <v>1652</v>
      </c>
    </row>
    <row r="1310" spans="1:7">
      <c r="A1310" t="s">
        <v>824</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824</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640</v>
      </c>
      <c r="D1328">
        <v>753</v>
      </c>
      <c r="E1328">
        <v>1289</v>
      </c>
      <c r="G1328">
        <v>2042</v>
      </c>
    </row>
    <row r="1329" spans="1:7">
      <c r="A1329" t="s">
        <v>663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816</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1153</v>
      </c>
      <c r="B1351">
        <v>1274</v>
      </c>
      <c r="C1351">
        <v>1073</v>
      </c>
      <c r="D1351">
        <v>271</v>
      </c>
      <c r="G1351">
        <v>2618</v>
      </c>
    </row>
    <row r="1352" spans="1:7">
      <c r="A1352" t="s">
        <v>826</v>
      </c>
      <c r="E1352">
        <v>1033</v>
      </c>
      <c r="G1352">
        <v>1033</v>
      </c>
    </row>
    <row r="1353" spans="1:7">
      <c r="A1353" t="s">
        <v>660</v>
      </c>
      <c r="D1353">
        <v>667</v>
      </c>
      <c r="G1353">
        <v>667</v>
      </c>
    </row>
    <row r="1354" spans="1:7">
      <c r="A1354" t="s">
        <v>1182</v>
      </c>
      <c r="B1354">
        <v>1044</v>
      </c>
      <c r="G1354">
        <v>1044</v>
      </c>
    </row>
    <row r="1355" spans="1:7">
      <c r="A1355" t="s">
        <v>640</v>
      </c>
      <c r="C1355">
        <v>1062</v>
      </c>
      <c r="D1355">
        <v>1318</v>
      </c>
      <c r="E1355">
        <v>1165</v>
      </c>
      <c r="G1355">
        <v>3545</v>
      </c>
    </row>
    <row r="1356" spans="1:7">
      <c r="A1356" t="s">
        <v>663</v>
      </c>
      <c r="B1356">
        <v>1099</v>
      </c>
      <c r="D1356">
        <v>2025</v>
      </c>
      <c r="G1356">
        <v>3124</v>
      </c>
    </row>
    <row r="1357" spans="1:7">
      <c r="A1357" t="s">
        <v>816</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791</v>
      </c>
      <c r="C1367">
        <v>179</v>
      </c>
      <c r="G1367">
        <v>179</v>
      </c>
    </row>
    <row r="1368" spans="1:7">
      <c r="A1368" t="s">
        <v>1153</v>
      </c>
    </row>
    <row r="1369" spans="1:7">
      <c r="A1369" t="s">
        <v>1182</v>
      </c>
    </row>
    <row r="1370" spans="1:7">
      <c r="A1370" t="s">
        <v>640</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794</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794</v>
      </c>
      <c r="B1383">
        <v>570</v>
      </c>
      <c r="G1383">
        <v>570</v>
      </c>
    </row>
    <row r="1384" spans="1:7">
      <c r="A1384" t="s">
        <v>789</v>
      </c>
      <c r="B1384">
        <v>1146</v>
      </c>
      <c r="C1384">
        <v>308</v>
      </c>
      <c r="D1384">
        <v>300</v>
      </c>
      <c r="F1384">
        <v>510</v>
      </c>
      <c r="G1384">
        <v>2264</v>
      </c>
    </row>
    <row r="1385" spans="1:7">
      <c r="A1385" t="s">
        <v>643</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791</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655</v>
      </c>
      <c r="E1398">
        <v>646</v>
      </c>
      <c r="F1398">
        <v>212</v>
      </c>
      <c r="G1398">
        <v>858</v>
      </c>
    </row>
    <row r="1399" spans="1:7">
      <c r="A1399" t="s">
        <v>794</v>
      </c>
      <c r="B1399">
        <v>307</v>
      </c>
      <c r="C1399">
        <v>872</v>
      </c>
      <c r="D1399">
        <v>312</v>
      </c>
      <c r="E1399">
        <v>287</v>
      </c>
      <c r="G1399">
        <v>1778</v>
      </c>
    </row>
    <row r="1400" spans="1:7">
      <c r="A1400" t="s">
        <v>789</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820</v>
      </c>
      <c r="C1404">
        <v>560</v>
      </c>
      <c r="D1404">
        <v>367</v>
      </c>
      <c r="G1404">
        <v>927</v>
      </c>
    </row>
    <row r="1405" spans="1:7">
      <c r="A1405" t="s">
        <v>634</v>
      </c>
    </row>
    <row r="1406" spans="1:7">
      <c r="A1406" t="s">
        <v>1147</v>
      </c>
      <c r="C1406">
        <v>130</v>
      </c>
      <c r="G1406">
        <v>130</v>
      </c>
    </row>
    <row r="1407" spans="1:7">
      <c r="A1407" t="s">
        <v>1433</v>
      </c>
      <c r="D1407">
        <v>86</v>
      </c>
      <c r="G1407">
        <v>86</v>
      </c>
    </row>
    <row r="1408" spans="1:7">
      <c r="A1408" t="s">
        <v>1434</v>
      </c>
      <c r="D1408">
        <v>157</v>
      </c>
      <c r="G1408">
        <v>157</v>
      </c>
    </row>
    <row r="1409" spans="1:7">
      <c r="A1409" t="s">
        <v>674</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469</v>
      </c>
    </row>
    <row r="1415" spans="1:7">
      <c r="A1415" t="s">
        <v>791</v>
      </c>
    </row>
    <row r="1416" spans="1:7">
      <c r="A1416" t="s">
        <v>655</v>
      </c>
      <c r="B1416">
        <v>225</v>
      </c>
      <c r="C1416">
        <v>135</v>
      </c>
      <c r="D1416">
        <v>360</v>
      </c>
    </row>
    <row r="1417" spans="1:7">
      <c r="A1417" t="s">
        <v>794</v>
      </c>
    </row>
    <row r="1418" spans="1:7">
      <c r="A1418" t="s">
        <v>597</v>
      </c>
      <c r="B1418">
        <v>735</v>
      </c>
      <c r="C1418">
        <v>755</v>
      </c>
      <c r="D1418">
        <v>1490</v>
      </c>
    </row>
    <row r="1419" spans="1:7">
      <c r="A1419" t="s">
        <v>1435</v>
      </c>
    </row>
    <row r="1420" spans="1:7">
      <c r="A1420" t="s">
        <v>657</v>
      </c>
    </row>
    <row r="1421" spans="1:7">
      <c r="A1421" t="s">
        <v>469</v>
      </c>
      <c r="B1421">
        <v>960</v>
      </c>
      <c r="C1421">
        <v>890</v>
      </c>
      <c r="D1421">
        <v>1850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8" sqref="A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780</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809</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780</v>
      </c>
      <c r="B2026" s="273" t="s">
        <v>54</v>
      </c>
      <c r="C2026" s="23">
        <v>45974</v>
      </c>
      <c r="D2026" s="89">
        <v>1123</v>
      </c>
      <c r="F2026" s="11" t="s">
        <v>2115</v>
      </c>
      <c r="G2026" t="s">
        <v>2083</v>
      </c>
    </row>
    <row r="2027" spans="1:7">
      <c r="A2027" s="555" t="s">
        <v>809</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809</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809</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780</v>
      </c>
      <c r="B2062" s="274" t="s">
        <v>54</v>
      </c>
      <c r="C2062" s="23">
        <v>45979</v>
      </c>
      <c r="D2062" s="89">
        <v>1917</v>
      </c>
      <c r="F2062" s="27"/>
      <c r="G2062" t="s">
        <v>2083</v>
      </c>
    </row>
    <row r="2063" spans="1:7">
      <c r="A2063" s="11" t="s">
        <v>811</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811</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780</v>
      </c>
      <c r="B2083" s="274" t="s">
        <v>54</v>
      </c>
      <c r="C2083" s="23">
        <v>45981</v>
      </c>
      <c r="D2083" s="11">
        <v>272</v>
      </c>
      <c r="F2083" s="27"/>
      <c r="G2083" t="s">
        <v>2083</v>
      </c>
    </row>
    <row r="2084" spans="1:7">
      <c r="A2084" s="11" t="s">
        <v>809</v>
      </c>
      <c r="B2084" s="11" t="s">
        <v>2009</v>
      </c>
      <c r="C2084" s="23">
        <v>45982</v>
      </c>
      <c r="E2084" s="182"/>
      <c r="F2084" s="240" t="s">
        <v>2135</v>
      </c>
      <c r="G2084" t="s">
        <v>2083</v>
      </c>
    </row>
    <row r="2085" spans="1:7">
      <c r="A2085" s="233" t="s">
        <v>811</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811</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780</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780</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797</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797</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803</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813</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791</v>
      </c>
      <c r="B2321" s="296" t="s">
        <v>54</v>
      </c>
      <c r="C2321" s="23">
        <v>46007</v>
      </c>
      <c r="D2321" s="11">
        <v>890</v>
      </c>
      <c r="F2321" s="11" t="s">
        <v>2240</v>
      </c>
      <c r="G2321" t="s">
        <v>2163</v>
      </c>
    </row>
    <row r="2322" spans="1:7" ht="15.75">
      <c r="A2322" s="11" t="s">
        <v>803</v>
      </c>
      <c r="B2322" s="175" t="s">
        <v>1368</v>
      </c>
      <c r="C2322" s="239">
        <v>46007</v>
      </c>
      <c r="D2322" s="89">
        <v>1164</v>
      </c>
      <c r="G2322" t="s">
        <v>2163</v>
      </c>
    </row>
    <row r="2323" spans="1:7">
      <c r="A2323" s="449" t="s">
        <v>813</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791</v>
      </c>
      <c r="B2336" s="880" t="s">
        <v>54</v>
      </c>
      <c r="C2336" s="23">
        <v>46008</v>
      </c>
      <c r="D2336" s="89">
        <v>1810</v>
      </c>
      <c r="F2336" s="11" t="s">
        <v>2249</v>
      </c>
      <c r="G2336" t="s">
        <v>2163</v>
      </c>
    </row>
    <row r="2337" spans="1:7" ht="15.75">
      <c r="A2337" s="11" t="s">
        <v>803</v>
      </c>
      <c r="B2337" s="175" t="s">
        <v>1368</v>
      </c>
      <c r="C2337" s="239">
        <v>46008</v>
      </c>
      <c r="D2337" s="11">
        <v>308</v>
      </c>
      <c r="F2337" s="11" t="s">
        <v>2250</v>
      </c>
      <c r="G2337" t="s">
        <v>2163</v>
      </c>
    </row>
    <row r="2338" spans="1:7">
      <c r="A2338" s="449" t="s">
        <v>813</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803</v>
      </c>
      <c r="B2358" s="175" t="s">
        <v>1368</v>
      </c>
      <c r="C2358" s="239">
        <v>46009</v>
      </c>
      <c r="D2358" s="11">
        <v>892</v>
      </c>
      <c r="F2358" s="11" t="s">
        <v>2254</v>
      </c>
      <c r="G2358" t="s">
        <v>2163</v>
      </c>
    </row>
    <row r="2359" spans="1:7">
      <c r="A2359" s="234" t="s">
        <v>813</v>
      </c>
      <c r="B2359" s="234" t="s">
        <v>2009</v>
      </c>
      <c r="C2359" s="239">
        <v>46009</v>
      </c>
      <c r="D2359" s="89">
        <v>1704</v>
      </c>
      <c r="F2359" s="11" t="s">
        <v>2255</v>
      </c>
      <c r="G2359" t="s">
        <v>2163</v>
      </c>
    </row>
    <row r="2360" spans="1:7" ht="15.75">
      <c r="A2360" s="76" t="s">
        <v>791</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803</v>
      </c>
      <c r="B2378" s="895" t="s">
        <v>1368</v>
      </c>
      <c r="C2378" s="239">
        <v>46010</v>
      </c>
      <c r="D2378" s="11">
        <v>366</v>
      </c>
      <c r="F2378" s="11" t="s">
        <v>2262</v>
      </c>
      <c r="G2378" t="s">
        <v>2163</v>
      </c>
    </row>
    <row r="2379" spans="1:7">
      <c r="A2379" s="449" t="s">
        <v>813</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803</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803</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800</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800</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800</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800</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800</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800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826</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783</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783</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826</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783</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806</v>
      </c>
      <c r="B2613" s="76" t="s">
        <v>52</v>
      </c>
      <c r="C2613" s="239">
        <v>46051</v>
      </c>
      <c r="D2613" s="89">
        <v>1468</v>
      </c>
      <c r="E2613" s="11"/>
      <c r="F2613" s="11" t="s">
        <v>2341</v>
      </c>
      <c r="G2613" t="s">
        <v>2275</v>
      </c>
    </row>
    <row r="2614" spans="1:7">
      <c r="A2614" s="69" t="s">
        <v>783</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806</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824</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806</v>
      </c>
      <c r="B2640" s="813" t="s">
        <v>52</v>
      </c>
      <c r="C2640" s="23">
        <v>46056</v>
      </c>
      <c r="D2640" s="89">
        <v>1646</v>
      </c>
      <c r="E2640" s="11"/>
      <c r="F2640" s="11" t="s">
        <v>2350</v>
      </c>
      <c r="G2640" t="s">
        <v>1364</v>
      </c>
    </row>
    <row r="2641" spans="1:7">
      <c r="A2641" s="263" t="s">
        <v>824</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824</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806</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824</v>
      </c>
      <c r="B2660" s="240" t="s">
        <v>56</v>
      </c>
      <c r="C2660" s="23">
        <v>46062</v>
      </c>
      <c r="E2660" s="250">
        <v>1049</v>
      </c>
      <c r="F2660" s="11" t="s">
        <v>2362</v>
      </c>
      <c r="G2660" t="s">
        <v>1364</v>
      </c>
    </row>
    <row r="2661" spans="1:7">
      <c r="A2661" s="244" t="s">
        <v>1182</v>
      </c>
      <c r="B2661" s="244" t="s">
        <v>821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821</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821</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821</v>
      </c>
      <c r="C2680" s="23">
        <v>46065</v>
      </c>
      <c r="D2680" s="11">
        <v>397</v>
      </c>
      <c r="F2680" s="11" t="s">
        <v>2368</v>
      </c>
      <c r="G2680" t="s">
        <v>1364</v>
      </c>
    </row>
    <row r="2681" spans="1:7">
      <c r="A2681" s="244" t="s">
        <v>824</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824</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821</v>
      </c>
      <c r="C2688" s="23">
        <v>46069</v>
      </c>
      <c r="D2688" s="89">
        <v>669</v>
      </c>
      <c r="G2688" t="s">
        <v>1364</v>
      </c>
    </row>
    <row r="2689" spans="1:7">
      <c r="A2689" s="244" t="s">
        <v>816</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821</v>
      </c>
      <c r="C2693" s="23">
        <v>46070</v>
      </c>
      <c r="D2693" s="11">
        <v>467</v>
      </c>
      <c r="G2693" t="s">
        <v>1364</v>
      </c>
    </row>
    <row r="2694" spans="1:7">
      <c r="A2694" s="244" t="s">
        <v>816</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821</v>
      </c>
      <c r="C2700" s="23">
        <v>46071</v>
      </c>
      <c r="D2700" s="11">
        <v>1133</v>
      </c>
      <c r="F2700" s="11" t="s">
        <v>2375</v>
      </c>
      <c r="G2700" t="s">
        <v>1364</v>
      </c>
    </row>
    <row r="2701" spans="1:7">
      <c r="A2701" s="244" t="s">
        <v>816</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821</v>
      </c>
      <c r="C2706" s="23">
        <v>46072</v>
      </c>
      <c r="D2706" s="11">
        <v>448</v>
      </c>
      <c r="G2706" t="s">
        <v>1364</v>
      </c>
    </row>
    <row r="2707" spans="1:7">
      <c r="A2707" s="244" t="s">
        <v>816</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816</v>
      </c>
      <c r="B2718" s="244" t="s">
        <v>56</v>
      </c>
      <c r="C2718" s="23">
        <v>46076</v>
      </c>
      <c r="F2718" s="11" t="s">
        <v>1746</v>
      </c>
      <c r="G2718" t="s">
        <v>1364</v>
      </c>
    </row>
    <row r="2719" spans="1:7">
      <c r="A2719" s="240" t="s">
        <v>1182</v>
      </c>
      <c r="B2719" s="240" t="s">
        <v>821</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821</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826</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826</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791</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794</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794</v>
      </c>
      <c r="B2754" s="240" t="s">
        <v>54</v>
      </c>
      <c r="C2754" s="23">
        <v>46086</v>
      </c>
      <c r="D2754" s="11">
        <v>774</v>
      </c>
      <c r="G2754" t="s">
        <v>1365</v>
      </c>
    </row>
    <row r="2755" spans="1:7">
      <c r="A2755" s="240" t="s">
        <v>1431</v>
      </c>
      <c r="B2755" s="240" t="s">
        <v>62</v>
      </c>
      <c r="C2755" s="23">
        <v>46086</v>
      </c>
      <c r="D2755" s="11">
        <v>668</v>
      </c>
      <c r="G2755" t="s">
        <v>1365</v>
      </c>
    </row>
    <row r="2756" spans="1:7">
      <c r="A2756" s="240" t="s">
        <v>794</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794</v>
      </c>
      <c r="B2759" s="240" t="s">
        <v>54</v>
      </c>
      <c r="C2759" s="23">
        <v>46090</v>
      </c>
      <c r="D2759" s="11">
        <v>570</v>
      </c>
      <c r="F2759" s="11" t="s">
        <v>2326</v>
      </c>
      <c r="G2759" t="s">
        <v>1365</v>
      </c>
    </row>
    <row r="2760" spans="1:7">
      <c r="A2760" s="244" t="s">
        <v>789</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789</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789</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789</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789</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789</v>
      </c>
      <c r="B2784" s="244" t="s">
        <v>52</v>
      </c>
      <c r="C2784" s="23">
        <v>46097</v>
      </c>
      <c r="D2784" s="89">
        <v>1297</v>
      </c>
      <c r="G2784" t="s">
        <v>1365</v>
      </c>
    </row>
    <row r="2785" spans="1:7">
      <c r="A2785" s="244" t="s">
        <v>1115</v>
      </c>
      <c r="B2785" s="244" t="s">
        <v>52</v>
      </c>
      <c r="C2785" s="23">
        <v>46097</v>
      </c>
      <c r="D2785" s="89">
        <v>1163</v>
      </c>
      <c r="G2785" t="s">
        <v>1365</v>
      </c>
    </row>
    <row r="2786" spans="1:7">
      <c r="A2786" s="244" t="s">
        <v>791</v>
      </c>
      <c r="B2786" s="244" t="s">
        <v>54</v>
      </c>
      <c r="C2786" s="23">
        <v>46097</v>
      </c>
      <c r="D2786" s="89">
        <v>326</v>
      </c>
      <c r="F2786" s="11" t="s">
        <v>2016</v>
      </c>
      <c r="G2786" t="s">
        <v>1365</v>
      </c>
    </row>
    <row r="2787" spans="1:7">
      <c r="A2787" s="244" t="s">
        <v>794</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820</v>
      </c>
      <c r="B2791" s="240" t="s">
        <v>821</v>
      </c>
      <c r="C2791" s="23">
        <v>46098</v>
      </c>
      <c r="D2791" s="11">
        <v>560</v>
      </c>
      <c r="F2791" s="11" t="s">
        <v>2403</v>
      </c>
      <c r="G2791" t="s">
        <v>1365</v>
      </c>
    </row>
    <row r="2792" spans="1:7">
      <c r="A2792" s="1277" t="s">
        <v>789</v>
      </c>
      <c r="B2792" s="1277" t="s">
        <v>52</v>
      </c>
      <c r="C2792" s="23">
        <v>46098</v>
      </c>
      <c r="D2792" s="89">
        <v>1300</v>
      </c>
      <c r="G2792" t="s">
        <v>1365</v>
      </c>
    </row>
    <row r="2793" spans="1:7">
      <c r="A2793" s="1278" t="s">
        <v>794</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820</v>
      </c>
      <c r="B2798" s="240" t="s">
        <v>821</v>
      </c>
      <c r="C2798" s="23">
        <v>46099</v>
      </c>
      <c r="D2798" s="11">
        <v>367</v>
      </c>
      <c r="F2798" s="11" t="s">
        <v>2406</v>
      </c>
      <c r="G2798" t="s">
        <v>1365</v>
      </c>
    </row>
    <row r="2799" spans="1:7">
      <c r="A2799" s="244" t="s">
        <v>1434</v>
      </c>
      <c r="B2799" s="244" t="s">
        <v>821</v>
      </c>
      <c r="C2799" s="23">
        <v>46099</v>
      </c>
      <c r="D2799" s="11">
        <v>157</v>
      </c>
      <c r="G2799" t="s">
        <v>1365</v>
      </c>
    </row>
    <row r="2800" spans="1:7">
      <c r="A2800" s="244" t="s">
        <v>794</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789</v>
      </c>
      <c r="B2809" s="1337" t="s">
        <v>52</v>
      </c>
      <c r="C2809" s="23">
        <v>46100</v>
      </c>
      <c r="D2809" s="89">
        <v>1766</v>
      </c>
      <c r="F2809" s="11" t="s">
        <v>1866</v>
      </c>
      <c r="G2809" t="s">
        <v>1365</v>
      </c>
    </row>
    <row r="2810" spans="1:7">
      <c r="A2810" s="1337" t="s">
        <v>794</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789</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791</v>
      </c>
      <c r="B2821" s="1351" t="s">
        <v>54</v>
      </c>
      <c r="C2821" s="23">
        <v>46104</v>
      </c>
      <c r="F2821" s="1341" t="s">
        <v>1665</v>
      </c>
      <c r="G2821" t="s">
        <v>1365</v>
      </c>
    </row>
    <row r="2822" spans="1:7">
      <c r="A2822" s="1351" t="s">
        <v>794</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G2825" t="s">
        <v>1365</v>
      </c>
    </row>
    <row r="2826" spans="1:7">
      <c r="A2826" s="1337" t="s">
        <v>657</v>
      </c>
      <c r="B2826" s="1337" t="s">
        <v>2414</v>
      </c>
      <c r="C2826" s="23">
        <v>46105</v>
      </c>
      <c r="F2826" s="1341" t="s">
        <v>1642</v>
      </c>
      <c r="G2826" t="s">
        <v>1365</v>
      </c>
    </row>
    <row r="2827" spans="1:7">
      <c r="A2827" s="1337" t="s">
        <v>597</v>
      </c>
      <c r="B2827" s="1337" t="s">
        <v>54</v>
      </c>
      <c r="C2827" s="23">
        <v>46105</v>
      </c>
      <c r="D2827" s="11">
        <v>755</v>
      </c>
      <c r="F2827" s="11" t="s">
        <v>2415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513</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AD9D43F-0629-4BDB-8A28-9FCC47F1D60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2026-03-24T23:28:18Z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