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93" documentId="8_{DCF85A03-1EEC-410A-B6A1-333228F65FDB}" xr6:coauthVersionLast="47" xr6:coauthVersionMax="47" xr10:uidLastSave="{585405CD-BA83-45F2-8B7E-CF37E0F5315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 r:id="rId12"/>
    <pivotCache cacheId="26" r:id="rId13"/>
    <pivotCache cacheId="29" r:id="rId14"/>
    <pivotCache cacheId="32" r:id="rId15"/>
    <pivotCache cacheId="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 i="30"/>
  <c r="V9" i="30"/>
  <c r="V299" i="30"/>
  <c r="V301" i="30"/>
  <c r="V152" i="30"/>
  <c r="V27" i="30"/>
  <c r="V177" i="30"/>
  <c r="V29" i="30"/>
  <c r="V179" i="30"/>
  <c r="V176" i="30"/>
  <c r="V31" i="30"/>
  <c r="V181" i="30"/>
  <c r="V178" i="30"/>
  <c r="V175" i="30"/>
  <c r="V319" i="30"/>
  <c r="V10" i="30"/>
  <c r="V22" i="30"/>
  <c r="V23" i="30"/>
  <c r="V180" i="30"/>
  <c r="V309" i="30"/>
  <c r="V318" i="30"/>
  <c r="V151" i="30"/>
  <c r="V307" i="30"/>
  <c r="V32" i="30"/>
  <c r="V332" i="30"/>
  <c r="V5" i="30"/>
  <c r="V317"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<sst xmlns="http://schemas.openxmlformats.org/spreadsheetml/2006/main" count="21948" uniqueCount="2691">
  <si>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</si>
  <si>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</si>
  <si>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</si>
  <si>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</si>
  <si>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</si>
  <si>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</si>
  <si>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</si>
  <si>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</si>
  <si>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</si>
  <si>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</si>
  <si>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</si>
  <si>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</si>
  <si>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</si>
  <si>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</si>
  <si>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</si>
  <si>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</si>
  <si>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</si>
  <si>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</si>
  <si>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</si>
  <si>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</si>
  <si>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</si>
  <si>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</si>
  <si>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</si>
  <si>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</si>
  <si>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</si>
  <si>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</si>
  <si>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</si>
  <si>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</si>
  <si>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</si>
  <si>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</si>
  <si>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</si>
  <si>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</si>
  <si>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</si>
  <si>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</si>
  <si>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</si>
  <si>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</si>
  <si>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</si>
  <si>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</si>
  <si>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</si>
  <si>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</si>
  <si>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</si>
  <si>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</si>
  <si>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</si>
  <si>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</si>
  <si>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</si>
  <si>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</si>
  <si>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</si>
  <si>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</si>
  <si>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</si>
  <si>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</si>
  <si>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</si>
  <si>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</si>
  <si>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</si>
  <si>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</si>
  <si>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</si>
  <si>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</si>
  <si>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</si>
  <si>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</si>
  <si>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</si>
  <si>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</si>
  <si>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</si>
  <si>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</si>
  <si>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</si>
  <si>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</si>
  <si>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</si>
  <si>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</si>
  <si>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</si>
  <si>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</si>
  <si>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</si>
  <si>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</si>
  <si>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</si>
  <si>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</si>
  <si>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</si>
  <si>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</si>
  <si>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</si>
  <si>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</si>
  <si>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</si>
  <si>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</si>
  <si>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</si>
  <si>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</si>
  <si>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</si>
  <si>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</si>
  <si>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</si>
  <si>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</si>
  <si>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</si>
  <si>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</si>
  <si>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</si>
  <si>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</si>
  <si>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</si>
  <si>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</si>
  <si>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</si>
  <si>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</si>
  <si>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</si>
  <si>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</si>
  <si>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</si>
  <si>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</si>
  <si>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</si>
  <si>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</si>
  <si>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</si>
  <si>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</si>
  <si>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</si>
  <si>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</si>
  <si>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</si>
  <si>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</si>
  <si>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</si>
  <si>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</si>
  <si>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</si>
  <si>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</si>
  <si>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</si>
  <si>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</si>
  <si>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</si>
  <si>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</si>
  <si>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</si>
  <si>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</si>
  <si>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</si>
  <si>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</si>
  <si>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</si>
  <si>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</si>
  <si>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</si>
  <si>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</si>
  <si>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</si>
  <si>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</si>
  <si>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</si>
  <si>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</si>
  <si>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</si>
  <si>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</si>
  <si>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</si>
  <si>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</si>
  <si>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</si>
  <si>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</si>
  <si>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</si>
  <si>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</si>
  <si>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</si>
  <si>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</si>
  <si>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</si>
  <si>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</si>
  <si>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</si>
  <si>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</si>
  <si>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</si>
  <si>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</si>
  <si>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</si>
  <si>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</si>
  <si>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</si>
  <si>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</si>
  <si>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</si>
  <si>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</si>
  <si>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</si>
  <si>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</si>
  <si>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</si>
  <si>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</si>
  <si>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</si>
  <si>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</si>
  <si>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</si>
  <si>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</si>
  <si>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</si>
  <si>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</si>
  <si>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</si>
  <si>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</si>
  <si>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</si>
  <si>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</si>
  <si>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</si>
  <si>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</si>
  <si>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</si>
  <si>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</si>
  <si>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</si>
  <si>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</si>
  <si>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</si>
  <si>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</si>
  <si>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</si>
  <si>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</si>
  <si>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</si>
  <si>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</si>
  <si>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</si>
  <si>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</si>
  <si>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</si>
  <si>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</si>
  <si>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</si>
  <si>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</si>
  <si>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</si>
  <si>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</si>
  <si>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</si>
  <si>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</si>
  <si>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</si>
  <si>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</si>
  <si>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</si>
  <si>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</si>
  <si>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</si>
  <si>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</si>
  <si>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</si>
  <si>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</si>
  <si>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</si>
  <si>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</si>
  <si>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</si>
  <si>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</si>
  <si>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</si>
  <si>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</si>
  <si>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</si>
  <si>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</si>
  <si>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</si>
  <si>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</si>
  <si>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</si>
  <si>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</si>
  <si>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</si>
  <si>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</si>
  <si>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</si>
  <si>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</si>
  <si>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</si>
  <si>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</si>
  <si>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</si>
  <si>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</si>
  <si>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</si>
  <si>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</si>
  <si>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</si>
  <si>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</si>
  <si>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</si>
  <si>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</si>
  <si>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</si>
  <si>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</si>
  <si>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</si>
  <si>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</si>
  <si>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</si>
  <si>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</si>
  <si>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</si>
  <si>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</si>
  <si>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</si>
  <si>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</si>
  <si>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</si>
  <si>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</si>
  <si>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</si>
  <si>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</si>
  <si>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</si>
  <si>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</si>
  <si>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</si>
  <si>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</si>
  <si>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</si>
  <si>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</si>
  <si>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</si>
  <si>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</si>
  <si>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</si>
  <si>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</si>
  <si>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</si>
  <si>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</si>
  <si>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</si>
  <si>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</si>
  <si>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</si>
  <si>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</si>
  <si>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</si>
  <si>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</si>
  <si>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</si>
  <si>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</si>
  <si>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</si>
  <si>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</si>
  <si>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</si>
  <si>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</si>
  <si>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</si>
  <si>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</si>
  <si>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</si>
  <si>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</si>
  <si>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</si>
  <si>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</si>
  <si>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</si>
  <si>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</si>
  <si>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</si>
  <si>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</si>
  <si>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</si>
  <si>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</si>
  <si>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</si>
  <si>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</si>
  <si>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</si>
  <si>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</si>
  <si>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</si>
  <si>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</si>
  <si>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</si>
  <si>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</si>
  <si>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</si>
  <si>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</si>
  <si>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</si>
  <si>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</si>
  <si>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</si>
  <si>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</si>
  <si>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</si>
  <si>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</si>
  <si>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</si>
  <si>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</si>
  <si>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</si>
  <si>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</si>
  <si>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</si>
  <si>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</si>
  <si>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</si>
  <si>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</si>
  <si>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</si>
  <si>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</si>
  <si>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</si>
  <si>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</si>
  <si>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</si>
  <si>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</si>
  <si>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</si>
  <si>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</si>
  <si>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</si>
  <si>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</si>
  <si>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</si>
  <si>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</si>
  <si>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</si>
  <si>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</si>
  <si>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</si>
  <si>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</si>
  <si>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</si>
  <si>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</si>
  <si>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</si>
  <si>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</si>
  <si>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</si>
  <si>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</si>
  <si>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</si>
  <si>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</si>
  <si>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</si>
  <si>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</si>
  <si>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</si>
  <si>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</si>
  <si>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</si>
  <si>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</si>
  <si>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</si>
  <si>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</si>
  <si>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</si>
  <si>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</si>
  <si>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</si>
  <si>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</si>
  <si>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</si>
  <si>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</si>
  <si>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</si>
  <si>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</si>
  <si>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</si>
  <si>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</si>
  <si>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</si>
  <si>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</si>
  <si>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</si>
  <si>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</si>
  <si>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</si>
  <si>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</si>
  <si>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</si>
  <si>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</si>
  <si>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</si>
  <si>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</si>
  <si>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</si>
  <si>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</si>
  <si>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</si>
  <si>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</si>
  <si>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</si>
  <si>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</si>
  <si>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</si>
  <si>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</si>
  <si>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</si>
  <si>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</si>
  <si>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</si>
  <si>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</si>
  <si>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</si>
  <si>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</si>
  <si>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</si>
  <si>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</si>
  <si>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</si>
  <si>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</si>
  <si>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</si>
  <si>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</si>
  <si>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</si>
  <si>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</si>
  <si>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</si>
  <si>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</si>
  <si>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</si>
  <si>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</si>
  <si>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</si>
  <si>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</si>
  <si>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</si>
  <si>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</si>
  <si>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</si>
  <si>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</si>
  <si>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</si>
  <si>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</si>
  <si>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</si>
  <si>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</si>
  <si>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</si>
  <si>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</si>
  <si>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</si>
  <si>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</si>
  <si>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</si>
  <si>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</si>
  <si>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</si>
  <si>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</si>
  <si>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</si>
  <si>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</si>
  <si>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</si>
  <si>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</si>
  <si>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</si>
  <si>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</si>
  <si>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</si>
  <si>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</si>
  <si>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</si>
  <si>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</si>
  <si>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</si>
  <si>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</si>
  <si>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</si>
  <si>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</si>
  <si>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</si>
  <si>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</si>
  <si>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</si>
  <si>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</si>
  <si>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</si>
  <si>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</si>
  <si>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</si>
  <si>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</si>
  <si>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</si>
  <si>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</si>
  <si>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</si>
  <si>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</si>
  <si>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</si>
  <si>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</si>
  <si>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</si>
  <si>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</si>
  <si>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</si>
  <si>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</si>
  <si>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</si>
  <si>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</si>
  <si>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</si>
  <si>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</si>
  <si>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</si>
  <si>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</si>
  <si>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</si>
  <si>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</si>
  <si>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</si>
  <si>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</si>
  <si>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</si>
  <si>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</si>
  <si>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</si>
  <si>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</si>
  <si>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</si>
  <si>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</si>
  <si>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</si>
  <si>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</si>
  <si>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</si>
  <si>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</si>
  <si>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</si>
  <si>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</si>
  <si>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</si>
  <si>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</si>
  <si>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</si>
  <si>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</si>
  <si>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</si>
  <si>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</si>
  <si>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</si>
  <si>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</si>
  <si>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</si>
  <si>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</si>
  <si>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</si>
  <si>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</si>
  <si>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</si>
  <si>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</si>
  <si>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</si>
  <si>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</si>
  <si>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</si>
  <si>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</si>
  <si>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</si>
  <si>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</si>
  <si>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</si>
  <si>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</si>
  <si>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</si>
  <si>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</si>
  <si>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</si>
  <si>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</si>
  <si>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</si>
  <si>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</si>
  <si>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</si>
  <si>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</si>
  <si>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</si>
  <si>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</si>
  <si>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</si>
  <si>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</si>
  <si>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</si>
  <si>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</si>
  <si>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</si>
  <si>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</si>
  <si>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</si>
  <si>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</si>
  <si>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</si>
  <si>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</si>
  <si>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</si>
  <si>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</si>
  <si>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</si>
  <si>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</si>
  <si>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</si>
  <si>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</si>
  <si>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</si>
  <si>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</si>
  <si>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</si>
  <si>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</si>
  <si>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</si>
  <si>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</si>
  <si>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</si>
  <si>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</si>
  <si>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</si>
  <si>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</si>
  <si>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</si>
  <si>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</si>
  <si>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</si>
  <si>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</si>
  <si>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</si>
  <si>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</si>
  <si>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</si>
  <si>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</si>
  <si>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</si>
  <si>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</si>
  <si>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</si>
  <si>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</si>
  <si>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</si>
  <si>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</si>
  <si>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</si>
  <si>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</si>
  <si>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</si>
  <si>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</si>
  <si>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</si>
  <si>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</si>
  <si>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</si>
  <si>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</si>
  <si>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</si>
  <si>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</si>
  <si>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</si>
  <si>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</si>
  <si>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</si>
  <si>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</si>
  <si>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</si>
  <si>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</si>
  <si>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</si>
  <si>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</si>
  <si>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</si>
  <si>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</si>
  <si>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</si>
  <si>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</si>
  <si>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</si>
  <si>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</si>
  <si>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</si>
  <si>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</si>
  <si>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</si>
  <si>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</si>
  <si>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</si>
  <si>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</si>
  <si>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</si>
  <si>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</si>
  <si>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</si>
  <si>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</si>
  <si>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</si>
  <si>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</si>
  <si>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</si>
  <si>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</si>
  <si>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</si>
  <si>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</si>
  <si>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</si>
  <si>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</si>
  <si>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</si>
  <si>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</si>
  <si>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</si>
  <si>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</si>
  <si>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</si>
  <si>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</si>
  <si>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</si>
  <si>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</si>
  <si>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</si>
  <si>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</si>
  <si>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</si>
  <si>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</si>
  <si>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</si>
  <si>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</si>
  <si>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</si>
  <si>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</si>
  <si>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</si>
  <si>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</si>
  <si>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</si>
  <si>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</si>
  <si>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</si>
  <si>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</si>
  <si>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</si>
  <si>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</si>
  <si>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</si>
  <si>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</si>
  <si>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</si>
  <si>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</si>
  <si>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</si>
  <si>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</si>
  <si>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</si>
  <si>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</si>
  <si>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</si>
  <si>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</si>
  <si>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</si>
  <si>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</si>
  <si>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</si>
  <si>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</si>
  <si>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</si>
  <si>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</si>
  <si>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</si>
  <si>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</si>
  <si>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</si>
  <si>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</si>
  <si>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</si>
  <si>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</si>
  <si>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</si>
  <si>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</si>
  <si>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</si>
  <si>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</si>
  <si>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</si>
  <si>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</si>
  <si>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</si>
  <si>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</si>
  <si>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</si>
  <si>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</si>
  <si>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</si>
  <si>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</si>
  <si>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</si>
  <si>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</si>
  <si>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</si>
  <si>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</si>
  <si>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</si>
  <si>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</si>
  <si>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</si>
  <si>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</si>
  <si>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</si>
  <si>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</si>
  <si>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</si>
  <si>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</si>
  <si>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</si>
  <si>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</si>
  <si>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</si>
  <si>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</si>
  <si>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</si>
  <si>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</si>
  <si>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</si>
  <si>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</si>
  <si>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</si>
  <si>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</si>
  <si>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</si>
  <si>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</si>
  <si>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</si>
  <si>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</si>
  <si>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</si>
  <si>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</si>
  <si>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</si>
  <si>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</si>
  <si>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</si>
  <si>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</si>
  <si>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</si>
  <si>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</si>
  <si>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</si>
  <si>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</si>
  <si>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</si>
  <si>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</si>
  <si>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</si>
  <si>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</si>
  <si>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</si>
  <si>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</si>
  <si>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</si>
  <si>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</si>
  <si>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</si>
  <si>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</si>
  <si>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</si>
  <si>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</si>
  <si>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</si>
  <si>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</si>
  <si>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</si>
  <si>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</si>
  <si>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</si>
  <si>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</si>
  <si>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</si>
  <si>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</si>
  <si>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</si>
  <si>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</si>
  <si>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</si>
  <si>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</si>
  <si>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</si>
  <si>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</si>
  <si>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</si>
  <si>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</si>
  <si>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</si>
  <si>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</si>
  <si>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</si>
  <si>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</si>
  <si>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</si>
  <si>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</si>
  <si>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</si>
  <si>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</si>
  <si>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</si>
  <si>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</si>
  <si>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</si>
  <si>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</si>
  <si>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</si>
  <si>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</si>
  <si>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</si>
  <si>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</si>
  <si>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</si>
  <si>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</si>
  <si>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</si>
  <si>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</si>
  <si>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</si>
  <si>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</si>
  <si>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</si>
  <si>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</si>
  <si>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</si>
  <si>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</si>
  <si>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</si>
  <si>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</si>
  <si>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</si>
  <si>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</si>
  <si>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</si>
  <si>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</si>
  <si>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</si>
  <si>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</si>
  <si>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</si>
  <si>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</si>
  <si>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</si>
  <si>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</si>
  <si>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</si>
  <si>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HAS Global</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</si>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</sst>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0" borderId="7" xfId="0" applyFont="1" applyBorder="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71" fillId="0" borderId="7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06/11/2026  1:48 PM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37"/>
      <c r="C10" s="1007"/>
      <c r="D10" s="153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1062428</v>
      </c>
      <c r="E10" s="1538"/>
      <c r="F10" s="1537"/>
      <c r="G10" s="1007"/>
      <c r="H10" s="153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108959</v>
      </c>
      <c r="I10" s="1540"/>
      <c r="J10" s="1541"/>
      <c r="K10" s="1007"/>
      <c r="L10" s="154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955725</v>
      </c>
      <c r="M10" s="1543"/>
      <c r="N10" s="154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45">
        <f>IFERROR(H10/D10,0)</f>
        <v>0.10255659677644038</v>
      </c>
      <c r="B13" s="1546"/>
      <c r="C13" s="1007"/>
      <c r="D13" s="155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12315006.75</v>
      </c>
      <c r="E13" s="1552"/>
      <c r="F13" s="1553"/>
      <c r="G13" s="1007"/>
      <c r="H13" s="153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10598</v>
      </c>
      <c r="I13" s="1538"/>
      <c r="J13" s="1537"/>
      <c r="K13" s="1007"/>
      <c r="L13" s="1528">
        <f>COUNTA('Pending Resto-COP Packages'!A14:A59)</f>
        <v>34</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0" t="s">
        <v>16</v>
      </c>
      <c r="B15" s="1550"/>
      <c r="C15" s="1550"/>
      <c r="D15" s="1550"/>
      <c r="E15" s="1007"/>
      <c r="F15" s="1550" t="s">
        <v>17</v>
      </c>
      <c r="G15" s="1550"/>
      <c r="H15" s="1550"/>
      <c r="I15" s="1550"/>
      <c r="J15" s="1007"/>
      <c r="K15" s="1550" t="s">
        <v>18</v>
      </c>
      <c r="L15" s="1550"/>
      <c r="M15" s="155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127008</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1537536.7999999998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109</v>
      </c>
      <c r="M17" s="1378">
        <f>IFERROR(L17/SUM(L17:L19),0)</f>
        <v>0.64117647058823535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0.3411764705882353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22</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84162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2.3122074095197356E-2</v>
      </c>
      <c r="E19" s="1007"/>
      <c r="F19" s="1015" t="s">
        <v>35</v>
      </c>
      <c r="G19" s="1012" cm="1">
        <f t="array" ref="G19">SUMPRODUCT(--(IF($B$5="All",TRUE,'Tillman UG Footage'!B2:B196=$B$5))*--('Tillman UG Footage'!P2:P196="Locates Called")*--(IF($F$5="All",TRUE,ISNUMBER(FIND($F$5,'Tillman UG Footage'!D2:D196&amp;" "))))*--(IF($H$5="All",TRUE,ISNUMBER(FIND($H$5,'Tillman UG Footage'!F2:F196&amp;" ")))))</f>
        <v>60</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373404</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4585994.9999999991</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1.7647058823529412E-2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0</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7"/>
      <c r="K20" s="1018" t="s">
        <v>39</v>
      </c>
      <c r="L20" s="1019">
        <f>SUM(L17:L19)</f>
        <v>170</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780571</v>
      </c>
      <c r="D25" s="1020">
        <f>IFERROR(H10/D10,0)</f>
        <v>0.10255659677644038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0" t="s">
        <v>44</v>
      </c>
      <c r="B27" s="1550"/>
      <c r="C27" s="1550"/>
      <c r="D27" s="1550"/>
      <c r="F27" s="1554" t="s">
        <v>45</v>
      </c>
      <c r="G27" s="1554"/>
      <c r="H27" s="1554"/>
      <c r="I27" s="155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7" t="s">
        <v>65</v>
      </c>
      <c r="B39" s="1547"/>
      <c r="C39" s="1547"/>
      <c r="D39" s="1547"/>
      <c r="E39" s="1547"/>
      <c r="F39" s="1547"/>
      <c r="G39" s="1547"/>
      <c r="H39" s="1547"/>
      <c r="I39" s="1547"/>
      <c r="J39" s="1547"/>
      <c r="K39" s="1548"/>
      <c r="L39" s="1548"/>
      <c r="M39" s="1548"/>
      <c r="N39" s="154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9" t="s">
        <v>66</v>
      </c>
      <c r="B60" s="1549"/>
      <c r="C60" s="1549"/>
      <c r="D60" s="1549"/>
      <c r="E60" s="1549"/>
      <c r="F60" s="1549"/>
      <c r="G60" s="1549"/>
      <c r="H60" s="1549"/>
      <c r="I60" s="1549"/>
      <c r="J60" s="1549"/>
      <c r="K60" s="1549"/>
      <c r="L60" s="1549"/>
      <c r="M60" s="1549"/>
      <c r="N60" s="154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B100" activePane="topRight" state="frozen"/>
      <selection pane="topRight" activeCell="F112" sqref="F1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1">
        <v>46</v>
      </c>
      <c r="I2" s="372" t="s">
        <v>555</v>
      </c>
      <c r="J2" s="1058" t="s">
        <v>30</v>
      </c>
      <c r="K2" s="1562"/>
      <c r="L2" s="1389">
        <v>46147</v>
      </c>
      <c r="M2" s="372" t="s">
        <v>110</v>
      </c>
      <c r="N2" s="991">
        <v>71754.5</v>
      </c>
      <c r="O2" s="372" t="s">
        <v>110</v>
      </c>
      <c r="P2" s="707" t="s">
        <v>29</v>
      </c>
      <c r="Q2" s="1564">
        <v>46147</v>
      </c>
      <c r="R2" s="702"/>
      <c r="S2" s="1564"/>
      <c r="T2" s="1564"/>
      <c r="U2" s="1564"/>
      <c r="V2" s="1565">
        <v>5649</v>
      </c>
      <c r="W2" s="1524">
        <v>3134</v>
      </c>
      <c r="X2" s="1566">
        <f>SUM(V2-W2)</f>
        <v>2515</v>
      </c>
      <c r="Y2" s="1244">
        <f>IFERROR($W2/$V2, 0)</f>
        <v>0.55478845813418309</v>
      </c>
      <c r="Z2" s="1564">
        <v>46169</v>
      </c>
      <c r="AA2" s="1564"/>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1">
        <v>94</v>
      </c>
      <c r="I3" s="372" t="s">
        <v>555</v>
      </c>
      <c r="J3" s="1058" t="s">
        <v>30</v>
      </c>
      <c r="K3" s="1562"/>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1">
        <v>65</v>
      </c>
      <c r="I4" s="372" t="s">
        <v>555</v>
      </c>
      <c r="J4" s="1058" t="s">
        <v>30</v>
      </c>
      <c r="K4" s="1562"/>
      <c r="L4" s="1389">
        <v>46175</v>
      </c>
      <c r="M4" s="372" t="s">
        <v>110</v>
      </c>
      <c r="N4" s="991">
        <v>97544</v>
      </c>
      <c r="O4" s="372" t="s">
        <v>110</v>
      </c>
      <c r="P4" s="707" t="s">
        <v>29</v>
      </c>
      <c r="Q4" s="1564">
        <v>46171</v>
      </c>
      <c r="R4" s="702"/>
      <c r="S4" s="1564"/>
      <c r="T4" s="1564"/>
      <c r="U4" s="1564"/>
      <c r="V4" s="1565">
        <v>7771</v>
      </c>
      <c r="W4" s="1524">
        <v>6145</v>
      </c>
      <c r="X4" s="1566">
        <f>SUM(V4-W4)</f>
        <v>1626</v>
      </c>
      <c r="Y4" s="1244">
        <f>IFERROR($W4/$V4, 0)</f>
        <v>0.79076051988161111</v>
      </c>
      <c r="Z4" s="1564">
        <v>46178</v>
      </c>
      <c r="AA4" s="1564"/>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1">
        <v>31</v>
      </c>
      <c r="I5" s="372" t="s">
        <v>555</v>
      </c>
      <c r="J5" s="1058" t="s">
        <v>30</v>
      </c>
      <c r="K5" s="1562"/>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1">
        <v>93</v>
      </c>
      <c r="I6" s="372" t="s">
        <v>555</v>
      </c>
      <c r="J6" s="1058" t="s">
        <v>30</v>
      </c>
      <c r="K6" s="1562"/>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1">
        <v>73</v>
      </c>
      <c r="I7" s="372" t="s">
        <v>555</v>
      </c>
      <c r="J7" s="1058" t="s">
        <v>30</v>
      </c>
      <c r="K7" s="1562"/>
      <c r="L7" s="1389">
        <v>46154</v>
      </c>
      <c r="M7" s="372" t="s">
        <v>110</v>
      </c>
      <c r="N7" s="991">
        <v>132347.5</v>
      </c>
      <c r="O7" s="372" t="s">
        <v>110</v>
      </c>
      <c r="P7" s="707" t="s">
        <v>29</v>
      </c>
      <c r="Q7" s="1564">
        <v>46154</v>
      </c>
      <c r="R7" s="702"/>
      <c r="S7" s="1564"/>
      <c r="T7" s="1564"/>
      <c r="U7" s="1564"/>
      <c r="V7" s="1565">
        <v>11206</v>
      </c>
      <c r="W7" s="1228">
        <v>8860</v>
      </c>
      <c r="X7" s="1566">
        <f>SUM(V7-W7)</f>
        <v>2346</v>
      </c>
      <c r="Y7" s="1244">
        <f>IFERROR($W7/$V7, 0)</f>
        <v>0.79064786721399249</v>
      </c>
      <c r="Z7" s="1564">
        <v>46169</v>
      </c>
      <c r="AA7" s="1564"/>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1">
        <v>79</v>
      </c>
      <c r="I8" s="372" t="s">
        <v>555</v>
      </c>
      <c r="J8" s="1058" t="s">
        <v>30</v>
      </c>
      <c r="K8" s="1562"/>
      <c r="L8" s="1389">
        <v>46152</v>
      </c>
      <c r="M8" s="372" t="s">
        <v>110</v>
      </c>
      <c r="N8" s="991">
        <v>100208</v>
      </c>
      <c r="O8" s="372" t="s">
        <v>110</v>
      </c>
      <c r="P8" s="707" t="s">
        <v>29</v>
      </c>
      <c r="Q8" s="1564">
        <v>46149</v>
      </c>
      <c r="R8" s="702"/>
      <c r="S8" s="1564"/>
      <c r="T8" s="1564"/>
      <c r="U8" s="1564"/>
      <c r="V8" s="1565">
        <v>8175</v>
      </c>
      <c r="W8" s="1524">
        <v>5165</v>
      </c>
      <c r="X8" s="1566">
        <f>SUM(V8-W8)</f>
        <v>3010</v>
      </c>
      <c r="Y8" s="1244">
        <f>IFERROR($W8/$V8, 0)</f>
        <v>0.63180428134556577</v>
      </c>
      <c r="Z8" s="1564">
        <v>46168</v>
      </c>
      <c r="AA8" s="1564"/>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1">
        <v>110</v>
      </c>
      <c r="I9" s="372" t="s">
        <v>555</v>
      </c>
      <c r="J9" s="1058" t="s">
        <v>30</v>
      </c>
      <c r="K9" s="1562"/>
      <c r="L9" s="1389"/>
      <c r="M9" s="372" t="s">
        <v>110</v>
      </c>
      <c r="N9" s="991">
        <v>101920.5</v>
      </c>
      <c r="O9" s="372" t="s">
        <v>110</v>
      </c>
      <c r="P9" s="707" t="s">
        <v>29</v>
      </c>
      <c r="Q9" s="1564">
        <v>46162</v>
      </c>
      <c r="R9" s="702"/>
      <c r="S9" s="1564"/>
      <c r="T9" s="1564"/>
      <c r="U9" s="1564"/>
      <c r="V9" s="1565">
        <v>8444</v>
      </c>
      <c r="W9" s="1331">
        <v>2862</v>
      </c>
      <c r="X9" s="1566">
        <f>SUM(V9-W9)</f>
        <v>5582</v>
      </c>
      <c r="Y9" s="1244">
        <f>IFERROR($W9/$V9, 0)</f>
        <v>0.33893889152060636</v>
      </c>
      <c r="Z9" s="1564">
        <v>46174</v>
      </c>
      <c r="AA9" s="1564"/>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1">
        <v>91</v>
      </c>
      <c r="I10" s="372" t="s">
        <v>555</v>
      </c>
      <c r="J10" s="1058" t="s">
        <v>30</v>
      </c>
      <c r="K10" s="1562"/>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1">
        <v>76</v>
      </c>
      <c r="I11" s="372" t="s">
        <v>555</v>
      </c>
      <c r="J11" s="1058" t="s">
        <v>30</v>
      </c>
      <c r="K11" s="1562"/>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1">
        <v>51</v>
      </c>
      <c r="I12" s="372" t="s">
        <v>555</v>
      </c>
      <c r="J12" s="1058" t="s">
        <v>30</v>
      </c>
      <c r="K12" s="1562"/>
      <c r="L12" s="1389">
        <v>46174</v>
      </c>
      <c r="M12" s="372" t="s">
        <v>110</v>
      </c>
      <c r="N12" s="991">
        <v>97514.75</v>
      </c>
      <c r="O12" s="372" t="s">
        <v>110</v>
      </c>
      <c r="P12" s="707" t="s">
        <v>29</v>
      </c>
      <c r="Q12" s="1564">
        <v>46174</v>
      </c>
      <c r="R12" s="702"/>
      <c r="S12" s="1564"/>
      <c r="T12" s="1564"/>
      <c r="U12" s="1564"/>
      <c r="V12" s="1565">
        <v>7958</v>
      </c>
      <c r="W12" s="1524">
        <v>5551</v>
      </c>
      <c r="X12" s="1566">
        <f>SUM(V12-W12)</f>
        <v>2407</v>
      </c>
      <c r="Y12" s="1244">
        <f>IFERROR($W12/$V12, 0)</f>
        <v>0.69753706961548123</v>
      </c>
      <c r="Z12" s="1564">
        <v>46181</v>
      </c>
      <c r="AA12" s="1564"/>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1">
        <v>63</v>
      </c>
      <c r="I13" s="372" t="s">
        <v>555</v>
      </c>
      <c r="J13" s="1058" t="s">
        <v>30</v>
      </c>
      <c r="K13" s="1562"/>
      <c r="L13" s="1389">
        <v>46174</v>
      </c>
      <c r="M13" s="372" t="s">
        <v>110</v>
      </c>
      <c r="N13" s="991">
        <v>54827.5</v>
      </c>
      <c r="O13" s="372" t="s">
        <v>110</v>
      </c>
      <c r="P13" s="707" t="s">
        <v>35</v>
      </c>
      <c r="Q13" s="1564">
        <v>46183</v>
      </c>
      <c r="R13" s="702"/>
      <c r="S13" s="1564"/>
      <c r="T13" s="1564"/>
      <c r="U13" s="1564"/>
      <c r="V13" s="1565">
        <v>4414</v>
      </c>
      <c r="W13" s="1228"/>
      <c r="X13" s="1566">
        <f>SUM(V13-W13)</f>
        <v>4414</v>
      </c>
      <c r="Y13" s="1244">
        <f>IFERROR($W13/$V13, 0)</f>
        <v>0</v>
      </c>
      <c r="Z13" s="1564"/>
      <c r="AA13" s="1564"/>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1">
        <v>42</v>
      </c>
      <c r="I14" s="372" t="s">
        <v>555</v>
      </c>
      <c r="J14" s="1058" t="s">
        <v>30</v>
      </c>
      <c r="K14" s="1562"/>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1">
        <v>67</v>
      </c>
      <c r="I15" s="372" t="s">
        <v>555</v>
      </c>
      <c r="J15" s="1058" t="s">
        <v>30</v>
      </c>
      <c r="K15" s="1562"/>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1">
        <v>91</v>
      </c>
      <c r="I16" s="372" t="s">
        <v>555</v>
      </c>
      <c r="J16" s="1058" t="s">
        <v>30</v>
      </c>
      <c r="K16" s="1562"/>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1">
        <v>88</v>
      </c>
      <c r="I17" s="372" t="s">
        <v>555</v>
      </c>
      <c r="J17" s="1058" t="s">
        <v>30</v>
      </c>
      <c r="K17" s="1562"/>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1">
        <v>75</v>
      </c>
      <c r="I18" s="372" t="s">
        <v>555</v>
      </c>
      <c r="J18" s="1058" t="s">
        <v>30</v>
      </c>
      <c r="K18" s="1562"/>
      <c r="L18" s="1389"/>
      <c r="M18" s="372" t="s">
        <v>110</v>
      </c>
      <c r="N18" s="991">
        <v>95477</v>
      </c>
      <c r="O18" s="372" t="s">
        <v>110</v>
      </c>
      <c r="P18" s="707" t="s">
        <v>35</v>
      </c>
      <c r="Q18" s="1564">
        <v>46183</v>
      </c>
      <c r="R18" s="702"/>
      <c r="S18" s="1564"/>
      <c r="T18" s="1564"/>
      <c r="U18" s="1564"/>
      <c r="V18" s="1565">
        <v>7966</v>
      </c>
      <c r="W18" s="1228"/>
      <c r="X18" s="1566">
        <f>SUM(V18-W18)</f>
        <v>7966</v>
      </c>
      <c r="Y18" s="1244">
        <f>IFERROR($W18/$V18, 0)</f>
        <v>0</v>
      </c>
      <c r="Z18" s="1564"/>
      <c r="AA18" s="1564"/>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1">
        <v>97</v>
      </c>
      <c r="I19" s="372" t="s">
        <v>555</v>
      </c>
      <c r="J19" s="1058" t="s">
        <v>30</v>
      </c>
      <c r="K19" s="1562"/>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1">
        <v>65</v>
      </c>
      <c r="I20" s="372" t="s">
        <v>555</v>
      </c>
      <c r="J20" s="1058" t="s">
        <v>30</v>
      </c>
      <c r="K20" s="1562"/>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1">
        <v>51</v>
      </c>
      <c r="I21" s="372" t="s">
        <v>555</v>
      </c>
      <c r="J21" s="1058" t="s">
        <v>30</v>
      </c>
      <c r="K21" s="1562"/>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1">
        <v>67</v>
      </c>
      <c r="I22" s="372" t="s">
        <v>555</v>
      </c>
      <c r="J22" s="1058" t="s">
        <v>30</v>
      </c>
      <c r="K22" s="1562"/>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1">
        <v>93</v>
      </c>
      <c r="I23" s="372" t="s">
        <v>555</v>
      </c>
      <c r="J23" s="1058" t="s">
        <v>30</v>
      </c>
      <c r="K23" s="1562"/>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1">
        <v>28</v>
      </c>
      <c r="I24" s="372" t="s">
        <v>555</v>
      </c>
      <c r="J24" s="1058" t="s">
        <v>30</v>
      </c>
      <c r="K24" s="1562"/>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1">
        <v>70</v>
      </c>
      <c r="I25" s="372" t="s">
        <v>555</v>
      </c>
      <c r="J25" s="1058" t="s">
        <v>30</v>
      </c>
      <c r="K25" s="1562"/>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1">
        <v>91</v>
      </c>
      <c r="I26" s="372" t="s">
        <v>555</v>
      </c>
      <c r="J26" s="1058" t="s">
        <v>30</v>
      </c>
      <c r="K26" s="1562"/>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1">
        <v>57</v>
      </c>
      <c r="I27" s="372" t="s">
        <v>555</v>
      </c>
      <c r="J27" s="1058" t="s">
        <v>30</v>
      </c>
      <c r="K27" s="1562"/>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1">
        <v>86</v>
      </c>
      <c r="I28" s="372" t="s">
        <v>555</v>
      </c>
      <c r="J28" s="1058" t="s">
        <v>30</v>
      </c>
      <c r="K28" s="1562"/>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1">
        <v>40</v>
      </c>
      <c r="I29" s="372" t="s">
        <v>555</v>
      </c>
      <c r="J29" s="1058" t="s">
        <v>30</v>
      </c>
      <c r="K29" s="1562"/>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1">
        <v>88</v>
      </c>
      <c r="I30" s="372" t="s">
        <v>555</v>
      </c>
      <c r="J30" s="1058" t="s">
        <v>30</v>
      </c>
      <c r="K30" s="1562"/>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1">
        <v>88</v>
      </c>
      <c r="I31" s="372" t="s">
        <v>555</v>
      </c>
      <c r="J31" s="1058" t="s">
        <v>30</v>
      </c>
      <c r="K31" s="1562"/>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1">
        <v>0</v>
      </c>
      <c r="I32" s="372" t="s">
        <v>555</v>
      </c>
      <c r="J32" s="1058" t="s">
        <v>30</v>
      </c>
      <c r="K32" s="1562"/>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1">
        <v>0</v>
      </c>
      <c r="I33" s="372" t="s">
        <v>555</v>
      </c>
      <c r="J33" s="1058" t="s">
        <v>30</v>
      </c>
      <c r="K33" s="1562"/>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4"/>
      <c r="AA38" s="1564"/>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2">
        <v>35</v>
      </c>
      <c r="I39" s="1236" t="s">
        <v>555</v>
      </c>
      <c r="J39" s="1225" t="s">
        <v>30</v>
      </c>
      <c r="K39" s="1569"/>
      <c r="L39" s="1390">
        <v>46183</v>
      </c>
      <c r="M39" s="1225" t="s">
        <v>110</v>
      </c>
      <c r="N39" s="1570">
        <v>98498</v>
      </c>
      <c r="O39" s="1225" t="s">
        <v>110</v>
      </c>
      <c r="P39" s="707" t="s">
        <v>32</v>
      </c>
      <c r="Q39" s="1571">
        <v>46183</v>
      </c>
      <c r="R39" s="694"/>
      <c r="S39" s="1571"/>
      <c r="T39" s="1571"/>
      <c r="U39" s="1571"/>
      <c r="V39" s="1566">
        <v>7699</v>
      </c>
      <c r="W39" s="1466"/>
      <c r="X39" s="1566">
        <v>7699</v>
      </c>
      <c r="Y39" s="1244">
        <f t="shared" si="0"/>
        <v>0</v>
      </c>
      <c r="Z39" s="1564"/>
      <c r="AA39" s="1564"/>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2">
        <v>87</v>
      </c>
      <c r="I40" s="1236" t="s">
        <v>555</v>
      </c>
      <c r="J40" s="1225" t="s">
        <v>30</v>
      </c>
      <c r="K40" s="1569"/>
      <c r="L40" s="1390">
        <v>46178</v>
      </c>
      <c r="M40" s="1225" t="s">
        <v>110</v>
      </c>
      <c r="N40" s="1403">
        <v>77365.5</v>
      </c>
      <c r="O40" s="1225" t="s">
        <v>110</v>
      </c>
      <c r="P40" s="1423" t="s">
        <v>35</v>
      </c>
      <c r="Q40" s="1571">
        <v>46178</v>
      </c>
      <c r="R40" s="694"/>
      <c r="S40" s="1571"/>
      <c r="T40" s="1571"/>
      <c r="U40" s="1571"/>
      <c r="V40" s="1566">
        <v>6321</v>
      </c>
      <c r="W40" s="1466"/>
      <c r="X40" s="1566">
        <v>6321</v>
      </c>
      <c r="Y40" s="1280">
        <f>IFERROR($W40/$V40, 0)</f>
        <v>0</v>
      </c>
      <c r="Z40" s="1571"/>
      <c r="AA40" s="1571"/>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2">
        <v>42</v>
      </c>
      <c r="I41" s="1236" t="s">
        <v>555</v>
      </c>
      <c r="J41" s="1225" t="s">
        <v>30</v>
      </c>
      <c r="K41" s="1569"/>
      <c r="L41" s="1390">
        <v>46178</v>
      </c>
      <c r="M41" s="1225" t="s">
        <v>110</v>
      </c>
      <c r="N41" s="1403">
        <v>60970.5</v>
      </c>
      <c r="O41" s="1225" t="s">
        <v>110</v>
      </c>
      <c r="P41" s="1423" t="s">
        <v>35</v>
      </c>
      <c r="Q41" s="1571">
        <v>46181</v>
      </c>
      <c r="R41" s="694"/>
      <c r="S41" s="1571"/>
      <c r="T41" s="1571"/>
      <c r="U41" s="1571"/>
      <c r="V41" s="1566">
        <v>4650</v>
      </c>
      <c r="W41" s="1466"/>
      <c r="X41" s="1566">
        <v>4650</v>
      </c>
      <c r="Y41" s="1280">
        <f>IFERROR($W41/$V41, 0)</f>
        <v>0</v>
      </c>
      <c r="Z41" s="1571"/>
      <c r="AA41" s="1571"/>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2">
        <v>58</v>
      </c>
      <c r="I42" s="1236" t="s">
        <v>555</v>
      </c>
      <c r="J42" s="1225" t="s">
        <v>30</v>
      </c>
      <c r="K42" s="1569"/>
      <c r="L42" s="1390">
        <v>46181</v>
      </c>
      <c r="M42" s="1225" t="s">
        <v>110</v>
      </c>
      <c r="N42" s="1570">
        <v>78994.5</v>
      </c>
      <c r="O42" s="1225" t="s">
        <v>110</v>
      </c>
      <c r="P42" s="707" t="s">
        <v>35</v>
      </c>
      <c r="Q42" s="1571">
        <v>46178</v>
      </c>
      <c r="R42" s="694"/>
      <c r="S42" s="1571"/>
      <c r="T42" s="1571"/>
      <c r="U42" s="1571"/>
      <c r="V42" s="1566">
        <v>6258</v>
      </c>
      <c r="W42" s="1466"/>
      <c r="X42" s="1566">
        <v>6258</v>
      </c>
      <c r="Y42" s="1244">
        <f t="shared" si="0"/>
        <v>0</v>
      </c>
      <c r="Z42" s="1564"/>
      <c r="AA42" s="1564"/>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2">
        <v>85</v>
      </c>
      <c r="I43" s="1236" t="s">
        <v>555</v>
      </c>
      <c r="J43" s="1225" t="s">
        <v>30</v>
      </c>
      <c r="K43" s="1569"/>
      <c r="L43" s="1390">
        <v>46181</v>
      </c>
      <c r="M43" s="1225" t="s">
        <v>110</v>
      </c>
      <c r="N43" s="1570">
        <v>62709</v>
      </c>
      <c r="O43" s="1225" t="s">
        <v>110</v>
      </c>
      <c r="P43" s="707" t="s">
        <v>35</v>
      </c>
      <c r="Q43" s="1571">
        <v>46178</v>
      </c>
      <c r="R43" s="694"/>
      <c r="S43" s="1571"/>
      <c r="T43" s="1571"/>
      <c r="U43" s="1571"/>
      <c r="V43" s="1566">
        <v>5055</v>
      </c>
      <c r="W43" s="1466"/>
      <c r="X43" s="1566">
        <v>5055</v>
      </c>
      <c r="Y43" s="1244">
        <f t="shared" si="0"/>
        <v>0</v>
      </c>
      <c r="Z43" s="1564"/>
      <c r="AA43" s="1564"/>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2">
        <v>49</v>
      </c>
      <c r="I44" s="1236" t="s">
        <v>555</v>
      </c>
      <c r="J44" s="1225" t="s">
        <v>30</v>
      </c>
      <c r="K44" s="1569"/>
      <c r="L44" s="1390">
        <v>46178</v>
      </c>
      <c r="M44" s="1225" t="s">
        <v>110</v>
      </c>
      <c r="N44" s="1570">
        <v>103484.5</v>
      </c>
      <c r="O44" s="1225" t="s">
        <v>110</v>
      </c>
      <c r="P44" s="707" t="s">
        <v>35</v>
      </c>
      <c r="Q44" s="1571">
        <v>46178</v>
      </c>
      <c r="R44" s="694"/>
      <c r="S44" s="1571"/>
      <c r="T44" s="1571"/>
      <c r="U44" s="1571"/>
      <c r="V44" s="1566">
        <v>8094</v>
      </c>
      <c r="W44" s="1466"/>
      <c r="X44" s="1566">
        <v>8094</v>
      </c>
      <c r="Y44" s="1280">
        <f>IFERROR($W44/$V44, 0)</f>
        <v>0</v>
      </c>
      <c r="Z44" s="1571"/>
      <c r="AA44" s="1571"/>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2">
        <v>0</v>
      </c>
      <c r="I45" s="1236" t="s">
        <v>555</v>
      </c>
      <c r="J45" s="1225" t="s">
        <v>30</v>
      </c>
      <c r="K45" s="1569"/>
      <c r="L45" s="1390">
        <v>46181</v>
      </c>
      <c r="M45" s="1225" t="s">
        <v>110</v>
      </c>
      <c r="N45" s="1570">
        <v>419</v>
      </c>
      <c r="O45" s="1225" t="s">
        <v>110</v>
      </c>
      <c r="P45" s="707" t="s">
        <v>35</v>
      </c>
      <c r="Q45" s="1571">
        <v>46178</v>
      </c>
      <c r="R45" s="694"/>
      <c r="S45" s="1571"/>
      <c r="T45" s="1571"/>
      <c r="U45" s="1571"/>
      <c r="V45" s="1566">
        <v>72</v>
      </c>
      <c r="W45" s="1466"/>
      <c r="X45" s="1566">
        <v>72</v>
      </c>
      <c r="Y45" s="1244">
        <f t="shared" si="0"/>
        <v>0</v>
      </c>
      <c r="Z45" s="1564"/>
      <c r="AA45" s="1564"/>
      <c r="AB45" s="697">
        <v>0</v>
      </c>
      <c r="AC45" s="697">
        <v>0</v>
      </c>
      <c r="AD45" s="1056">
        <v>0</v>
      </c>
      <c r="AE45" s="1468" t="s">
        <v>609</v>
      </c>
      <c r="AF45" s="714"/>
    </row>
    <row r="46" spans="1:32" s="715" customFormat="1" ht="24.75" customHeight="1">
      <c r="A46" s="1387"/>
      <c r="B46" s="1465"/>
      <c r="C46" s="1390"/>
      <c r="D46" s="1390"/>
      <c r="E46" s="1390"/>
      <c r="F46" s="1463"/>
      <c r="G46" s="1278"/>
      <c r="H46" s="1562"/>
      <c r="I46" s="1236"/>
      <c r="J46" s="1562"/>
      <c r="K46" s="1569"/>
      <c r="L46" s="1390"/>
      <c r="M46" s="1562"/>
      <c r="N46" s="1570"/>
      <c r="O46" s="1562"/>
      <c r="P46" s="1572"/>
      <c r="Q46" s="1571"/>
      <c r="R46" s="694"/>
      <c r="S46" s="1571"/>
      <c r="T46" s="1571"/>
      <c r="U46" s="1571"/>
      <c r="V46" s="1566"/>
      <c r="W46" s="1466"/>
      <c r="X46" s="1566"/>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2"/>
      <c r="I47" s="1236"/>
      <c r="J47" s="1562"/>
      <c r="K47" s="1569"/>
      <c r="L47" s="1390"/>
      <c r="M47" s="1562"/>
      <c r="N47" s="1570"/>
      <c r="O47" s="1562"/>
      <c r="P47" s="1572"/>
      <c r="Q47" s="1571"/>
      <c r="R47" s="694"/>
      <c r="S47" s="1571"/>
      <c r="T47" s="1571"/>
      <c r="U47" s="1571"/>
      <c r="V47" s="1566"/>
      <c r="W47" s="1466"/>
      <c r="X47" s="1566"/>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2"/>
      <c r="I48" s="1236"/>
      <c r="J48" s="1562"/>
      <c r="K48" s="1569"/>
      <c r="L48" s="1390"/>
      <c r="M48" s="1562"/>
      <c r="N48" s="1570"/>
      <c r="O48" s="1562"/>
      <c r="P48" s="1572"/>
      <c r="Q48" s="1571"/>
      <c r="R48" s="694"/>
      <c r="S48" s="1571"/>
      <c r="T48" s="1571"/>
      <c r="U48" s="1571"/>
      <c r="V48" s="1566"/>
      <c r="W48" s="1466"/>
      <c r="X48" s="1566"/>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2"/>
      <c r="I49" s="1236"/>
      <c r="J49" s="1562"/>
      <c r="K49" s="1569"/>
      <c r="L49" s="1390"/>
      <c r="M49" s="1562"/>
      <c r="N49" s="1570"/>
      <c r="O49" s="1562"/>
      <c r="P49" s="1572"/>
      <c r="Q49" s="1571"/>
      <c r="R49" s="694"/>
      <c r="S49" s="1571"/>
      <c r="T49" s="1571"/>
      <c r="U49" s="1571"/>
      <c r="V49" s="1566"/>
      <c r="W49" s="1466"/>
      <c r="X49" s="1566"/>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2"/>
      <c r="I50" s="1236"/>
      <c r="J50" s="1562"/>
      <c r="K50" s="1569"/>
      <c r="L50" s="1390"/>
      <c r="M50" s="1562"/>
      <c r="N50" s="1570"/>
      <c r="O50" s="1562"/>
      <c r="P50" s="1572"/>
      <c r="Q50" s="1571"/>
      <c r="R50" s="694"/>
      <c r="S50" s="1571"/>
      <c r="T50" s="1571"/>
      <c r="U50" s="1571"/>
      <c r="V50" s="1566"/>
      <c r="W50" s="1466"/>
      <c r="X50" s="1566"/>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2"/>
      <c r="I51" s="1236"/>
      <c r="J51" s="1562"/>
      <c r="K51" s="1569"/>
      <c r="L51" s="1390"/>
      <c r="M51" s="1562"/>
      <c r="N51" s="1570"/>
      <c r="O51" s="1562"/>
      <c r="P51" s="1572"/>
      <c r="Q51" s="1571"/>
      <c r="R51" s="694"/>
      <c r="S51" s="1571"/>
      <c r="T51" s="1571"/>
      <c r="U51" s="1571"/>
      <c r="V51" s="1566"/>
      <c r="W51" s="1466"/>
      <c r="X51" s="1566"/>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2"/>
      <c r="I52" s="1236"/>
      <c r="J52" s="1562"/>
      <c r="K52" s="1569"/>
      <c r="L52" s="1390"/>
      <c r="M52" s="1562"/>
      <c r="N52" s="1570"/>
      <c r="O52" s="1562"/>
      <c r="P52" s="1572"/>
      <c r="Q52" s="1571"/>
      <c r="R52" s="694"/>
      <c r="S52" s="1571"/>
      <c r="T52" s="1571"/>
      <c r="U52" s="1571"/>
      <c r="V52" s="1566"/>
      <c r="W52" s="1466"/>
      <c r="X52" s="1566"/>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2">
        <v>0</v>
      </c>
      <c r="I57" s="691" t="s">
        <v>555</v>
      </c>
      <c r="J57" s="691" t="s">
        <v>30</v>
      </c>
      <c r="K57" s="1562"/>
      <c r="L57" s="1390" t="s">
        <v>626</v>
      </c>
      <c r="M57" s="691" t="s">
        <v>110</v>
      </c>
      <c r="N57" s="692">
        <v>88403.8</v>
      </c>
      <c r="O57" s="701" t="s">
        <v>110</v>
      </c>
      <c r="P57" s="693" t="s">
        <v>32</v>
      </c>
      <c r="Q57" s="1571">
        <v>46169</v>
      </c>
      <c r="R57" s="718"/>
      <c r="S57" s="1574"/>
      <c r="T57" s="1575"/>
      <c r="U57" s="1571"/>
      <c r="V57" s="1331">
        <v>6992</v>
      </c>
      <c r="W57" s="1228"/>
      <c r="X57" s="1566">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1">
        <v>61</v>
      </c>
      <c r="I63" s="372" t="s">
        <v>622</v>
      </c>
      <c r="J63" s="1058" t="s">
        <v>30</v>
      </c>
      <c r="K63" s="1562"/>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6"/>
      <c r="AA63" s="1576"/>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1">
        <v>85</v>
      </c>
      <c r="I64" s="372" t="s">
        <v>622</v>
      </c>
      <c r="J64" s="1058" t="s">
        <v>30</v>
      </c>
      <c r="K64" s="1562"/>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6"/>
      <c r="AA64" s="1576"/>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1">
        <v>86</v>
      </c>
      <c r="I65" s="372" t="s">
        <v>622</v>
      </c>
      <c r="J65" s="1058" t="s">
        <v>30</v>
      </c>
      <c r="K65" s="1562"/>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6"/>
      <c r="AA65" s="1576"/>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1">
        <v>87</v>
      </c>
      <c r="I66" s="372" t="s">
        <v>622</v>
      </c>
      <c r="J66" s="1058" t="s">
        <v>30</v>
      </c>
      <c r="K66" s="1562"/>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6"/>
      <c r="AA66" s="1576"/>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1">
        <v>82</v>
      </c>
      <c r="I67" s="372" t="s">
        <v>622</v>
      </c>
      <c r="J67" s="1058" t="s">
        <v>30</v>
      </c>
      <c r="K67" s="1562"/>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6"/>
      <c r="AA67" s="1576"/>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1">
        <v>55</v>
      </c>
      <c r="I68" s="372" t="s">
        <v>622</v>
      </c>
      <c r="J68" s="1058" t="s">
        <v>30</v>
      </c>
      <c r="K68" s="1562"/>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6"/>
      <c r="AA68" s="1576"/>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1">
        <v>54</v>
      </c>
      <c r="I69" s="372" t="s">
        <v>622</v>
      </c>
      <c r="J69" s="1058" t="s">
        <v>30</v>
      </c>
      <c r="K69" s="1562"/>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6"/>
      <c r="AA69" s="1576"/>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1">
        <v>78</v>
      </c>
      <c r="I70" s="372" t="s">
        <v>622</v>
      </c>
      <c r="J70" s="1058" t="s">
        <v>30</v>
      </c>
      <c r="K70" s="1562"/>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6"/>
      <c r="AA70" s="1576"/>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1">
        <v>75</v>
      </c>
      <c r="I71" s="372" t="s">
        <v>622</v>
      </c>
      <c r="J71" s="1058" t="s">
        <v>30</v>
      </c>
      <c r="K71" s="1562"/>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643</v>
      </c>
      <c r="AF71" s="727"/>
    </row>
    <row r="72" spans="1:32" ht="24.75" customHeight="1">
      <c r="A72" s="1392" t="s">
        <v>650</v>
      </c>
      <c r="B72" s="1062" t="s">
        <v>34</v>
      </c>
      <c r="C72" s="1390">
        <v>46191</v>
      </c>
      <c r="D72" s="1389" t="s">
        <v>54</v>
      </c>
      <c r="E72" s="1389">
        <v>46184</v>
      </c>
      <c r="F72" s="1388" t="s">
        <v>53</v>
      </c>
      <c r="G72" s="1257"/>
      <c r="H72" s="1561">
        <v>65</v>
      </c>
      <c r="I72" s="372" t="s">
        <v>555</v>
      </c>
      <c r="J72" s="1058" t="s">
        <v>30</v>
      </c>
      <c r="K72" s="1562"/>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6"/>
      <c r="AA72" s="1576"/>
      <c r="AB72" s="697">
        <v>0</v>
      </c>
      <c r="AC72" s="697">
        <v>0</v>
      </c>
      <c r="AD72" s="1056">
        <v>0</v>
      </c>
      <c r="AE72" s="1245" t="s">
        <v>651</v>
      </c>
      <c r="AF72" s="727"/>
    </row>
    <row r="73" spans="1:32" ht="24.75" customHeight="1">
      <c r="A73" s="1409" t="s">
        <v>652</v>
      </c>
      <c r="B73" s="1062" t="s">
        <v>34</v>
      </c>
      <c r="C73" s="1390">
        <v>46191</v>
      </c>
      <c r="D73" s="1389" t="s">
        <v>54</v>
      </c>
      <c r="E73" s="1389">
        <v>46184</v>
      </c>
      <c r="F73" s="1388" t="s">
        <v>53</v>
      </c>
      <c r="G73" s="1257"/>
      <c r="H73" s="1561">
        <v>21</v>
      </c>
      <c r="I73" s="372" t="s">
        <v>555</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6"/>
      <c r="AA73" s="1576"/>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1">
        <v>85</v>
      </c>
      <c r="I74" s="372" t="s">
        <v>555</v>
      </c>
      <c r="J74" s="1058" t="s">
        <v>30</v>
      </c>
      <c r="K74" s="1562"/>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64">
        <v>46184</v>
      </c>
      <c r="AA74" s="1576"/>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1">
        <v>87</v>
      </c>
      <c r="I75" s="372" t="s">
        <v>555</v>
      </c>
      <c r="J75" s="1058" t="s">
        <v>30</v>
      </c>
      <c r="K75" s="1562"/>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564">
        <v>46184</v>
      </c>
      <c r="AA75" s="1576"/>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1">
        <v>56</v>
      </c>
      <c r="I76" s="372" t="s">
        <v>555</v>
      </c>
      <c r="J76" s="1058" t="s">
        <v>30</v>
      </c>
      <c r="K76" s="1562"/>
      <c r="L76" s="1389"/>
      <c r="M76" s="372" t="s">
        <v>110</v>
      </c>
      <c r="N76" s="991">
        <v>42220</v>
      </c>
      <c r="O76" s="372" t="s">
        <v>110</v>
      </c>
      <c r="P76" s="707" t="s">
        <v>35</v>
      </c>
      <c r="Q76" s="1564">
        <v>46170</v>
      </c>
      <c r="R76" s="1564"/>
      <c r="S76" s="1564"/>
      <c r="T76" s="1564"/>
      <c r="U76" s="1564"/>
      <c r="V76" s="1565">
        <v>3090</v>
      </c>
      <c r="W76" s="1577">
        <v>1095</v>
      </c>
      <c r="X76" s="1566">
        <f>SUM(V76-W76)</f>
        <v>1995</v>
      </c>
      <c r="Y76" s="1244">
        <f>IFERROR($W76/$V76, 0)</f>
        <v>0.35436893203883496</v>
      </c>
      <c r="Z76" s="1564">
        <v>46183</v>
      </c>
      <c r="AA76" s="1576"/>
      <c r="AB76" s="697">
        <v>0</v>
      </c>
      <c r="AC76" s="697">
        <v>0</v>
      </c>
      <c r="AD76" s="1056">
        <v>0</v>
      </c>
      <c r="AE76" s="1245" t="s">
        <v>651</v>
      </c>
      <c r="AF76" s="727"/>
    </row>
    <row r="77" spans="1:32" ht="24.75" customHeight="1">
      <c r="A77" s="1392" t="s">
        <v>660</v>
      </c>
      <c r="B77" s="1062" t="s">
        <v>34</v>
      </c>
      <c r="C77" s="1390">
        <v>46191</v>
      </c>
      <c r="D77" s="1389" t="s">
        <v>54</v>
      </c>
      <c r="E77" s="1389">
        <v>46184</v>
      </c>
      <c r="F77" s="1388" t="s">
        <v>53</v>
      </c>
      <c r="G77" s="1257"/>
      <c r="H77" s="1561">
        <v>77</v>
      </c>
      <c r="I77" s="372" t="s">
        <v>555</v>
      </c>
      <c r="J77" s="1058" t="s">
        <v>30</v>
      </c>
      <c r="K77" s="1562"/>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6"/>
      <c r="AA77" s="1576"/>
      <c r="AB77" s="697">
        <v>0</v>
      </c>
      <c r="AC77" s="697">
        <v>0</v>
      </c>
      <c r="AD77" s="1056">
        <v>0</v>
      </c>
      <c r="AE77" s="1245" t="s">
        <v>651</v>
      </c>
      <c r="AF77" s="727"/>
    </row>
    <row r="78" spans="1:32" ht="24.75" customHeight="1">
      <c r="A78" s="1409" t="s">
        <v>661</v>
      </c>
      <c r="B78" s="1062" t="s">
        <v>34</v>
      </c>
      <c r="C78" s="1390">
        <v>46191</v>
      </c>
      <c r="D78" s="1389" t="s">
        <v>54</v>
      </c>
      <c r="E78" s="1389">
        <v>46184</v>
      </c>
      <c r="F78" s="1388" t="s">
        <v>53</v>
      </c>
      <c r="G78" s="1257"/>
      <c r="H78" s="1561">
        <v>74</v>
      </c>
      <c r="I78" s="372" t="s">
        <v>555</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6"/>
      <c r="AA78" s="1576"/>
      <c r="AB78" s="697">
        <v>0</v>
      </c>
      <c r="AC78" s="697">
        <v>0</v>
      </c>
      <c r="AD78" s="1056">
        <v>0</v>
      </c>
      <c r="AE78" s="1245" t="s">
        <v>653</v>
      </c>
      <c r="AF78" s="727"/>
    </row>
    <row r="79" spans="1:32" ht="24.75" customHeight="1">
      <c r="A79" s="1409" t="s">
        <v>662</v>
      </c>
      <c r="B79" s="1062" t="s">
        <v>34</v>
      </c>
      <c r="C79" s="1390">
        <v>46191</v>
      </c>
      <c r="D79" s="1389" t="s">
        <v>54</v>
      </c>
      <c r="E79" s="1389">
        <v>46184</v>
      </c>
      <c r="F79" s="1388" t="s">
        <v>53</v>
      </c>
      <c r="G79" s="1257"/>
      <c r="H79" s="1561">
        <v>73</v>
      </c>
      <c r="I79" s="372" t="s">
        <v>555</v>
      </c>
      <c r="J79" s="1058" t="s">
        <v>30</v>
      </c>
      <c r="K79" s="1562"/>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6"/>
      <c r="AA79" s="1576"/>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2"/>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6"/>
      <c r="AA80" s="1576"/>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1">
        <v>47</v>
      </c>
      <c r="I81" s="372" t="s">
        <v>555</v>
      </c>
      <c r="J81" s="701" t="s">
        <v>30</v>
      </c>
      <c r="K81" s="1562"/>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6"/>
      <c r="AA81" s="1576"/>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2"/>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1">
        <v>56</v>
      </c>
      <c r="I89" s="1264" t="s">
        <v>555</v>
      </c>
      <c r="J89" s="1266" t="s">
        <v>30</v>
      </c>
      <c r="K89" s="1562"/>
      <c r="L89" s="1389"/>
      <c r="M89" s="1180" t="s">
        <v>110</v>
      </c>
      <c r="N89" s="1563">
        <v>38720</v>
      </c>
      <c r="O89" s="1181" t="s">
        <v>110</v>
      </c>
      <c r="P89" s="1342" t="s">
        <v>32</v>
      </c>
      <c r="Q89" s="1564"/>
      <c r="R89" s="1564"/>
      <c r="S89" s="1564"/>
      <c r="T89" s="1564"/>
      <c r="U89" s="1564"/>
      <c r="V89" s="1565">
        <v>3134</v>
      </c>
      <c r="W89" s="1566"/>
      <c r="X89" s="1566">
        <f>SUM(V89-W89)</f>
        <v>3134</v>
      </c>
      <c r="Y89" s="1244">
        <f>IFERROR($W89/$V89, 0)</f>
        <v>0</v>
      </c>
      <c r="Z89" s="1578"/>
      <c r="AA89" s="1579"/>
      <c r="AB89" s="815">
        <v>0</v>
      </c>
      <c r="AC89" s="818">
        <v>0</v>
      </c>
      <c r="AD89" s="734">
        <v>0</v>
      </c>
      <c r="AE89" s="1245" t="s">
        <v>686</v>
      </c>
      <c r="AF89" s="727"/>
    </row>
    <row r="90" spans="1:32" ht="24.75" customHeight="1">
      <c r="A90" s="1387" t="s">
        <v>687</v>
      </c>
      <c r="B90" s="1182" t="s">
        <v>37</v>
      </c>
      <c r="C90" s="1390">
        <v>46229</v>
      </c>
      <c r="D90" s="1388"/>
      <c r="E90" s="1389"/>
      <c r="F90" s="1388"/>
      <c r="G90" s="1243"/>
      <c r="H90" s="1561">
        <v>80</v>
      </c>
      <c r="I90" s="1264" t="s">
        <v>555</v>
      </c>
      <c r="J90" s="1266" t="s">
        <v>30</v>
      </c>
      <c r="K90" s="1562"/>
      <c r="L90" s="1389"/>
      <c r="M90" s="1180" t="s">
        <v>110</v>
      </c>
      <c r="N90" s="1422">
        <v>77657.7</v>
      </c>
      <c r="O90" s="1181" t="s">
        <v>110</v>
      </c>
      <c r="P90" s="1342" t="s">
        <v>32</v>
      </c>
      <c r="Q90" s="1564"/>
      <c r="R90" s="1564"/>
      <c r="S90" s="1564"/>
      <c r="T90" s="1564"/>
      <c r="U90" s="1564"/>
      <c r="V90" s="1565">
        <v>6243</v>
      </c>
      <c r="W90" s="1566"/>
      <c r="X90" s="1566">
        <f>SUM(V90-W90)</f>
        <v>6243</v>
      </c>
      <c r="Y90" s="1244">
        <f>IFERROR($W90/$V90, 0)</f>
        <v>0</v>
      </c>
      <c r="Z90" s="1564"/>
      <c r="AA90" s="1371"/>
      <c r="AB90" s="1340">
        <v>0</v>
      </c>
      <c r="AC90" s="1567">
        <v>0</v>
      </c>
      <c r="AD90" s="1427">
        <v>0</v>
      </c>
      <c r="AE90" s="1245" t="s">
        <v>688</v>
      </c>
      <c r="AF90" s="727"/>
    </row>
    <row r="91" spans="1:32" ht="24.75" customHeight="1">
      <c r="A91" s="1387" t="s">
        <v>689</v>
      </c>
      <c r="B91" s="1182" t="s">
        <v>37</v>
      </c>
      <c r="C91" s="1390">
        <v>46229</v>
      </c>
      <c r="D91" s="1388"/>
      <c r="E91" s="1389"/>
      <c r="F91" s="1388"/>
      <c r="G91" s="1243"/>
      <c r="H91" s="1561">
        <v>82</v>
      </c>
      <c r="I91" s="1264" t="s">
        <v>555</v>
      </c>
      <c r="J91" s="1266" t="s">
        <v>30</v>
      </c>
      <c r="K91" s="1562"/>
      <c r="L91" s="1389"/>
      <c r="M91" s="1180" t="s">
        <v>110</v>
      </c>
      <c r="N91" s="1422">
        <v>85513</v>
      </c>
      <c r="O91" s="1181" t="s">
        <v>110</v>
      </c>
      <c r="P91" s="1342" t="s">
        <v>32</v>
      </c>
      <c r="Q91" s="1564"/>
      <c r="R91" s="1564"/>
      <c r="S91" s="1564"/>
      <c r="T91" s="1564"/>
      <c r="U91" s="1564"/>
      <c r="V91" s="1565">
        <v>6678</v>
      </c>
      <c r="W91" s="1566"/>
      <c r="X91" s="1566">
        <f>SUM(V91-W91)</f>
        <v>6678</v>
      </c>
      <c r="Y91" s="1244">
        <f>IFERROR($W91/$V91, 0)</f>
        <v>0</v>
      </c>
      <c r="Z91" s="1564"/>
      <c r="AA91" s="1371"/>
      <c r="AB91" s="1340">
        <v>0</v>
      </c>
      <c r="AC91" s="1567">
        <v>0</v>
      </c>
      <c r="AD91" s="1427">
        <v>0</v>
      </c>
      <c r="AE91" s="1245" t="s">
        <v>688</v>
      </c>
      <c r="AF91" s="727"/>
    </row>
    <row r="92" spans="1:32" ht="24.75" customHeight="1">
      <c r="A92" s="1387" t="s">
        <v>690</v>
      </c>
      <c r="B92" s="1182" t="s">
        <v>37</v>
      </c>
      <c r="C92" s="1390">
        <v>46227</v>
      </c>
      <c r="D92" s="1388"/>
      <c r="E92" s="1389"/>
      <c r="F92" s="1388"/>
      <c r="G92" s="1243"/>
      <c r="H92" s="1561">
        <v>0</v>
      </c>
      <c r="I92" s="1264" t="s">
        <v>555</v>
      </c>
      <c r="J92" s="1266" t="s">
        <v>30</v>
      </c>
      <c r="K92" s="1562"/>
      <c r="L92" s="1389"/>
      <c r="M92" s="1180" t="s">
        <v>110</v>
      </c>
      <c r="N92" s="1563">
        <v>25174.45</v>
      </c>
      <c r="O92" s="1181" t="s">
        <v>110</v>
      </c>
      <c r="P92" s="1342" t="s">
        <v>32</v>
      </c>
      <c r="Q92" s="1564"/>
      <c r="R92" s="1564"/>
      <c r="S92" s="1564"/>
      <c r="T92" s="1564"/>
      <c r="U92" s="1564"/>
      <c r="V92" s="1565">
        <v>2721</v>
      </c>
      <c r="W92" s="1566"/>
      <c r="X92" s="1566">
        <f>SUM(V92-W92)</f>
        <v>2721</v>
      </c>
      <c r="Y92" s="1244">
        <f>IFERROR($W92/$V92, 0)</f>
        <v>0</v>
      </c>
      <c r="Z92" s="1580"/>
      <c r="AA92" s="1520"/>
      <c r="AB92" s="815">
        <v>0</v>
      </c>
      <c r="AC92" s="818">
        <v>0</v>
      </c>
      <c r="AD92" s="734">
        <v>0</v>
      </c>
      <c r="AE92" s="1245" t="s">
        <v>691</v>
      </c>
      <c r="AF92" s="727"/>
    </row>
    <row r="93" spans="1:32" ht="24.75" customHeight="1">
      <c r="A93" s="1392" t="s">
        <v>692</v>
      </c>
      <c r="B93" s="1393" t="s">
        <v>37</v>
      </c>
      <c r="C93" s="699">
        <v>46187</v>
      </c>
      <c r="D93" s="1388" t="s">
        <v>471</v>
      </c>
      <c r="E93" s="1389">
        <v>46171</v>
      </c>
      <c r="F93" s="1388" t="s">
        <v>51</v>
      </c>
      <c r="G93" s="1243"/>
      <c r="H93" s="1561">
        <v>53</v>
      </c>
      <c r="I93" s="1264" t="s">
        <v>555</v>
      </c>
      <c r="J93" s="1266" t="s">
        <v>30</v>
      </c>
      <c r="K93" s="1368"/>
      <c r="L93" s="1242"/>
      <c r="M93" s="1180" t="s">
        <v>110</v>
      </c>
      <c r="N93" s="1369">
        <v>56455</v>
      </c>
      <c r="O93" s="1181" t="s">
        <v>110</v>
      </c>
      <c r="P93" s="1342" t="s">
        <v>35</v>
      </c>
      <c r="Q93" s="1564">
        <v>46174</v>
      </c>
      <c r="R93" s="1564"/>
      <c r="S93" s="1564"/>
      <c r="T93" s="1564"/>
      <c r="U93" s="1564"/>
      <c r="V93" s="1565">
        <v>4814</v>
      </c>
      <c r="W93" s="1566"/>
      <c r="X93" s="1566">
        <f>SUM(V93-W93)</f>
        <v>4814</v>
      </c>
      <c r="Y93" s="1244">
        <f>IFERROR($W93/$V93, 0)</f>
        <v>0</v>
      </c>
      <c r="Z93" s="1564">
        <v>46184</v>
      </c>
      <c r="AA93" s="1580"/>
      <c r="AB93" s="928">
        <v>0</v>
      </c>
      <c r="AC93" s="735">
        <v>0</v>
      </c>
      <c r="AD93" s="734">
        <v>0</v>
      </c>
      <c r="AE93" s="1245" t="s">
        <v>693</v>
      </c>
      <c r="AF93" s="727"/>
    </row>
    <row r="94" spans="1:32" ht="24.75" customHeight="1">
      <c r="A94" s="1391" t="s">
        <v>694</v>
      </c>
      <c r="B94" s="1393" t="s">
        <v>37</v>
      </c>
      <c r="C94" s="699">
        <v>46187</v>
      </c>
      <c r="D94" s="1388" t="s">
        <v>471</v>
      </c>
      <c r="E94" s="1389">
        <v>46171</v>
      </c>
      <c r="F94" s="1388" t="s">
        <v>51</v>
      </c>
      <c r="G94" s="1243"/>
      <c r="H94" s="1561">
        <v>76</v>
      </c>
      <c r="I94" s="1264" t="s">
        <v>555</v>
      </c>
      <c r="J94" s="1266" t="s">
        <v>30</v>
      </c>
      <c r="K94" s="1368"/>
      <c r="L94" s="1242"/>
      <c r="M94" s="1180" t="s">
        <v>110</v>
      </c>
      <c r="N94" s="1369">
        <v>72914</v>
      </c>
      <c r="O94" s="1181" t="s">
        <v>110</v>
      </c>
      <c r="P94" s="1342" t="s">
        <v>35</v>
      </c>
      <c r="Q94" s="1564">
        <v>46174</v>
      </c>
      <c r="R94" s="1564"/>
      <c r="S94" s="1564"/>
      <c r="T94" s="1564"/>
      <c r="U94" s="1564"/>
      <c r="V94" s="1565">
        <v>5649</v>
      </c>
      <c r="W94" s="1577">
        <v>5479</v>
      </c>
      <c r="X94" s="1566">
        <f>SUM(V94-W94)</f>
        <v>170</v>
      </c>
      <c r="Y94" s="1244">
        <f>IFERROR($W94/$V94, 0)</f>
        <v>0.96990617808461677</v>
      </c>
      <c r="Z94" s="1564">
        <v>46177</v>
      </c>
      <c r="AA94" s="1564"/>
      <c r="AB94" s="697">
        <v>0</v>
      </c>
      <c r="AC94" s="735">
        <v>0</v>
      </c>
      <c r="AD94" s="734">
        <v>0</v>
      </c>
      <c r="AE94" s="1245" t="s">
        <v>693</v>
      </c>
      <c r="AF94" s="727"/>
    </row>
    <row r="95" spans="1:32" ht="24.75" customHeight="1">
      <c r="A95" s="1392" t="s">
        <v>695</v>
      </c>
      <c r="B95" s="1393" t="s">
        <v>37</v>
      </c>
      <c r="C95" s="699">
        <v>46181</v>
      </c>
      <c r="D95" s="1388" t="s">
        <v>471</v>
      </c>
      <c r="E95" s="1389">
        <v>46141</v>
      </c>
      <c r="F95" s="1388" t="s">
        <v>51</v>
      </c>
      <c r="G95" s="1243"/>
      <c r="H95" s="1561">
        <v>74</v>
      </c>
      <c r="I95" s="1264" t="s">
        <v>555</v>
      </c>
      <c r="J95" s="1266" t="s">
        <v>30</v>
      </c>
      <c r="K95" s="1562"/>
      <c r="L95" s="1389"/>
      <c r="M95" s="1180" t="s">
        <v>110</v>
      </c>
      <c r="N95" s="1369">
        <v>92274</v>
      </c>
      <c r="O95" s="1181" t="s">
        <v>110</v>
      </c>
      <c r="P95" s="1342" t="s">
        <v>29</v>
      </c>
      <c r="Q95" s="1564">
        <v>46142</v>
      </c>
      <c r="R95" s="1564"/>
      <c r="S95" s="1564"/>
      <c r="T95" s="1564"/>
      <c r="U95" s="1564"/>
      <c r="V95" s="1565">
        <v>8145</v>
      </c>
      <c r="W95" s="1566">
        <v>6637</v>
      </c>
      <c r="X95" s="1566">
        <f>SUM(V95-W95)</f>
        <v>1508</v>
      </c>
      <c r="Y95" s="1244">
        <f>IFERROR($W95/$V95, 0)</f>
        <v>0.81485573971761815</v>
      </c>
      <c r="Z95" s="1564">
        <v>46149</v>
      </c>
      <c r="AA95" s="1564"/>
      <c r="AB95" s="697">
        <v>0</v>
      </c>
      <c r="AC95" s="697">
        <v>0</v>
      </c>
      <c r="AD95" s="703">
        <v>0</v>
      </c>
      <c r="AE95" s="1245" t="s">
        <v>696</v>
      </c>
      <c r="AF95" s="727"/>
    </row>
    <row r="96" spans="1:32" ht="24.75" customHeight="1">
      <c r="A96" s="1387" t="s">
        <v>697</v>
      </c>
      <c r="B96" s="1393" t="s">
        <v>37</v>
      </c>
      <c r="C96" s="1390">
        <v>46215</v>
      </c>
      <c r="D96" s="1388"/>
      <c r="E96" s="1389"/>
      <c r="F96" s="1388"/>
      <c r="G96" s="1243"/>
      <c r="H96" s="1561">
        <v>48</v>
      </c>
      <c r="I96" s="1264" t="s">
        <v>555</v>
      </c>
      <c r="J96" s="1266" t="s">
        <v>30</v>
      </c>
      <c r="K96" s="1562"/>
      <c r="L96" s="1389"/>
      <c r="M96" s="1180" t="s">
        <v>110</v>
      </c>
      <c r="N96" s="1369">
        <v>50669</v>
      </c>
      <c r="O96" s="1181" t="s">
        <v>110</v>
      </c>
      <c r="P96" s="1342" t="s">
        <v>32</v>
      </c>
      <c r="Q96" s="1564"/>
      <c r="R96" s="1564"/>
      <c r="S96" s="1564"/>
      <c r="T96" s="1564"/>
      <c r="U96" s="1564"/>
      <c r="V96" s="1565">
        <v>3600</v>
      </c>
      <c r="W96" s="1566"/>
      <c r="X96" s="1566">
        <f>SUM(V96-W96)</f>
        <v>3600</v>
      </c>
      <c r="Y96" s="1244">
        <f>IFERROR($W96/$V96, 0)</f>
        <v>0</v>
      </c>
      <c r="Z96" s="1564"/>
      <c r="AA96" s="1564"/>
      <c r="AB96" s="697">
        <v>0</v>
      </c>
      <c r="AC96" s="697">
        <v>0</v>
      </c>
      <c r="AD96" s="703">
        <v>0</v>
      </c>
      <c r="AE96" s="1245" t="s">
        <v>698</v>
      </c>
      <c r="AF96" s="727"/>
    </row>
    <row r="97" spans="1:32" ht="24.75" customHeight="1">
      <c r="A97" s="1387" t="s">
        <v>699</v>
      </c>
      <c r="B97" s="1393" t="s">
        <v>37</v>
      </c>
      <c r="C97" s="1390">
        <v>46195</v>
      </c>
      <c r="D97" s="1388" t="s">
        <v>471</v>
      </c>
      <c r="E97" s="1389">
        <v>46156</v>
      </c>
      <c r="F97" s="1388" t="s">
        <v>51</v>
      </c>
      <c r="G97" s="1243"/>
      <c r="H97" s="1561">
        <v>69</v>
      </c>
      <c r="I97" s="1264" t="s">
        <v>555</v>
      </c>
      <c r="J97" s="1266" t="s">
        <v>30</v>
      </c>
      <c r="K97" s="1562"/>
      <c r="L97" s="1389"/>
      <c r="M97" s="1180" t="s">
        <v>110</v>
      </c>
      <c r="N97" s="416">
        <v>72896</v>
      </c>
      <c r="O97" s="1181" t="s">
        <v>110</v>
      </c>
      <c r="P97" s="1342" t="s">
        <v>29</v>
      </c>
      <c r="Q97" s="1564">
        <v>46157</v>
      </c>
      <c r="R97" s="1564"/>
      <c r="S97" s="1564"/>
      <c r="T97" s="1564"/>
      <c r="U97" s="1564"/>
      <c r="V97" s="1565">
        <v>6189</v>
      </c>
      <c r="W97" s="1566">
        <v>6007</v>
      </c>
      <c r="X97" s="1566">
        <f>SUM(V97-W97)</f>
        <v>182</v>
      </c>
      <c r="Y97" s="1244">
        <f>IFERROR($W97/$V97, 0)</f>
        <v>0.97059298755857171</v>
      </c>
      <c r="Z97" s="1564">
        <v>46169</v>
      </c>
      <c r="AA97" s="1564"/>
      <c r="AB97" s="1192">
        <v>0</v>
      </c>
      <c r="AC97" s="1192">
        <v>0</v>
      </c>
      <c r="AD97" s="1229">
        <v>0</v>
      </c>
      <c r="AE97" s="1245" t="s">
        <v>700</v>
      </c>
      <c r="AF97" s="727"/>
    </row>
    <row r="98" spans="1:32" ht="24.75" customHeight="1">
      <c r="A98" s="1420" t="s">
        <v>701</v>
      </c>
      <c r="B98" s="1393" t="s">
        <v>37</v>
      </c>
      <c r="C98" s="1390">
        <v>46195</v>
      </c>
      <c r="D98" s="1388" t="s">
        <v>471</v>
      </c>
      <c r="E98" s="1389">
        <v>46169</v>
      </c>
      <c r="F98" s="1388" t="s">
        <v>51</v>
      </c>
      <c r="G98" s="1243"/>
      <c r="H98" s="1561">
        <v>60</v>
      </c>
      <c r="I98" s="1264" t="s">
        <v>555</v>
      </c>
      <c r="J98" s="1266" t="s">
        <v>30</v>
      </c>
      <c r="K98" s="1562"/>
      <c r="L98" s="1389"/>
      <c r="M98" s="1180" t="s">
        <v>110</v>
      </c>
      <c r="N98" s="416">
        <v>70151.5</v>
      </c>
      <c r="O98" s="1181" t="s">
        <v>110</v>
      </c>
      <c r="P98" s="1342" t="s">
        <v>35</v>
      </c>
      <c r="Q98" s="1564">
        <v>46170</v>
      </c>
      <c r="R98" s="1564"/>
      <c r="S98" s="1564"/>
      <c r="T98" s="1564"/>
      <c r="U98" s="1564"/>
      <c r="V98" s="1565">
        <v>5673</v>
      </c>
      <c r="W98" s="1566"/>
      <c r="X98" s="1566">
        <f>SUM(V98-W98)</f>
        <v>5673</v>
      </c>
      <c r="Y98" s="1244">
        <f>IFERROR($W98/$V98, 0)</f>
        <v>0</v>
      </c>
      <c r="Z98" s="1564"/>
      <c r="AA98" s="1564"/>
      <c r="AB98" s="1192">
        <v>0</v>
      </c>
      <c r="AC98" s="1192">
        <v>0</v>
      </c>
      <c r="AD98" s="1229">
        <v>0</v>
      </c>
      <c r="AE98" s="1245" t="s">
        <v>700</v>
      </c>
      <c r="AF98" s="727"/>
    </row>
    <row r="99" spans="1:32" ht="24.75" customHeight="1">
      <c r="A99" s="1420" t="s">
        <v>702</v>
      </c>
      <c r="B99" s="1393" t="s">
        <v>37</v>
      </c>
      <c r="C99" s="1390">
        <v>46195</v>
      </c>
      <c r="D99" s="1388" t="s">
        <v>471</v>
      </c>
      <c r="E99" s="1389">
        <v>46169</v>
      </c>
      <c r="F99" s="1388" t="s">
        <v>51</v>
      </c>
      <c r="G99" s="1243"/>
      <c r="H99" s="1561">
        <v>70</v>
      </c>
      <c r="I99" s="1264" t="s">
        <v>555</v>
      </c>
      <c r="J99" s="1266" t="s">
        <v>30</v>
      </c>
      <c r="K99" s="1562"/>
      <c r="L99" s="1389"/>
      <c r="M99" s="1180" t="s">
        <v>110</v>
      </c>
      <c r="N99" s="416">
        <v>65362</v>
      </c>
      <c r="O99" s="1181" t="s">
        <v>110</v>
      </c>
      <c r="P99" s="1342" t="s">
        <v>35</v>
      </c>
      <c r="Q99" s="1564">
        <v>46170</v>
      </c>
      <c r="R99" s="1564"/>
      <c r="S99" s="1564"/>
      <c r="T99" s="1564"/>
      <c r="U99" s="1564"/>
      <c r="V99" s="1565">
        <v>5460</v>
      </c>
      <c r="W99" s="1566"/>
      <c r="X99" s="1566">
        <f>SUM(V99-W99)</f>
        <v>5460</v>
      </c>
      <c r="Y99" s="1244">
        <f>IFERROR($W99/$V99, 0)</f>
        <v>0</v>
      </c>
      <c r="Z99" s="1564"/>
      <c r="AA99" s="1564"/>
      <c r="AB99" s="1192">
        <v>0</v>
      </c>
      <c r="AC99" s="1192">
        <v>0</v>
      </c>
      <c r="AD99" s="1229">
        <v>0</v>
      </c>
      <c r="AE99" s="1245" t="s">
        <v>700</v>
      </c>
      <c r="AF99" s="727"/>
    </row>
    <row r="100" spans="1:32" ht="24.75" customHeight="1">
      <c r="A100" s="1391" t="s">
        <v>703</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704</v>
      </c>
      <c r="AF100" s="727"/>
    </row>
    <row r="101" spans="1:32" ht="24.75" customHeight="1">
      <c r="A101" s="1387" t="s">
        <v>705</v>
      </c>
      <c r="B101" s="1393" t="s">
        <v>37</v>
      </c>
      <c r="C101" s="1390">
        <v>46215</v>
      </c>
      <c r="D101" s="1388"/>
      <c r="E101" s="1389"/>
      <c r="F101" s="1388"/>
      <c r="G101" s="1243"/>
      <c r="H101" s="1561">
        <v>90</v>
      </c>
      <c r="I101" s="1264" t="s">
        <v>555</v>
      </c>
      <c r="J101" s="1266" t="s">
        <v>30</v>
      </c>
      <c r="K101" s="1562"/>
      <c r="L101" s="1389"/>
      <c r="M101" s="1180" t="s">
        <v>110</v>
      </c>
      <c r="N101" s="1369">
        <v>90888</v>
      </c>
      <c r="O101" s="1181" t="s">
        <v>110</v>
      </c>
      <c r="P101" s="1342" t="s">
        <v>32</v>
      </c>
      <c r="Q101" s="1564"/>
      <c r="R101" s="1564"/>
      <c r="S101" s="1564"/>
      <c r="T101" s="1564"/>
      <c r="U101" s="1564"/>
      <c r="V101" s="1565">
        <v>7881</v>
      </c>
      <c r="W101" s="1566"/>
      <c r="X101" s="1566">
        <f>SUM(V101-W101)</f>
        <v>7881</v>
      </c>
      <c r="Y101" s="1244">
        <f>IFERROR($W101/$V101, 0)</f>
        <v>0</v>
      </c>
      <c r="Z101" s="1564"/>
      <c r="AA101" s="1564"/>
      <c r="AB101" s="697">
        <v>0</v>
      </c>
      <c r="AC101" s="697">
        <v>0</v>
      </c>
      <c r="AD101" s="703">
        <v>0</v>
      </c>
      <c r="AE101" s="1245" t="s">
        <v>698</v>
      </c>
      <c r="AF101" s="727"/>
    </row>
    <row r="102" spans="1:32" ht="24.75" customHeight="1">
      <c r="A102" s="1391" t="s">
        <v>706</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704</v>
      </c>
      <c r="AF102" s="727"/>
    </row>
    <row r="103" spans="1:32" ht="24.75" customHeight="1">
      <c r="A103" s="1421" t="s">
        <v>707</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4">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704</v>
      </c>
      <c r="AF103" s="727"/>
    </row>
    <row r="104" spans="1:32" ht="24.75" customHeight="1">
      <c r="A104" s="1057" t="s">
        <v>708</v>
      </c>
      <c r="B104" s="1182" t="s">
        <v>37</v>
      </c>
      <c r="C104" s="1390">
        <v>46195</v>
      </c>
      <c r="D104" s="1388" t="s">
        <v>471</v>
      </c>
      <c r="E104" s="1389">
        <v>46171</v>
      </c>
      <c r="F104" s="1388" t="s">
        <v>51</v>
      </c>
      <c r="G104" s="1243"/>
      <c r="H104" s="1561">
        <v>56</v>
      </c>
      <c r="I104" s="1264" t="s">
        <v>555</v>
      </c>
      <c r="J104" s="1266" t="s">
        <v>30</v>
      </c>
      <c r="K104" s="1562"/>
      <c r="L104" s="1389"/>
      <c r="M104" s="1180" t="s">
        <v>110</v>
      </c>
      <c r="N104" s="416">
        <v>55504</v>
      </c>
      <c r="O104" s="1181" t="s">
        <v>110</v>
      </c>
      <c r="P104" s="1342" t="s">
        <v>35</v>
      </c>
      <c r="Q104" s="1564">
        <v>46174</v>
      </c>
      <c r="R104" s="1564"/>
      <c r="S104" s="1564"/>
      <c r="T104" s="1564"/>
      <c r="U104" s="1564"/>
      <c r="V104" s="1565">
        <v>4652</v>
      </c>
      <c r="W104" s="1566"/>
      <c r="X104" s="1566">
        <f>SUM(V104-W104)</f>
        <v>4652</v>
      </c>
      <c r="Y104" s="1244">
        <f>IFERROR($W104/$V104, 0)</f>
        <v>0</v>
      </c>
      <c r="Z104" s="1564"/>
      <c r="AA104" s="1564"/>
      <c r="AB104" s="1192">
        <v>0</v>
      </c>
      <c r="AC104" s="1192">
        <v>0</v>
      </c>
      <c r="AD104" s="1229">
        <v>0</v>
      </c>
      <c r="AE104" s="1245" t="s">
        <v>700</v>
      </c>
      <c r="AF104" s="727"/>
    </row>
    <row r="105" spans="1:32" ht="24.75" customHeight="1">
      <c r="A105" s="1057" t="s">
        <v>709</v>
      </c>
      <c r="B105" s="1182" t="s">
        <v>37</v>
      </c>
      <c r="C105" s="1390">
        <v>46195</v>
      </c>
      <c r="D105" s="1388" t="s">
        <v>471</v>
      </c>
      <c r="E105" s="1389">
        <v>46171</v>
      </c>
      <c r="F105" s="1388" t="s">
        <v>51</v>
      </c>
      <c r="G105" s="1243"/>
      <c r="H105" s="1561">
        <v>74</v>
      </c>
      <c r="I105" s="1264" t="s">
        <v>555</v>
      </c>
      <c r="J105" s="1266" t="s">
        <v>30</v>
      </c>
      <c r="K105" s="1562"/>
      <c r="L105" s="1389"/>
      <c r="M105" s="1180" t="s">
        <v>110</v>
      </c>
      <c r="N105" s="416">
        <v>70534.5</v>
      </c>
      <c r="O105" s="1181" t="s">
        <v>110</v>
      </c>
      <c r="P105" s="1342" t="s">
        <v>35</v>
      </c>
      <c r="Q105" s="1564">
        <v>46174</v>
      </c>
      <c r="R105" s="1564"/>
      <c r="S105" s="1564"/>
      <c r="T105" s="1564"/>
      <c r="U105" s="1564"/>
      <c r="V105" s="1565">
        <v>5756</v>
      </c>
      <c r="W105" s="1566"/>
      <c r="X105" s="1566">
        <f>SUM(V105-W105)</f>
        <v>5756</v>
      </c>
      <c r="Y105" s="1244">
        <f>IFERROR($W105/$V105, 0)</f>
        <v>0</v>
      </c>
      <c r="Z105" s="1564"/>
      <c r="AA105" s="1564"/>
      <c r="AB105" s="1192">
        <v>0</v>
      </c>
      <c r="AC105" s="1192">
        <v>0</v>
      </c>
      <c r="AD105" s="1229">
        <v>0</v>
      </c>
      <c r="AE105" s="1245" t="s">
        <v>700</v>
      </c>
      <c r="AF105" s="727"/>
    </row>
    <row r="106" spans="1:32" ht="24.75" customHeight="1">
      <c r="A106" s="1308" t="s">
        <v>710</v>
      </c>
      <c r="B106" s="1393" t="s">
        <v>37</v>
      </c>
      <c r="C106" s="699">
        <v>46187</v>
      </c>
      <c r="D106" s="1388" t="s">
        <v>471</v>
      </c>
      <c r="E106" s="1389">
        <v>46171</v>
      </c>
      <c r="F106" s="1388" t="s">
        <v>51</v>
      </c>
      <c r="G106" s="1243"/>
      <c r="H106" s="1561">
        <v>85</v>
      </c>
      <c r="I106" s="1264" t="s">
        <v>555</v>
      </c>
      <c r="J106" s="1266" t="s">
        <v>30</v>
      </c>
      <c r="K106" s="1368"/>
      <c r="L106" s="1242"/>
      <c r="M106" s="1180" t="s">
        <v>110</v>
      </c>
      <c r="N106" s="1369">
        <v>64590</v>
      </c>
      <c r="O106" s="1181" t="s">
        <v>110</v>
      </c>
      <c r="P106" s="1342" t="s">
        <v>35</v>
      </c>
      <c r="Q106" s="1564">
        <v>46174</v>
      </c>
      <c r="R106" s="1564"/>
      <c r="S106" s="1564"/>
      <c r="T106" s="1564"/>
      <c r="U106" s="1564"/>
      <c r="V106" s="1565">
        <v>5218</v>
      </c>
      <c r="W106" s="1577">
        <v>4487</v>
      </c>
      <c r="X106" s="1566">
        <f>SUM(V106-W106)</f>
        <v>731</v>
      </c>
      <c r="Y106" s="1244">
        <f>IFERROR($W106/$V106, 0)</f>
        <v>0.85990801073208123</v>
      </c>
      <c r="Z106" s="1564">
        <v>46177</v>
      </c>
      <c r="AA106" s="1564"/>
      <c r="AB106" s="697">
        <v>0</v>
      </c>
      <c r="AC106" s="735">
        <v>0</v>
      </c>
      <c r="AD106" s="734">
        <v>0</v>
      </c>
      <c r="AE106" s="1245" t="s">
        <v>693</v>
      </c>
      <c r="AF106" s="727"/>
    </row>
    <row r="107" spans="1:32" ht="24.75" customHeight="1">
      <c r="A107" s="1387" t="s">
        <v>711</v>
      </c>
      <c r="B107" s="1182" t="s">
        <v>37</v>
      </c>
      <c r="C107" s="1390">
        <v>46195</v>
      </c>
      <c r="D107" s="1388" t="s">
        <v>50</v>
      </c>
      <c r="E107" s="1389">
        <v>46161</v>
      </c>
      <c r="F107" s="1388" t="s">
        <v>51</v>
      </c>
      <c r="G107" s="1243"/>
      <c r="H107" s="1561">
        <v>28</v>
      </c>
      <c r="I107" s="1264" t="s">
        <v>555</v>
      </c>
      <c r="J107" s="1266" t="s">
        <v>30</v>
      </c>
      <c r="K107" s="1562"/>
      <c r="L107" s="1389"/>
      <c r="M107" s="1180" t="s">
        <v>110</v>
      </c>
      <c r="N107" s="416">
        <v>27694</v>
      </c>
      <c r="O107" s="1181" t="s">
        <v>110</v>
      </c>
      <c r="P107" s="1342" t="s">
        <v>29</v>
      </c>
      <c r="Q107" s="1564">
        <v>46162</v>
      </c>
      <c r="R107" s="1564"/>
      <c r="S107" s="1564"/>
      <c r="T107" s="1564"/>
      <c r="U107" s="1564"/>
      <c r="V107" s="1565">
        <v>2238</v>
      </c>
      <c r="W107" s="1566">
        <v>1146</v>
      </c>
      <c r="X107" s="1566">
        <f>SUM(V107-W107)</f>
        <v>1092</v>
      </c>
      <c r="Y107" s="1244">
        <f>IFERROR($W107/$V107, 0)</f>
        <v>0.51206434316353888</v>
      </c>
      <c r="Z107" s="1564">
        <v>46181</v>
      </c>
      <c r="AA107" s="1564"/>
      <c r="AB107" s="1192">
        <v>0</v>
      </c>
      <c r="AC107" s="1192">
        <v>0</v>
      </c>
      <c r="AD107" s="1229">
        <v>0</v>
      </c>
      <c r="AE107" s="1245" t="s">
        <v>700</v>
      </c>
      <c r="AF107" s="727"/>
    </row>
    <row r="108" spans="1:32" ht="24.75" customHeight="1">
      <c r="A108" s="1387" t="s">
        <v>712</v>
      </c>
      <c r="B108" s="1393" t="s">
        <v>37</v>
      </c>
      <c r="C108" s="1390">
        <v>46203</v>
      </c>
      <c r="D108" s="1388"/>
      <c r="E108" s="1389"/>
      <c r="F108" s="1388"/>
      <c r="G108" s="1243"/>
      <c r="H108" s="1561">
        <v>56</v>
      </c>
      <c r="I108" s="1264" t="s">
        <v>555</v>
      </c>
      <c r="J108" s="746" t="s">
        <v>30</v>
      </c>
      <c r="K108" s="1368"/>
      <c r="L108" s="1242"/>
      <c r="M108" s="1180" t="s">
        <v>110</v>
      </c>
      <c r="N108" s="1369">
        <v>50042</v>
      </c>
      <c r="O108" s="1181" t="s">
        <v>110</v>
      </c>
      <c r="P108" s="1342" t="s">
        <v>32</v>
      </c>
      <c r="Q108" s="1564"/>
      <c r="R108" s="1564"/>
      <c r="S108" s="1564"/>
      <c r="T108" s="1564"/>
      <c r="U108" s="1564"/>
      <c r="V108" s="1565">
        <v>4159</v>
      </c>
      <c r="W108" s="1566"/>
      <c r="X108" s="1566">
        <f>SUM(V108-W108)</f>
        <v>4159</v>
      </c>
      <c r="Y108" s="1244">
        <f>IFERROR($W108/$V108, 0)</f>
        <v>0</v>
      </c>
      <c r="Z108" s="1564"/>
      <c r="AA108" s="1564"/>
      <c r="AB108" s="697">
        <v>0</v>
      </c>
      <c r="AC108" s="735">
        <v>0</v>
      </c>
      <c r="AD108" s="734">
        <v>0</v>
      </c>
      <c r="AE108" s="1245" t="s">
        <v>713</v>
      </c>
      <c r="AF108" s="727"/>
    </row>
    <row r="109" spans="1:32" ht="24.75" customHeight="1">
      <c r="A109" s="1387" t="s">
        <v>714</v>
      </c>
      <c r="B109" s="1393" t="s">
        <v>37</v>
      </c>
      <c r="C109" s="1390">
        <v>46203</v>
      </c>
      <c r="D109" s="1388" t="s">
        <v>715</v>
      </c>
      <c r="E109" s="1389">
        <v>46184</v>
      </c>
      <c r="F109" s="1388" t="s">
        <v>51</v>
      </c>
      <c r="G109" s="1243"/>
      <c r="H109" s="1561">
        <v>62</v>
      </c>
      <c r="I109" s="1264" t="s">
        <v>555</v>
      </c>
      <c r="J109" s="746" t="s">
        <v>30</v>
      </c>
      <c r="K109" s="1368"/>
      <c r="L109" s="1242"/>
      <c r="M109" s="1180" t="s">
        <v>110</v>
      </c>
      <c r="N109" s="1369">
        <v>48766</v>
      </c>
      <c r="O109" s="1181" t="s">
        <v>110</v>
      </c>
      <c r="P109" s="1342" t="s">
        <v>32</v>
      </c>
      <c r="Q109" s="1564"/>
      <c r="R109" s="1564"/>
      <c r="S109" s="1564"/>
      <c r="T109" s="1564"/>
      <c r="U109" s="1564"/>
      <c r="V109" s="1565">
        <v>4009</v>
      </c>
      <c r="W109" s="1566"/>
      <c r="X109" s="1566">
        <f>SUM(V109-W109)</f>
        <v>4009</v>
      </c>
      <c r="Y109" s="1244">
        <f>IFERROR($W109/$V109, 0)</f>
        <v>0</v>
      </c>
      <c r="Z109" s="1564"/>
      <c r="AA109" s="1564"/>
      <c r="AB109" s="697">
        <v>0</v>
      </c>
      <c r="AC109" s="735">
        <v>0</v>
      </c>
      <c r="AD109" s="734">
        <v>0</v>
      </c>
      <c r="AE109" s="1245" t="s">
        <v>713</v>
      </c>
      <c r="AF109" s="727"/>
    </row>
    <row r="110" spans="1:32" ht="24.75" customHeight="1">
      <c r="A110" s="1387" t="s">
        <v>716</v>
      </c>
      <c r="B110" s="1393" t="s">
        <v>37</v>
      </c>
      <c r="C110" s="1390">
        <v>46209</v>
      </c>
      <c r="D110" s="1388" t="s">
        <v>482</v>
      </c>
      <c r="E110" s="1389">
        <v>46183</v>
      </c>
      <c r="F110" s="1388" t="s">
        <v>51</v>
      </c>
      <c r="G110" s="1243"/>
      <c r="H110" s="1561">
        <v>0</v>
      </c>
      <c r="I110" s="1264" t="s">
        <v>555</v>
      </c>
      <c r="J110" s="1266" t="s">
        <v>30</v>
      </c>
      <c r="K110" s="1562"/>
      <c r="L110" s="1389"/>
      <c r="M110" s="1180" t="s">
        <v>110</v>
      </c>
      <c r="N110" s="1369">
        <v>35456.550000000003</v>
      </c>
      <c r="O110" s="1181" t="s">
        <v>110</v>
      </c>
      <c r="P110" s="1342" t="s">
        <v>32</v>
      </c>
      <c r="Q110" s="1564"/>
      <c r="R110" s="1564"/>
      <c r="S110" s="1564"/>
      <c r="T110" s="1564"/>
      <c r="U110" s="1564"/>
      <c r="V110" s="1565">
        <v>2635</v>
      </c>
      <c r="W110" s="1566"/>
      <c r="X110" s="1566">
        <f>SUM(V110-W110)</f>
        <v>2635</v>
      </c>
      <c r="Y110" s="1244">
        <f>IFERROR($W110/$V110, 0)</f>
        <v>0</v>
      </c>
      <c r="Z110" s="1564"/>
      <c r="AA110" s="1564"/>
      <c r="AB110" s="697">
        <v>0</v>
      </c>
      <c r="AC110" s="735">
        <v>0</v>
      </c>
      <c r="AD110" s="734">
        <v>0</v>
      </c>
      <c r="AE110" s="1245" t="s">
        <v>717</v>
      </c>
      <c r="AF110" s="727"/>
    </row>
    <row r="111" spans="1:32" ht="24.75" customHeight="1">
      <c r="A111" s="1387" t="s">
        <v>718</v>
      </c>
      <c r="B111" s="1182" t="s">
        <v>37</v>
      </c>
      <c r="C111" s="1390">
        <v>46195</v>
      </c>
      <c r="D111" s="1388" t="s">
        <v>482</v>
      </c>
      <c r="E111" s="1389">
        <v>46184</v>
      </c>
      <c r="F111" s="1388" t="s">
        <v>51</v>
      </c>
      <c r="G111" s="1243"/>
      <c r="H111" s="1561">
        <v>0</v>
      </c>
      <c r="I111" s="1264" t="s">
        <v>555</v>
      </c>
      <c r="J111" s="1266" t="s">
        <v>30</v>
      </c>
      <c r="K111" s="1562"/>
      <c r="L111" s="1389"/>
      <c r="M111" s="1180" t="s">
        <v>110</v>
      </c>
      <c r="N111" s="416">
        <v>75219.199999999997</v>
      </c>
      <c r="O111" s="1181" t="s">
        <v>110</v>
      </c>
      <c r="P111" s="1342" t="s">
        <v>32</v>
      </c>
      <c r="Q111" s="1564"/>
      <c r="R111" s="1564"/>
      <c r="S111" s="1564"/>
      <c r="T111" s="1564"/>
      <c r="U111" s="1564"/>
      <c r="V111" s="1565">
        <v>5902</v>
      </c>
      <c r="W111" s="1566"/>
      <c r="X111" s="1566">
        <f>SUM(V111-W111)</f>
        <v>5902</v>
      </c>
      <c r="Y111" s="1244">
        <f>IFERROR($W111/$V111, 0)</f>
        <v>0</v>
      </c>
      <c r="Z111" s="1564"/>
      <c r="AA111" s="1564"/>
      <c r="AB111" s="1192">
        <v>0</v>
      </c>
      <c r="AC111" s="1192">
        <v>0</v>
      </c>
      <c r="AD111" s="1229">
        <v>0</v>
      </c>
      <c r="AE111" s="1245" t="s">
        <v>700</v>
      </c>
      <c r="AF111" s="727"/>
    </row>
    <row r="112" spans="1:32" ht="24.75" customHeight="1">
      <c r="A112" s="1387" t="s">
        <v>719</v>
      </c>
      <c r="B112" s="1182" t="s">
        <v>37</v>
      </c>
      <c r="C112" s="1390">
        <v>46229</v>
      </c>
      <c r="D112" s="1388" t="s">
        <v>715</v>
      </c>
      <c r="E112" s="1389">
        <v>46184</v>
      </c>
      <c r="F112" s="1388" t="s">
        <v>51</v>
      </c>
      <c r="G112" s="1243"/>
      <c r="H112" s="1180">
        <v>0</v>
      </c>
      <c r="I112" s="1264" t="s">
        <v>555</v>
      </c>
      <c r="J112" s="1266" t="s">
        <v>30</v>
      </c>
      <c r="K112" s="1562"/>
      <c r="L112" s="1389"/>
      <c r="M112" s="1180" t="s">
        <v>110</v>
      </c>
      <c r="N112" s="416">
        <v>31327.7</v>
      </c>
      <c r="O112" s="1181" t="s">
        <v>110</v>
      </c>
      <c r="P112" s="1342" t="s">
        <v>32</v>
      </c>
      <c r="Q112" s="1564"/>
      <c r="R112" s="1564"/>
      <c r="S112" s="1564"/>
      <c r="T112" s="1564"/>
      <c r="U112" s="1564"/>
      <c r="V112" s="1565">
        <v>2342</v>
      </c>
      <c r="W112" s="1566"/>
      <c r="X112" s="1566">
        <f>SUM(V112-W112)</f>
        <v>2342</v>
      </c>
      <c r="Y112" s="1244">
        <f>IFERROR($W112/$V112, 0)</f>
        <v>0</v>
      </c>
      <c r="Z112" s="1564"/>
      <c r="AA112" s="1371"/>
      <c r="AB112" s="1192">
        <v>0</v>
      </c>
      <c r="AC112" s="1192">
        <v>0</v>
      </c>
      <c r="AD112" s="1229">
        <v>0</v>
      </c>
      <c r="AE112" s="1245" t="s">
        <v>688</v>
      </c>
      <c r="AF112" s="727"/>
    </row>
    <row r="113" spans="1:32" ht="24.75" customHeight="1">
      <c r="A113" s="1387" t="s">
        <v>720</v>
      </c>
      <c r="B113" s="1182" t="s">
        <v>37</v>
      </c>
      <c r="C113" s="1390">
        <v>46221</v>
      </c>
      <c r="D113" s="1388" t="s">
        <v>715</v>
      </c>
      <c r="E113" s="1389">
        <v>46184</v>
      </c>
      <c r="F113" s="1388" t="s">
        <v>51</v>
      </c>
      <c r="G113" s="1243"/>
      <c r="H113" s="1180">
        <v>0</v>
      </c>
      <c r="I113" s="1264" t="s">
        <v>555</v>
      </c>
      <c r="J113" s="1266" t="s">
        <v>30</v>
      </c>
      <c r="K113" s="1562"/>
      <c r="L113" s="1389"/>
      <c r="M113" s="1180" t="s">
        <v>110</v>
      </c>
      <c r="N113" s="416">
        <v>27837.25</v>
      </c>
      <c r="O113" s="1181" t="s">
        <v>110</v>
      </c>
      <c r="P113" s="1342" t="s">
        <v>32</v>
      </c>
      <c r="Q113" s="1564"/>
      <c r="R113" s="1564"/>
      <c r="S113" s="1564"/>
      <c r="T113" s="1564"/>
      <c r="U113" s="1564"/>
      <c r="V113" s="1565">
        <v>2145</v>
      </c>
      <c r="W113" s="1566"/>
      <c r="X113" s="1566">
        <f>SUM(V113-W113)</f>
        <v>2145</v>
      </c>
      <c r="Y113" s="1244">
        <f>IFERROR($W113/$V113, 0)</f>
        <v>0</v>
      </c>
      <c r="Z113" s="1564"/>
      <c r="AA113" s="1564"/>
      <c r="AB113" s="1192">
        <v>0</v>
      </c>
      <c r="AC113" s="1191">
        <v>0</v>
      </c>
      <c r="AD113" s="1427">
        <v>0</v>
      </c>
      <c r="AE113" s="1245" t="s">
        <v>721</v>
      </c>
      <c r="AF113" s="727"/>
    </row>
    <row r="114" spans="1:32" ht="24.75" customHeight="1">
      <c r="A114" s="1505" t="s">
        <v>722</v>
      </c>
      <c r="B114" s="1182" t="s">
        <v>37</v>
      </c>
      <c r="C114" s="1390"/>
      <c r="D114" s="1388"/>
      <c r="E114" s="1389"/>
      <c r="F114" s="1388"/>
      <c r="G114" s="1243"/>
      <c r="H114" s="1180">
        <v>72</v>
      </c>
      <c r="I114" s="1264" t="s">
        <v>555</v>
      </c>
      <c r="J114" s="1561" t="s">
        <v>36</v>
      </c>
      <c r="K114" s="1562"/>
      <c r="L114" s="1389"/>
      <c r="M114" s="1561" t="s">
        <v>238</v>
      </c>
      <c r="N114" s="1563">
        <v>60744.4</v>
      </c>
      <c r="O114" s="1181" t="s">
        <v>110</v>
      </c>
      <c r="P114" s="1342" t="s">
        <v>32</v>
      </c>
      <c r="Q114" s="1564"/>
      <c r="R114" s="1564"/>
      <c r="S114" s="1564"/>
      <c r="T114" s="1564"/>
      <c r="U114" s="1564"/>
      <c r="V114" s="1565">
        <v>5950</v>
      </c>
      <c r="W114" s="1566"/>
      <c r="X114" s="1566">
        <f>SUM(V114-W114)</f>
        <v>5950</v>
      </c>
      <c r="Y114" s="1244">
        <f>IFERROR($W114/$V114, 0)</f>
        <v>0</v>
      </c>
      <c r="Z114" s="1564"/>
      <c r="AA114" s="1371"/>
      <c r="AB114" s="1192">
        <v>0</v>
      </c>
      <c r="AC114" s="1191">
        <v>0</v>
      </c>
      <c r="AD114" s="1427">
        <v>0</v>
      </c>
      <c r="AE114" s="1245" t="s">
        <v>723</v>
      </c>
      <c r="AF114" s="727"/>
    </row>
    <row r="115" spans="1:32" ht="24.75" customHeight="1">
      <c r="A115" s="1505" t="s">
        <v>724</v>
      </c>
      <c r="B115" s="1182" t="s">
        <v>37</v>
      </c>
      <c r="C115" s="1390"/>
      <c r="D115" s="1388"/>
      <c r="E115" s="1389"/>
      <c r="F115" s="1388"/>
      <c r="G115" s="1243"/>
      <c r="H115" s="1561">
        <v>88</v>
      </c>
      <c r="I115" s="1264" t="s">
        <v>555</v>
      </c>
      <c r="J115" s="1180" t="s">
        <v>36</v>
      </c>
      <c r="K115" s="1562"/>
      <c r="L115" s="1389"/>
      <c r="M115" s="1180" t="s">
        <v>238</v>
      </c>
      <c r="N115" s="1422"/>
      <c r="O115" s="1181" t="s">
        <v>110</v>
      </c>
      <c r="P115" s="1342" t="s">
        <v>32</v>
      </c>
      <c r="Q115" s="1564"/>
      <c r="R115" s="1564"/>
      <c r="S115" s="1564"/>
      <c r="T115" s="1564"/>
      <c r="U115" s="1564"/>
      <c r="V115" s="1565">
        <v>12305</v>
      </c>
      <c r="W115" s="1566"/>
      <c r="X115" s="1566">
        <f>SUM(V115-W115)</f>
        <v>12305</v>
      </c>
      <c r="Y115" s="1244">
        <f>IFERROR($W115/$V115, 0)</f>
        <v>0</v>
      </c>
      <c r="Z115" s="1564"/>
      <c r="AA115" s="1371"/>
      <c r="AB115" s="1192">
        <v>0</v>
      </c>
      <c r="AC115" s="1191">
        <v>0</v>
      </c>
      <c r="AD115" s="1427">
        <v>0</v>
      </c>
      <c r="AE115" s="1245" t="s">
        <v>725</v>
      </c>
      <c r="AF115" s="727"/>
    </row>
    <row r="116" spans="1:32" ht="24.75" customHeight="1">
      <c r="A116" s="1060" t="s">
        <v>726</v>
      </c>
      <c r="B116" s="1061" t="s">
        <v>37</v>
      </c>
      <c r="C116" s="360">
        <v>46172</v>
      </c>
      <c r="D116" s="366" t="s">
        <v>468</v>
      </c>
      <c r="E116" s="367"/>
      <c r="F116" s="366"/>
      <c r="G116" s="700"/>
      <c r="H116" s="990">
        <v>402</v>
      </c>
      <c r="I116" s="304" t="s">
        <v>555</v>
      </c>
      <c r="J116" s="1561"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727</v>
      </c>
      <c r="AF116" s="727"/>
    </row>
    <row r="117" spans="1:32" ht="24.75" customHeight="1">
      <c r="A117" s="1308" t="s">
        <v>728</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729</v>
      </c>
      <c r="AF117" s="727"/>
    </row>
    <row r="118" spans="1:32" ht="24.75" customHeight="1">
      <c r="A118" s="1308" t="s">
        <v>730</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729</v>
      </c>
      <c r="AF118" s="727"/>
    </row>
    <row r="119" spans="1:32" ht="24.75" customHeight="1">
      <c r="A119" s="1060" t="s">
        <v>731</v>
      </c>
      <c r="B119" s="1062" t="s">
        <v>40</v>
      </c>
      <c r="C119" s="360">
        <v>46111</v>
      </c>
      <c r="D119" s="366"/>
      <c r="E119" s="367"/>
      <c r="F119" s="700"/>
      <c r="G119" s="700"/>
      <c r="H119" s="995">
        <v>0</v>
      </c>
      <c r="I119" s="304" t="s">
        <v>555</v>
      </c>
      <c r="J119" s="746" t="s">
        <v>33</v>
      </c>
      <c r="K119" s="996" t="s">
        <v>732</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733</v>
      </c>
      <c r="AF119" s="727"/>
    </row>
    <row r="120" spans="1:32" ht="24.75" customHeight="1">
      <c r="A120" s="1060" t="s">
        <v>734</v>
      </c>
      <c r="B120" s="1062" t="s">
        <v>40</v>
      </c>
      <c r="C120" s="360">
        <v>46111</v>
      </c>
      <c r="D120" s="366"/>
      <c r="E120" s="367"/>
      <c r="F120" s="700"/>
      <c r="G120" s="700"/>
      <c r="H120" s="995">
        <v>0</v>
      </c>
      <c r="I120" s="304" t="s">
        <v>555</v>
      </c>
      <c r="J120" s="746" t="s">
        <v>33</v>
      </c>
      <c r="K120" s="996" t="s">
        <v>732</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733</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735</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736</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737</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738</v>
      </c>
      <c r="AF128" s="724"/>
    </row>
    <row r="129" spans="1:32" ht="24.75" customHeight="1">
      <c r="A129" s="298" t="s">
        <v>739</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740</v>
      </c>
      <c r="AF129" s="724"/>
    </row>
    <row r="130" spans="1:32" ht="24.75" customHeight="1">
      <c r="A130" s="298" t="s">
        <v>741</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740</v>
      </c>
      <c r="AF130" s="724"/>
    </row>
    <row r="131" spans="1:32" ht="24.75" customHeight="1">
      <c r="A131" s="298" t="s">
        <v>742</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740</v>
      </c>
      <c r="AF131" s="724"/>
    </row>
    <row r="132" spans="1:32" ht="24.75" customHeight="1">
      <c r="A132" s="1251" t="s">
        <v>743</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744</v>
      </c>
      <c r="AF132" s="724"/>
    </row>
    <row r="133" spans="1:32" ht="24.75" customHeight="1">
      <c r="A133" s="1251" t="s">
        <v>745</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744</v>
      </c>
      <c r="AF133" s="724"/>
    </row>
    <row r="134" spans="1:32" ht="24.75" customHeight="1">
      <c r="A134" s="298" t="s">
        <v>746</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740</v>
      </c>
      <c r="AF134" s="724"/>
    </row>
    <row r="135" spans="1:32" ht="24.75" customHeight="1">
      <c r="A135" s="298" t="s">
        <v>747</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748</v>
      </c>
      <c r="AF135" s="724"/>
    </row>
    <row r="136" spans="1:32" ht="24.75" customHeight="1">
      <c r="A136" s="298" t="s">
        <v>749</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740</v>
      </c>
      <c r="AF136" s="724"/>
    </row>
    <row r="137" spans="1:32" ht="24.75" customHeight="1">
      <c r="A137" s="298" t="s">
        <v>750</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740</v>
      </c>
      <c r="AF137" s="724"/>
    </row>
    <row r="138" spans="1:32" ht="24.75" customHeight="1">
      <c r="A138" s="298" t="s">
        <v>751</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752</v>
      </c>
      <c r="AF138" s="724"/>
    </row>
    <row r="139" spans="1:32" ht="24.75" customHeight="1">
      <c r="A139" s="298" t="s">
        <v>753</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740</v>
      </c>
      <c r="AF139" s="724"/>
    </row>
    <row r="140" spans="1:32" ht="24.75" customHeight="1">
      <c r="A140" s="298" t="s">
        <v>754</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740</v>
      </c>
      <c r="AF140" s="724"/>
    </row>
    <row r="141" spans="1:32" ht="24.75" customHeight="1">
      <c r="A141" s="298" t="s">
        <v>755</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740</v>
      </c>
      <c r="AF141" s="724"/>
    </row>
    <row r="142" spans="1:32" ht="24.75" customHeight="1">
      <c r="A142" s="298" t="s">
        <v>756</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740</v>
      </c>
      <c r="AF142" s="724"/>
    </row>
    <row r="143" spans="1:32" ht="24.75" customHeight="1">
      <c r="A143" s="298" t="s">
        <v>757</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740</v>
      </c>
      <c r="AF143" s="724"/>
    </row>
    <row r="144" spans="1:32" ht="24.75" customHeight="1">
      <c r="A144" s="298" t="s">
        <v>758</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740</v>
      </c>
      <c r="AF144" s="724"/>
    </row>
    <row r="145" spans="1:32" ht="24.75" customHeight="1">
      <c r="A145" s="298" t="s">
        <v>759</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740</v>
      </c>
      <c r="AF145" s="724"/>
    </row>
    <row r="146" spans="1:32" ht="24.75" customHeight="1">
      <c r="A146" s="298" t="s">
        <v>760</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740</v>
      </c>
      <c r="AF146" s="724"/>
    </row>
    <row r="147" spans="1:32" ht="24.75" customHeight="1">
      <c r="A147" s="298" t="s">
        <v>761</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740</v>
      </c>
      <c r="AF147" s="724"/>
    </row>
    <row r="148" spans="1:32" ht="24.75" customHeight="1">
      <c r="A148" s="298" t="s">
        <v>762</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752</v>
      </c>
      <c r="AF148" s="724"/>
    </row>
    <row r="149" spans="1:32" ht="24.75" customHeight="1">
      <c r="A149" s="298" t="s">
        <v>763</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752</v>
      </c>
      <c r="AF149" s="724"/>
    </row>
    <row r="150" spans="1:32" ht="24.75" customHeight="1">
      <c r="A150" s="298" t="s">
        <v>764</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740</v>
      </c>
      <c r="AF150" s="724"/>
    </row>
    <row r="151" spans="1:32" ht="24.75" customHeight="1">
      <c r="A151" s="298" t="s">
        <v>765</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740</v>
      </c>
      <c r="AF151" s="724"/>
    </row>
    <row r="152" spans="1:32" ht="24.75" customHeight="1">
      <c r="A152" s="298" t="s">
        <v>766</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740</v>
      </c>
      <c r="AF152" s="724"/>
    </row>
    <row r="153" spans="1:32" ht="24.75" customHeight="1">
      <c r="A153" s="298" t="s">
        <v>767</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740</v>
      </c>
      <c r="AF153" s="724"/>
    </row>
    <row r="154" spans="1:32" ht="24.75" customHeight="1">
      <c r="A154" s="298" t="s">
        <v>768</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740</v>
      </c>
      <c r="AF154" s="724"/>
    </row>
    <row r="155" spans="1:32" ht="24.75" customHeight="1">
      <c r="A155" s="298" t="s">
        <v>769</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740</v>
      </c>
      <c r="AF155" s="724"/>
    </row>
    <row r="156" spans="1:32" ht="24.75" customHeight="1">
      <c r="A156" s="298" t="s">
        <v>770</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740</v>
      </c>
      <c r="AF156" s="724"/>
    </row>
    <row r="157" spans="1:32" ht="24.75" customHeight="1">
      <c r="A157" s="298" t="s">
        <v>771</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740</v>
      </c>
      <c r="AF157" s="724"/>
    </row>
    <row r="158" spans="1:32" ht="24.75" customHeight="1">
      <c r="A158" s="298" t="s">
        <v>772</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740</v>
      </c>
      <c r="AF158" s="724"/>
    </row>
    <row r="159" spans="1:32" ht="24.75" customHeight="1">
      <c r="A159" s="298" t="s">
        <v>773</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740</v>
      </c>
      <c r="AF159" s="724"/>
    </row>
    <row r="160" spans="1:32" ht="24.75" customHeight="1">
      <c r="A160" s="298" t="s">
        <v>774</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740</v>
      </c>
      <c r="AF160" s="724"/>
    </row>
    <row r="161" spans="1:32" ht="24.75" customHeight="1">
      <c r="A161" s="298" t="s">
        <v>775</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740</v>
      </c>
      <c r="AF161" s="724"/>
    </row>
    <row r="162" spans="1:32" ht="24.75" customHeight="1">
      <c r="A162" s="298" t="s">
        <v>776</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740</v>
      </c>
      <c r="AF162" s="724"/>
    </row>
    <row r="163" spans="1:32" ht="24.75" customHeight="1">
      <c r="A163" s="298" t="s">
        <v>777</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740</v>
      </c>
      <c r="AF163" s="724"/>
    </row>
    <row r="164" spans="1:32" ht="24.75" customHeight="1">
      <c r="A164" s="298" t="s">
        <v>778</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740</v>
      </c>
      <c r="AF164" s="724"/>
    </row>
    <row r="165" spans="1:32" ht="24.75" customHeight="1">
      <c r="A165" s="298" t="s">
        <v>779</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740</v>
      </c>
      <c r="AF165" s="724"/>
    </row>
    <row r="166" spans="1:32" ht="24.75" customHeight="1">
      <c r="A166" s="298" t="s">
        <v>780</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740</v>
      </c>
      <c r="AF166" s="724"/>
    </row>
    <row r="167" spans="1:32" ht="24.75" customHeight="1">
      <c r="A167" s="298" t="s">
        <v>781</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740</v>
      </c>
      <c r="AF167" s="724"/>
    </row>
    <row r="168" spans="1:32" ht="24.75" customHeight="1">
      <c r="A168" s="298" t="s">
        <v>782</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740</v>
      </c>
      <c r="AF168" s="724"/>
    </row>
    <row r="169" spans="1:32" ht="24.75" customHeight="1">
      <c r="A169" s="298" t="s">
        <v>783</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740</v>
      </c>
      <c r="AF169" s="724"/>
    </row>
    <row r="170" spans="1:32" ht="24.75" customHeight="1">
      <c r="A170" s="298" t="s">
        <v>784</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740</v>
      </c>
      <c r="AF170" s="724"/>
    </row>
    <row r="171" spans="1:32" ht="24.75" customHeight="1">
      <c r="A171" s="298" t="s">
        <v>785</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740</v>
      </c>
      <c r="AF171" s="724"/>
    </row>
    <row r="172" spans="1:32" ht="24.75" customHeight="1">
      <c r="A172" s="298" t="s">
        <v>786</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740</v>
      </c>
      <c r="AF172" s="724"/>
    </row>
    <row r="173" spans="1:32" ht="24.75" customHeight="1">
      <c r="A173" s="298" t="s">
        <v>787</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740</v>
      </c>
      <c r="AF173" s="724"/>
    </row>
    <row r="174" spans="1:32" ht="24.75" customHeight="1">
      <c r="A174" s="298" t="s">
        <v>788</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740</v>
      </c>
      <c r="AF174" s="724"/>
    </row>
    <row r="175" spans="1:32" ht="24.75" customHeight="1">
      <c r="A175" s="298" t="s">
        <v>789</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740</v>
      </c>
      <c r="AF175" s="724"/>
    </row>
    <row r="176" spans="1:32" ht="24.75" customHeight="1">
      <c r="A176" s="298" t="s">
        <v>790</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740</v>
      </c>
      <c r="AF176" s="724"/>
    </row>
    <row r="177" spans="1:32" ht="24.75" customHeight="1">
      <c r="A177" s="298" t="s">
        <v>791</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792</v>
      </c>
      <c r="AF177" s="724"/>
    </row>
    <row r="178" spans="1:32" ht="24.75" customHeight="1">
      <c r="A178" s="298" t="s">
        <v>793</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792</v>
      </c>
      <c r="AF178" s="724"/>
    </row>
    <row r="179" spans="1:32" ht="24.75" customHeight="1">
      <c r="A179" s="298" t="s">
        <v>794</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792</v>
      </c>
      <c r="AF179" s="724"/>
    </row>
    <row r="180" spans="1:32" ht="24.75" customHeight="1">
      <c r="A180" s="298" t="s">
        <v>795</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792</v>
      </c>
      <c r="AF180" s="724"/>
    </row>
    <row r="181" spans="1:32" ht="24.75" customHeight="1">
      <c r="A181" s="298" t="s">
        <v>796</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797</v>
      </c>
      <c r="AF181" s="724"/>
    </row>
    <row r="182" spans="1:32" ht="24.75" customHeight="1">
      <c r="A182" s="298" t="s">
        <v>798</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792</v>
      </c>
      <c r="AF182" s="724"/>
    </row>
    <row r="183" spans="1:32" ht="24.75" customHeight="1">
      <c r="A183" s="298" t="s">
        <v>799</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792</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800</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801</v>
      </c>
      <c r="B187" s="355" t="s">
        <v>43</v>
      </c>
      <c r="C187" s="740">
        <v>46173</v>
      </c>
      <c r="D187" s="455" t="s">
        <v>60</v>
      </c>
      <c r="E187" s="740">
        <v>46029</v>
      </c>
      <c r="F187" s="741" t="s">
        <v>802</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803</v>
      </c>
      <c r="AF187" s="724"/>
    </row>
    <row r="188" spans="1:32" ht="24.75" customHeight="1">
      <c r="A188" s="741" t="s">
        <v>804</v>
      </c>
      <c r="B188" s="355" t="s">
        <v>43</v>
      </c>
      <c r="C188" s="740">
        <v>46203</v>
      </c>
      <c r="D188" s="455" t="s">
        <v>60</v>
      </c>
      <c r="E188" s="740">
        <v>46029</v>
      </c>
      <c r="F188" s="741" t="s">
        <v>802</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803</v>
      </c>
      <c r="AF188" s="724"/>
    </row>
    <row r="189" spans="1:32" ht="24.75" customHeight="1">
      <c r="A189" s="741" t="s">
        <v>805</v>
      </c>
      <c r="B189" s="355" t="s">
        <v>43</v>
      </c>
      <c r="C189" s="740">
        <v>46326</v>
      </c>
      <c r="D189" s="455" t="s">
        <v>60</v>
      </c>
      <c r="E189" s="740">
        <v>46029</v>
      </c>
      <c r="F189" s="741" t="s">
        <v>802</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806</v>
      </c>
      <c r="AF189" s="724"/>
    </row>
    <row r="190" spans="1:32" ht="24.75" customHeight="1">
      <c r="A190" s="741" t="s">
        <v>807</v>
      </c>
      <c r="B190" s="355" t="s">
        <v>43</v>
      </c>
      <c r="C190" s="740">
        <v>46326</v>
      </c>
      <c r="D190" s="455"/>
      <c r="E190" s="740">
        <v>46029</v>
      </c>
      <c r="F190" s="741" t="s">
        <v>802</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806</v>
      </c>
      <c r="AF190" s="724"/>
    </row>
    <row r="191" spans="1:32" ht="24.75" customHeight="1">
      <c r="A191" s="741" t="s">
        <v>808</v>
      </c>
      <c r="B191" s="355" t="s">
        <v>43</v>
      </c>
      <c r="C191" s="740">
        <v>46326</v>
      </c>
      <c r="D191" s="455"/>
      <c r="E191" s="740">
        <v>46029</v>
      </c>
      <c r="F191" s="741" t="s">
        <v>802</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806</v>
      </c>
      <c r="AF191" s="724"/>
    </row>
    <row r="192" spans="1:32" ht="24.75" customHeight="1">
      <c r="A192" s="741" t="s">
        <v>809</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806</v>
      </c>
      <c r="AF192" s="724"/>
    </row>
    <row r="193" spans="1:32" ht="24.75" customHeight="1">
      <c r="A193" s="741" t="s">
        <v>810</v>
      </c>
      <c r="B193" s="355" t="s">
        <v>43</v>
      </c>
      <c r="C193" s="740">
        <v>46326</v>
      </c>
      <c r="D193" s="455"/>
      <c r="E193" s="740">
        <v>46029</v>
      </c>
      <c r="F193" s="741" t="s">
        <v>802</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803</v>
      </c>
      <c r="AF193" s="724"/>
    </row>
    <row r="194" spans="1:32" ht="24.75" customHeight="1">
      <c r="A194" s="298" t="s">
        <v>811</v>
      </c>
      <c r="B194" s="355" t="s">
        <v>43</v>
      </c>
      <c r="C194" s="740">
        <v>46326</v>
      </c>
      <c r="D194" s="455"/>
      <c r="E194" s="740">
        <v>46029</v>
      </c>
      <c r="F194" s="741" t="s">
        <v>802</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803</v>
      </c>
      <c r="AF194" s="724"/>
    </row>
    <row r="195" spans="1:32" ht="24.75" customHeight="1">
      <c r="A195" s="298" t="s">
        <v>812</v>
      </c>
      <c r="B195" s="355" t="s">
        <v>43</v>
      </c>
      <c r="C195" s="740">
        <v>46326</v>
      </c>
      <c r="D195" s="455"/>
      <c r="E195" s="740">
        <v>46029</v>
      </c>
      <c r="F195" s="741" t="s">
        <v>802</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803</v>
      </c>
      <c r="AF195" s="724"/>
    </row>
    <row r="196" spans="1:32" ht="24.75" customHeight="1">
      <c r="A196" s="1251" t="s">
        <v>813</v>
      </c>
      <c r="B196" s="355" t="s">
        <v>43</v>
      </c>
      <c r="C196" s="740">
        <v>46173</v>
      </c>
      <c r="D196" s="455" t="s">
        <v>60</v>
      </c>
      <c r="E196" s="740">
        <v>46029</v>
      </c>
      <c r="F196" s="298" t="s">
        <v>802</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814</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3"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815</v>
      </c>
      <c r="B2" s="377" t="s">
        <v>34</v>
      </c>
      <c r="C2" s="1390">
        <v>46172</v>
      </c>
      <c r="D2" s="360" t="s">
        <v>50</v>
      </c>
      <c r="E2" s="360">
        <v>45905</v>
      </c>
      <c r="F2" s="360" t="s">
        <v>55</v>
      </c>
      <c r="G2" s="361"/>
      <c r="H2" s="362">
        <v>0</v>
      </c>
      <c r="I2" s="1055" t="s">
        <v>816</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816</v>
      </c>
      <c r="J3" s="691" t="s">
        <v>30</v>
      </c>
      <c r="K3" s="986"/>
      <c r="L3" s="360" t="s">
        <v>626</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816</v>
      </c>
      <c r="J4" s="691" t="s">
        <v>30</v>
      </c>
      <c r="K4" s="986"/>
      <c r="L4" s="360" t="s">
        <v>626</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816</v>
      </c>
      <c r="J5" s="691" t="s">
        <v>30</v>
      </c>
      <c r="K5" s="701"/>
      <c r="L5" s="360" t="s">
        <v>626</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816</v>
      </c>
      <c r="J6" s="691" t="s">
        <v>30</v>
      </c>
      <c r="K6" s="701"/>
      <c r="L6" s="360" t="s">
        <v>626</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816</v>
      </c>
      <c r="J7" s="1058" t="s">
        <v>30</v>
      </c>
      <c r="K7" s="701"/>
      <c r="L7" s="360" t="s">
        <v>626</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816</v>
      </c>
      <c r="J8" s="1058" t="s">
        <v>30</v>
      </c>
      <c r="K8" s="701" t="s">
        <v>839</v>
      </c>
      <c r="L8" s="360" t="s">
        <v>626</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816</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816</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1">
        <v>58</v>
      </c>
      <c r="I11" s="372" t="s">
        <v>816</v>
      </c>
      <c r="J11" s="1058" t="s">
        <v>30</v>
      </c>
      <c r="K11" s="691"/>
      <c r="L11" s="360" t="s">
        <v>626</v>
      </c>
      <c r="M11" s="372" t="s">
        <v>110</v>
      </c>
      <c r="N11" s="991">
        <v>56668.15</v>
      </c>
      <c r="O11" s="372" t="s">
        <v>110</v>
      </c>
      <c r="P11" s="729" t="s">
        <v>38</v>
      </c>
      <c r="Q11" s="1564">
        <v>46144</v>
      </c>
      <c r="R11" s="702" t="s">
        <v>238</v>
      </c>
      <c r="S11" s="363" t="s">
        <v>821</v>
      </c>
      <c r="T11" s="373" t="s">
        <v>822</v>
      </c>
      <c r="U11" s="373" t="s">
        <v>822</v>
      </c>
      <c r="V11" s="1566">
        <v>4061</v>
      </c>
      <c r="W11" s="1581">
        <v>4061</v>
      </c>
      <c r="X11" s="1566">
        <f>SUM(V11-W11)</f>
        <v>0</v>
      </c>
      <c r="Y11" s="1244">
        <f>IFERROR($W11/$V11, 0)</f>
        <v>1</v>
      </c>
      <c r="Z11" s="1564">
        <v>46153</v>
      </c>
      <c r="AA11" s="1564">
        <v>46178</v>
      </c>
      <c r="AB11" s="697">
        <v>0</v>
      </c>
      <c r="AC11" s="697">
        <v>0</v>
      </c>
      <c r="AD11" s="1056">
        <v>0</v>
      </c>
      <c r="AE11" s="1245" t="s">
        <v>651</v>
      </c>
    </row>
    <row r="12" spans="1:31" ht="39.75" customHeight="1">
      <c r="A12" s="1518" t="s">
        <v>849</v>
      </c>
      <c r="B12" s="1519" t="s">
        <v>34</v>
      </c>
      <c r="C12" s="1390">
        <v>46191</v>
      </c>
      <c r="D12" s="1389" t="s">
        <v>474</v>
      </c>
      <c r="E12" s="1389">
        <v>46142</v>
      </c>
      <c r="F12" s="1388" t="s">
        <v>53</v>
      </c>
      <c r="G12" s="1257"/>
      <c r="H12" s="1561">
        <v>81</v>
      </c>
      <c r="I12" s="372" t="s">
        <v>816</v>
      </c>
      <c r="J12" s="1058" t="s">
        <v>30</v>
      </c>
      <c r="K12" s="691"/>
      <c r="L12" s="360" t="s">
        <v>626</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850</v>
      </c>
      <c r="B13" s="1519" t="s">
        <v>34</v>
      </c>
      <c r="C13" s="1390">
        <v>46191</v>
      </c>
      <c r="D13" s="1389" t="s">
        <v>54</v>
      </c>
      <c r="E13" s="1389">
        <v>46163</v>
      </c>
      <c r="F13" s="1388" t="s">
        <v>53</v>
      </c>
      <c r="G13" s="1257" t="s">
        <v>851</v>
      </c>
      <c r="H13" s="1561">
        <v>83</v>
      </c>
      <c r="I13" s="372" t="s">
        <v>816</v>
      </c>
      <c r="J13" s="1058" t="s">
        <v>30</v>
      </c>
      <c r="K13" s="691"/>
      <c r="L13" s="360" t="s">
        <v>626</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852</v>
      </c>
      <c r="B14" s="377" t="s">
        <v>34</v>
      </c>
      <c r="C14" s="689">
        <v>46112</v>
      </c>
      <c r="D14" s="700" t="s">
        <v>54</v>
      </c>
      <c r="E14" s="699">
        <v>46125</v>
      </c>
      <c r="F14" s="700" t="s">
        <v>53</v>
      </c>
      <c r="G14" s="699" t="s">
        <v>853</v>
      </c>
      <c r="H14" s="701">
        <v>20</v>
      </c>
      <c r="I14" s="372" t="s">
        <v>816</v>
      </c>
      <c r="J14" s="1058" t="s">
        <v>30</v>
      </c>
      <c r="K14" s="691"/>
      <c r="L14" s="360" t="s">
        <v>626</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816</v>
      </c>
      <c r="J15" s="701" t="s">
        <v>30</v>
      </c>
      <c r="K15" s="691"/>
      <c r="L15" s="360" t="s">
        <v>626</v>
      </c>
      <c r="M15" s="701" t="s">
        <v>110</v>
      </c>
      <c r="N15" s="705">
        <v>6580.6</v>
      </c>
      <c r="O15" s="701" t="s">
        <v>110</v>
      </c>
      <c r="P15" s="729" t="s">
        <v>38</v>
      </c>
      <c r="Q15" s="1564">
        <v>46147</v>
      </c>
      <c r="R15" s="702" t="s">
        <v>110</v>
      </c>
      <c r="S15" s="363">
        <v>46161</v>
      </c>
      <c r="T15" s="373" t="s">
        <v>822</v>
      </c>
      <c r="U15" s="373" t="s">
        <v>822</v>
      </c>
      <c r="V15" s="1565">
        <v>466</v>
      </c>
      <c r="W15" s="1581">
        <v>505</v>
      </c>
      <c r="X15" s="1566">
        <f>SUM(V15-W15)</f>
        <v>-39</v>
      </c>
      <c r="Y15" s="1244">
        <f>IFERROR($W15/$V15, 0)</f>
        <v>1.0836909871244635</v>
      </c>
      <c r="Z15" s="1564">
        <v>46157</v>
      </c>
      <c r="AA15" s="1503">
        <v>46161</v>
      </c>
      <c r="AB15" s="1501">
        <v>0</v>
      </c>
      <c r="AC15" s="697">
        <v>0</v>
      </c>
      <c r="AD15" s="1056">
        <v>0</v>
      </c>
      <c r="AE15" s="1245" t="s">
        <v>666</v>
      </c>
    </row>
    <row r="16" spans="1:31" ht="39.75" customHeight="1">
      <c r="A16" s="728" t="s">
        <v>130</v>
      </c>
      <c r="B16" s="377" t="s">
        <v>34</v>
      </c>
      <c r="C16" s="689">
        <v>46040</v>
      </c>
      <c r="D16" s="1243" t="s">
        <v>857</v>
      </c>
      <c r="E16" s="699">
        <v>45867</v>
      </c>
      <c r="F16" s="700" t="s">
        <v>53</v>
      </c>
      <c r="G16" s="1243" t="s">
        <v>858</v>
      </c>
      <c r="H16" s="701">
        <v>0</v>
      </c>
      <c r="I16" s="372" t="s">
        <v>816</v>
      </c>
      <c r="J16" s="1180" t="s">
        <v>30</v>
      </c>
      <c r="K16" s="362"/>
      <c r="L16" s="360" t="s">
        <v>626</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816</v>
      </c>
      <c r="J17" s="701" t="s">
        <v>30</v>
      </c>
      <c r="K17" s="1225"/>
      <c r="L17" s="360" t="s">
        <v>626</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816</v>
      </c>
      <c r="J18" s="701" t="s">
        <v>30</v>
      </c>
      <c r="K18" s="691"/>
      <c r="L18" s="360" t="s">
        <v>626</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816</v>
      </c>
      <c r="J19" s="1180" t="s">
        <v>30</v>
      </c>
      <c r="K19" s="691"/>
      <c r="L19" s="360" t="s">
        <v>626</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816</v>
      </c>
      <c r="J20" s="742" t="s">
        <v>36</v>
      </c>
      <c r="K20" s="691"/>
      <c r="L20" s="360" t="s">
        <v>626</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552</v>
      </c>
      <c r="C21" s="1390">
        <v>46199</v>
      </c>
      <c r="D21" s="358" t="s">
        <v>50</v>
      </c>
      <c r="E21" s="1389">
        <v>46143</v>
      </c>
      <c r="F21" s="1388" t="s">
        <v>59</v>
      </c>
      <c r="G21" s="1243" t="s">
        <v>870</v>
      </c>
      <c r="H21" s="1561">
        <v>21</v>
      </c>
      <c r="I21" s="372" t="s">
        <v>816</v>
      </c>
      <c r="J21" s="1058" t="s">
        <v>30</v>
      </c>
      <c r="K21" s="691"/>
      <c r="L21" s="1389">
        <v>46147</v>
      </c>
      <c r="M21" s="372" t="s">
        <v>110</v>
      </c>
      <c r="N21" s="991">
        <v>81882</v>
      </c>
      <c r="O21" s="372" t="s">
        <v>110</v>
      </c>
      <c r="P21" s="729" t="s">
        <v>38</v>
      </c>
      <c r="Q21" s="1564">
        <v>46146</v>
      </c>
      <c r="R21" s="992" t="s">
        <v>110</v>
      </c>
      <c r="S21" s="363">
        <v>46182</v>
      </c>
      <c r="T21" s="373" t="s">
        <v>822</v>
      </c>
      <c r="U21" s="373" t="s">
        <v>822</v>
      </c>
      <c r="V21" s="1565">
        <v>6481</v>
      </c>
      <c r="W21" s="1491">
        <v>6586</v>
      </c>
      <c r="X21" s="1566">
        <f>SUM(V21-W21)</f>
        <v>-105</v>
      </c>
      <c r="Y21" s="1244">
        <f>IFERROR($W21/$V21, 0)</f>
        <v>1.0162012035179757</v>
      </c>
      <c r="Z21" s="1564">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816</v>
      </c>
      <c r="J22" s="701" t="s">
        <v>30</v>
      </c>
      <c r="K22" s="986"/>
      <c r="L22" s="360" t="s">
        <v>626</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816</v>
      </c>
      <c r="J23" s="1058" t="s">
        <v>30</v>
      </c>
      <c r="K23" s="691"/>
      <c r="L23" s="360" t="s">
        <v>626</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816</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816</v>
      </c>
      <c r="J25" s="369" t="s">
        <v>30</v>
      </c>
      <c r="K25" s="362"/>
      <c r="L25" s="360" t="s">
        <v>626</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816</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816</v>
      </c>
      <c r="J27" s="701" t="s">
        <v>30</v>
      </c>
      <c r="K27" s="691"/>
      <c r="L27" s="360" t="s">
        <v>626</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816</v>
      </c>
      <c r="J28" s="1266" t="s">
        <v>30</v>
      </c>
      <c r="K28" s="691"/>
      <c r="L28" s="360" t="s">
        <v>626</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816</v>
      </c>
      <c r="J29" s="1266" t="s">
        <v>30</v>
      </c>
      <c r="K29" s="691"/>
      <c r="L29" s="360" t="s">
        <v>626</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704</v>
      </c>
    </row>
    <row r="30" spans="1:31" ht="39.75" customHeight="1">
      <c r="A30" s="1356" t="s">
        <v>891</v>
      </c>
      <c r="B30" s="1182" t="s">
        <v>37</v>
      </c>
      <c r="C30" s="1341">
        <v>46171</v>
      </c>
      <c r="D30" s="1241" t="s">
        <v>54</v>
      </c>
      <c r="E30" s="1242">
        <v>46136</v>
      </c>
      <c r="F30" s="1241" t="s">
        <v>51</v>
      </c>
      <c r="G30" s="1243"/>
      <c r="H30" s="1374">
        <v>0</v>
      </c>
      <c r="I30" s="1264" t="s">
        <v>816</v>
      </c>
      <c r="J30" s="1266" t="s">
        <v>30</v>
      </c>
      <c r="K30" s="691"/>
      <c r="L30" s="360" t="s">
        <v>626</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816</v>
      </c>
      <c r="J31" s="362" t="s">
        <v>30</v>
      </c>
      <c r="K31" s="362"/>
      <c r="L31" s="360" t="s">
        <v>626</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816</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816</v>
      </c>
      <c r="J33" s="742" t="s">
        <v>30</v>
      </c>
      <c r="K33" s="362"/>
      <c r="L33" s="360" t="s">
        <v>626</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806</v>
      </c>
    </row>
    <row r="34" spans="1:31" ht="39.75" customHeight="1">
      <c r="A34" s="780" t="s">
        <v>902</v>
      </c>
      <c r="B34" s="355" t="s">
        <v>43</v>
      </c>
      <c r="C34" s="740">
        <v>46173</v>
      </c>
      <c r="D34" s="455" t="s">
        <v>60</v>
      </c>
      <c r="E34" s="740">
        <v>46029</v>
      </c>
      <c r="F34" s="741" t="s">
        <v>802</v>
      </c>
      <c r="G34" s="741"/>
      <c r="H34" s="752">
        <v>55</v>
      </c>
      <c r="I34" s="301" t="s">
        <v>816</v>
      </c>
      <c r="J34" s="742" t="s">
        <v>30</v>
      </c>
      <c r="K34" s="362"/>
      <c r="L34" s="360" t="s">
        <v>626</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803</v>
      </c>
    </row>
    <row r="35" spans="1:31" ht="39.75" customHeight="1">
      <c r="A35" s="1493" t="s">
        <v>903</v>
      </c>
      <c r="B35" s="1062" t="s">
        <v>40</v>
      </c>
      <c r="C35" s="1390">
        <v>46172</v>
      </c>
      <c r="D35" s="1388" t="s">
        <v>52</v>
      </c>
      <c r="E35" s="1389">
        <v>46142</v>
      </c>
      <c r="F35" s="1388" t="s">
        <v>51</v>
      </c>
      <c r="G35" s="1243"/>
      <c r="H35" s="1561">
        <v>79</v>
      </c>
      <c r="I35" s="304" t="s">
        <v>816</v>
      </c>
      <c r="J35" s="746" t="s">
        <v>30</v>
      </c>
      <c r="K35" s="691"/>
      <c r="L35" s="360" t="s">
        <v>626</v>
      </c>
      <c r="M35" s="1180" t="s">
        <v>110</v>
      </c>
      <c r="N35" s="1369">
        <v>73533</v>
      </c>
      <c r="O35" s="1181" t="s">
        <v>110</v>
      </c>
      <c r="P35" s="1418" t="s">
        <v>38</v>
      </c>
      <c r="Q35" s="1564">
        <v>46147</v>
      </c>
      <c r="R35" s="702" t="s">
        <v>238</v>
      </c>
      <c r="S35" s="363" t="s">
        <v>821</v>
      </c>
      <c r="T35" s="373" t="s">
        <v>822</v>
      </c>
      <c r="U35" s="373" t="s">
        <v>822</v>
      </c>
      <c r="V35" s="1565">
        <v>5974</v>
      </c>
      <c r="W35" s="1581">
        <v>5911</v>
      </c>
      <c r="X35" s="1566">
        <f>SUM(V35-W35)</f>
        <v>63</v>
      </c>
      <c r="Y35" s="1244">
        <f>IFERROR($W35/$V35, 0)</f>
        <v>0.98945430197522599</v>
      </c>
      <c r="Z35" s="370">
        <v>46174</v>
      </c>
      <c r="AA35" s="1503">
        <v>46176</v>
      </c>
      <c r="AB35" s="697">
        <v>0</v>
      </c>
      <c r="AC35" s="697">
        <v>0</v>
      </c>
      <c r="AD35" s="1056">
        <v>0</v>
      </c>
      <c r="AE35" s="1245" t="s">
        <v>651</v>
      </c>
    </row>
    <row r="36" spans="1:31" ht="39.75" customHeight="1">
      <c r="A36" s="1356" t="s">
        <v>904</v>
      </c>
      <c r="B36" s="1062" t="s">
        <v>40</v>
      </c>
      <c r="C36" s="1390">
        <v>46172</v>
      </c>
      <c r="D36" s="1241" t="s">
        <v>52</v>
      </c>
      <c r="E36" s="1242">
        <v>46142</v>
      </c>
      <c r="F36" s="1241" t="s">
        <v>51</v>
      </c>
      <c r="G36" s="1243"/>
      <c r="H36" s="995">
        <v>74</v>
      </c>
      <c r="I36" s="304" t="s">
        <v>816</v>
      </c>
      <c r="J36" s="746" t="s">
        <v>30</v>
      </c>
      <c r="K36" s="691"/>
      <c r="L36" s="360" t="s">
        <v>626</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729</v>
      </c>
    </row>
    <row r="37" spans="1:31" ht="39.75" customHeight="1">
      <c r="A37" s="1356" t="s">
        <v>905</v>
      </c>
      <c r="B37" s="1062" t="s">
        <v>40</v>
      </c>
      <c r="C37" s="1390">
        <v>46172</v>
      </c>
      <c r="D37" s="1241" t="s">
        <v>50</v>
      </c>
      <c r="E37" s="1242">
        <v>46143</v>
      </c>
      <c r="F37" s="1241" t="s">
        <v>51</v>
      </c>
      <c r="G37" s="1243"/>
      <c r="H37" s="995">
        <v>0</v>
      </c>
      <c r="I37" s="304" t="s">
        <v>816</v>
      </c>
      <c r="J37" s="746" t="s">
        <v>30</v>
      </c>
      <c r="K37" s="691"/>
      <c r="L37" s="360" t="s">
        <v>626</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729</v>
      </c>
    </row>
    <row r="38" spans="1:31" ht="39.75" customHeight="1">
      <c r="A38" s="1356" t="s">
        <v>906</v>
      </c>
      <c r="B38" s="1062" t="s">
        <v>40</v>
      </c>
      <c r="C38" s="1390">
        <v>46172</v>
      </c>
      <c r="D38" s="1241" t="s">
        <v>50</v>
      </c>
      <c r="E38" s="1242">
        <v>46143</v>
      </c>
      <c r="F38" s="1241" t="s">
        <v>51</v>
      </c>
      <c r="G38" s="1243"/>
      <c r="H38" s="995">
        <v>0</v>
      </c>
      <c r="I38" s="304" t="s">
        <v>816</v>
      </c>
      <c r="J38" s="746" t="s">
        <v>30</v>
      </c>
      <c r="K38" s="362"/>
      <c r="L38" s="360" t="s">
        <v>626</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729</v>
      </c>
    </row>
    <row r="39" spans="1:31" ht="39.75" customHeight="1">
      <c r="A39" s="1356" t="s">
        <v>907</v>
      </c>
      <c r="B39" s="1062" t="s">
        <v>40</v>
      </c>
      <c r="C39" s="1306">
        <v>46130</v>
      </c>
      <c r="D39" s="1241" t="s">
        <v>50</v>
      </c>
      <c r="E39" s="1242">
        <v>46121</v>
      </c>
      <c r="F39" s="1241" t="s">
        <v>51</v>
      </c>
      <c r="G39" s="1243"/>
      <c r="H39" s="995">
        <v>0</v>
      </c>
      <c r="I39" s="304" t="s">
        <v>816</v>
      </c>
      <c r="J39" s="746" t="s">
        <v>30</v>
      </c>
      <c r="K39" s="1368"/>
      <c r="L39" s="360" t="s">
        <v>626</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816</v>
      </c>
      <c r="J40" s="746" t="s">
        <v>30</v>
      </c>
      <c r="K40" s="1368"/>
      <c r="L40" s="360" t="s">
        <v>626</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729</v>
      </c>
    </row>
    <row r="41" spans="1:31" ht="39.75" customHeight="1">
      <c r="A41" s="1356" t="s">
        <v>910</v>
      </c>
      <c r="B41" s="1062" t="s">
        <v>40</v>
      </c>
      <c r="C41" s="1306">
        <v>46130</v>
      </c>
      <c r="D41" s="1241" t="s">
        <v>50</v>
      </c>
      <c r="E41" s="1242">
        <v>46121</v>
      </c>
      <c r="F41" s="1241" t="s">
        <v>51</v>
      </c>
      <c r="G41" s="1243"/>
      <c r="H41" s="995">
        <v>0</v>
      </c>
      <c r="I41" s="304" t="s">
        <v>816</v>
      </c>
      <c r="J41" s="746" t="s">
        <v>30</v>
      </c>
      <c r="K41" s="1368"/>
      <c r="L41" s="360" t="s">
        <v>626</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816</v>
      </c>
      <c r="J42" s="746" t="s">
        <v>30</v>
      </c>
      <c r="K42" s="1368"/>
      <c r="L42" s="360" t="s">
        <v>626</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518</v>
      </c>
      <c r="B43" s="359" t="s">
        <v>28</v>
      </c>
      <c r="C43" s="360">
        <v>45991</v>
      </c>
      <c r="D43" s="360" t="s">
        <v>50</v>
      </c>
      <c r="E43" s="367">
        <v>45748</v>
      </c>
      <c r="F43" s="366" t="s">
        <v>59</v>
      </c>
      <c r="G43" s="368" t="s">
        <v>914</v>
      </c>
      <c r="H43" s="369">
        <v>0</v>
      </c>
      <c r="I43" s="369" t="s">
        <v>816</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816</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816</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816</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816</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924</v>
      </c>
      <c r="O1" s="435" t="s">
        <v>925</v>
      </c>
      <c r="P1" s="435" t="s">
        <v>926</v>
      </c>
      <c r="Q1" s="356" t="s">
        <v>94</v>
      </c>
      <c r="R1" s="1452" t="s">
        <v>97</v>
      </c>
      <c r="S1" s="1449" t="s">
        <v>98</v>
      </c>
      <c r="T1" s="356" t="s">
        <v>69</v>
      </c>
      <c r="U1" s="356" t="s">
        <v>544</v>
      </c>
      <c r="V1" s="356" t="s">
        <v>504</v>
      </c>
      <c r="W1" s="356" t="s">
        <v>546</v>
      </c>
      <c r="X1" s="357" t="s">
        <v>548</v>
      </c>
      <c r="Y1" s="356" t="s">
        <v>506</v>
      </c>
      <c r="Z1" s="356" t="s">
        <v>507</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816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816</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816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816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816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816</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816</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816</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816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816</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816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816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816</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816</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816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816</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816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816</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816</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816</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816</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816</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816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816</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816</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816</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816</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816</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816</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816</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816</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816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816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816</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816</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816</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816</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816</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816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816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573</v>
      </c>
      <c r="G45" s="442" t="s">
        <v>150</v>
      </c>
      <c r="H45" s="300">
        <v>0</v>
      </c>
      <c r="I45" s="301" t="s">
        <v>816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816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816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816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816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816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573</v>
      </c>
      <c r="G51" s="303" t="s">
        <v>158</v>
      </c>
      <c r="H51" s="20">
        <v>0</v>
      </c>
      <c r="I51" s="304" t="s">
        <v>816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816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816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816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573</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816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816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816</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816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816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816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573</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816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816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816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816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816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816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573</v>
      </c>
      <c r="G77" s="368"/>
      <c r="H77" s="369">
        <v>76</v>
      </c>
      <c r="I77" s="372" t="s">
        <v>816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573</v>
      </c>
      <c r="G78" s="366" t="s">
        <v>200</v>
      </c>
      <c r="H78" s="369">
        <v>62</v>
      </c>
      <c r="I78" s="369" t="s">
        <v>816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573</v>
      </c>
      <c r="G79" s="298" t="s">
        <v>202</v>
      </c>
      <c r="H79" s="300">
        <v>85</v>
      </c>
      <c r="I79" s="300" t="s">
        <v>816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573</v>
      </c>
      <c r="G80" s="298" t="s">
        <v>206</v>
      </c>
      <c r="H80" s="300">
        <v>72</v>
      </c>
      <c r="I80" s="300" t="s">
        <v>816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573</v>
      </c>
      <c r="G81" s="358" t="s">
        <v>1073</v>
      </c>
      <c r="H81" s="362">
        <v>66</v>
      </c>
      <c r="I81" s="362" t="s">
        <v>816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816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573</v>
      </c>
      <c r="G83" s="298" t="s">
        <v>1077</v>
      </c>
      <c r="H83" s="300">
        <v>87</v>
      </c>
      <c r="I83" s="300" t="s">
        <v>816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816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816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816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816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573</v>
      </c>
      <c r="G88" s="361" t="s">
        <v>1088</v>
      </c>
      <c r="H88" s="362">
        <v>67</v>
      </c>
      <c r="I88" s="1055" t="s">
        <v>816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816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816</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573</v>
      </c>
      <c r="G91" s="298" t="s">
        <v>210</v>
      </c>
      <c r="H91" s="300">
        <v>66</v>
      </c>
      <c r="I91" s="300" t="s">
        <v>816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816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816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573</v>
      </c>
      <c r="G94" s="492" t="s">
        <v>1100</v>
      </c>
      <c r="H94" s="300">
        <v>73</v>
      </c>
      <c r="I94" s="301" t="s">
        <v>816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573</v>
      </c>
      <c r="G95" s="303" t="s">
        <v>1102</v>
      </c>
      <c r="H95" s="20">
        <v>70</v>
      </c>
      <c r="I95" s="304" t="s">
        <v>816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816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573</v>
      </c>
      <c r="G97" s="303"/>
      <c r="H97" s="20">
        <v>87</v>
      </c>
      <c r="I97" s="304" t="s">
        <v>816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816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816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573</v>
      </c>
      <c r="G103" s="361" t="s">
        <v>1113</v>
      </c>
      <c r="H103" s="362">
        <v>28</v>
      </c>
      <c r="I103" s="1055" t="s">
        <v>816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816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573</v>
      </c>
      <c r="G105" s="303"/>
      <c r="H105" s="20">
        <v>53</v>
      </c>
      <c r="I105" s="304" t="s">
        <v>816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816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573</v>
      </c>
      <c r="G107" s="361"/>
      <c r="H107" s="362">
        <v>82</v>
      </c>
      <c r="I107" s="1055" t="s">
        <v>816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816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816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573</v>
      </c>
      <c r="G110" s="361"/>
      <c r="H110" s="362">
        <v>34</v>
      </c>
      <c r="I110" s="1055" t="s">
        <v>816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816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816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816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553</v>
      </c>
      <c r="G114" s="361"/>
      <c r="H114" s="362">
        <v>69</v>
      </c>
      <c r="I114" s="1055" t="s">
        <v>816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816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816</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816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816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816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816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816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573</v>
      </c>
      <c r="G123" s="442" t="s">
        <v>170</v>
      </c>
      <c r="H123" s="20">
        <v>82</v>
      </c>
      <c r="I123" s="304" t="s">
        <v>816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816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816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816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573</v>
      </c>
      <c r="G127" s="303"/>
      <c r="H127" s="20">
        <v>69</v>
      </c>
      <c r="I127" s="304" t="s">
        <v>816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816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816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816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816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816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816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816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816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816</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573</v>
      </c>
      <c r="G139" s="492" t="s">
        <v>1192</v>
      </c>
      <c r="H139" s="300">
        <v>0</v>
      </c>
      <c r="I139" s="301" t="s">
        <v>816</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816</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816</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573</v>
      </c>
      <c r="G142" s="492" t="s">
        <v>240</v>
      </c>
      <c r="H142" s="300">
        <v>0</v>
      </c>
      <c r="I142" s="300" t="s">
        <v>816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816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816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573</v>
      </c>
      <c r="G145" s="1113" t="s">
        <v>242</v>
      </c>
      <c r="H145" s="300">
        <v>0</v>
      </c>
      <c r="I145" s="301" t="s">
        <v>816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573</v>
      </c>
      <c r="G146" s="492" t="s">
        <v>244</v>
      </c>
      <c r="H146" s="300">
        <v>0</v>
      </c>
      <c r="I146" s="300" t="s">
        <v>816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573</v>
      </c>
      <c r="G147" s="492" t="s">
        <v>1206</v>
      </c>
      <c r="H147" s="300">
        <v>0</v>
      </c>
      <c r="I147" s="301" t="s">
        <v>816</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573</v>
      </c>
      <c r="G148" s="442" t="s">
        <v>247</v>
      </c>
      <c r="H148" s="300">
        <v>0</v>
      </c>
      <c r="I148" s="301" t="s">
        <v>816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816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816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816</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816</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816</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816</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816</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816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816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816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816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816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816</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816</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816</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816</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816</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573</v>
      </c>
      <c r="G167" s="442" t="s">
        <v>259</v>
      </c>
      <c r="H167" s="300">
        <v>0</v>
      </c>
      <c r="I167" s="301" t="s">
        <v>816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573</v>
      </c>
      <c r="G168" s="361"/>
      <c r="H168" s="362">
        <v>385</v>
      </c>
      <c r="I168" s="1055" t="s">
        <v>816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816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816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816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573</v>
      </c>
      <c r="G173" s="492"/>
      <c r="H173" s="300">
        <v>50</v>
      </c>
      <c r="I173" s="301" t="s">
        <v>816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816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816</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816</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816</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816</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816</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816</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816</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816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816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816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816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816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816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816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816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816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816</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816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816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816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816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816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816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816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816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715</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816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816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816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816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816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816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816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816</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816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816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816</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816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816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816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816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816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816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715</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816</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816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816</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816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816</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816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816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816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553</v>
      </c>
      <c r="G251" s="741"/>
      <c r="H251" s="20">
        <v>90</v>
      </c>
      <c r="I251" s="304" t="s">
        <v>816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816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573</v>
      </c>
      <c r="G253" s="816"/>
      <c r="H253" s="746">
        <v>0</v>
      </c>
      <c r="I253" s="304" t="s">
        <v>816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573</v>
      </c>
      <c r="G254" s="1185"/>
      <c r="H254" s="1186">
        <v>0</v>
      </c>
      <c r="I254" s="1187" t="s">
        <v>816</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816</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816</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816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816</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816</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816</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816</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816</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816</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816</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816</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573</v>
      </c>
      <c r="G266" s="741" t="s">
        <v>1375</v>
      </c>
      <c r="H266" s="752">
        <v>89</v>
      </c>
      <c r="I266" s="1148" t="s">
        <v>816</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573</v>
      </c>
      <c r="G267" s="492" t="s">
        <v>1378</v>
      </c>
      <c r="H267" s="300">
        <v>59</v>
      </c>
      <c r="I267" s="1148" t="s">
        <v>816</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573</v>
      </c>
      <c r="G268" s="492" t="s">
        <v>1381</v>
      </c>
      <c r="H268" s="300">
        <v>89</v>
      </c>
      <c r="I268" s="1148" t="s">
        <v>816</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573</v>
      </c>
      <c r="G269" s="492"/>
      <c r="H269" s="300">
        <v>88</v>
      </c>
      <c r="I269" s="1148" t="s">
        <v>816</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573</v>
      </c>
      <c r="G270" s="492" t="s">
        <v>1386</v>
      </c>
      <c r="H270" s="300">
        <v>87</v>
      </c>
      <c r="I270" s="1148" t="s">
        <v>816</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573</v>
      </c>
      <c r="G271" s="492"/>
      <c r="H271" s="300">
        <v>90</v>
      </c>
      <c r="I271" s="1148" t="s">
        <v>816</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573</v>
      </c>
      <c r="G272" s="741" t="s">
        <v>1390</v>
      </c>
      <c r="H272" s="742">
        <v>90</v>
      </c>
      <c r="I272" s="1148" t="s">
        <v>816</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573</v>
      </c>
      <c r="G273" s="492" t="s">
        <v>1393</v>
      </c>
      <c r="H273" s="300">
        <v>90</v>
      </c>
      <c r="I273" s="1148" t="s">
        <v>816</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573</v>
      </c>
      <c r="G274" s="741" t="s">
        <v>1396</v>
      </c>
      <c r="H274" s="742">
        <v>90</v>
      </c>
      <c r="I274" s="1148" t="s">
        <v>816</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573</v>
      </c>
      <c r="G275" s="492" t="s">
        <v>1399</v>
      </c>
      <c r="H275" s="300">
        <v>89</v>
      </c>
      <c r="I275" s="1148" t="s">
        <v>816</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573</v>
      </c>
      <c r="G276" s="741" t="s">
        <v>1402</v>
      </c>
      <c r="H276" s="742">
        <v>88</v>
      </c>
      <c r="I276" s="1148" t="s">
        <v>816</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573</v>
      </c>
      <c r="G277" s="741" t="s">
        <v>1405</v>
      </c>
      <c r="H277" s="742">
        <v>86</v>
      </c>
      <c r="I277" s="1148" t="s">
        <v>816</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573</v>
      </c>
      <c r="G278" s="741" t="s">
        <v>1408</v>
      </c>
      <c r="H278" s="742">
        <v>87</v>
      </c>
      <c r="I278" s="1148" t="s">
        <v>816</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573</v>
      </c>
      <c r="G279" s="741" t="s">
        <v>1411</v>
      </c>
      <c r="H279" s="742">
        <v>85</v>
      </c>
      <c r="I279" s="1148" t="s">
        <v>816</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573</v>
      </c>
      <c r="G280" s="741" t="s">
        <v>1414</v>
      </c>
      <c r="H280" s="742">
        <v>87</v>
      </c>
      <c r="I280" s="1148" t="s">
        <v>816</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573</v>
      </c>
      <c r="G281" s="741" t="s">
        <v>1417</v>
      </c>
      <c r="H281" s="742">
        <v>85</v>
      </c>
      <c r="I281" s="1148" t="s">
        <v>816</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573</v>
      </c>
      <c r="G282" s="741" t="s">
        <v>1420</v>
      </c>
      <c r="H282" s="742">
        <v>76</v>
      </c>
      <c r="I282" s="1148" t="s">
        <v>816</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573</v>
      </c>
      <c r="G283" s="768" t="s">
        <v>1423</v>
      </c>
      <c r="H283" s="769">
        <v>86</v>
      </c>
      <c r="I283" s="372" t="s">
        <v>816</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573</v>
      </c>
      <c r="G284" s="741" t="s">
        <v>1426</v>
      </c>
      <c r="H284" s="742">
        <v>78</v>
      </c>
      <c r="I284" s="304" t="s">
        <v>816</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573</v>
      </c>
      <c r="G285" s="741" t="s">
        <v>1429</v>
      </c>
      <c r="H285" s="742">
        <v>73</v>
      </c>
      <c r="I285" s="304" t="s">
        <v>816</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573</v>
      </c>
      <c r="G286" s="741" t="s">
        <v>1432</v>
      </c>
      <c r="H286" s="742">
        <v>0</v>
      </c>
      <c r="I286" s="1148" t="s">
        <v>816</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573</v>
      </c>
      <c r="G287" s="741" t="s">
        <v>1435</v>
      </c>
      <c r="H287" s="742">
        <v>0</v>
      </c>
      <c r="I287" s="1148" t="s">
        <v>816</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924</v>
      </c>
      <c r="O294" s="435" t="s">
        <v>925</v>
      </c>
      <c r="P294" s="435" t="s">
        <v>926</v>
      </c>
      <c r="Q294" s="436" t="s">
        <v>94</v>
      </c>
      <c r="R294" s="436" t="s">
        <v>97</v>
      </c>
      <c r="S294" s="436" t="s">
        <v>98</v>
      </c>
      <c r="T294" s="436" t="s">
        <v>69</v>
      </c>
      <c r="U294" s="436" t="s">
        <v>544</v>
      </c>
      <c r="V294" s="436" t="s">
        <v>504</v>
      </c>
      <c r="W294" s="436" t="s">
        <v>546</v>
      </c>
      <c r="X294" s="446" t="s">
        <v>548</v>
      </c>
      <c r="Y294" s="436" t="s">
        <v>506</v>
      </c>
      <c r="Z294" s="436" t="s">
        <v>507</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816</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816</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816</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816</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816</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1">
        <v>58</v>
      </c>
      <c r="I300" s="372" t="s">
        <v>816</v>
      </c>
      <c r="J300" s="1058" t="s">
        <v>30</v>
      </c>
      <c r="K300" s="360" t="s">
        <v>626</v>
      </c>
      <c r="L300" s="372" t="s">
        <v>110</v>
      </c>
      <c r="M300" s="1246">
        <v>56668.15</v>
      </c>
      <c r="N300" s="920"/>
      <c r="O300" s="1359"/>
      <c r="P300" s="1246">
        <v>56668.15</v>
      </c>
      <c r="Q300" s="372" t="s">
        <v>110</v>
      </c>
      <c r="R300" s="1509" t="s">
        <v>38</v>
      </c>
      <c r="S300" s="1564">
        <v>46144</v>
      </c>
      <c r="T300" s="1566">
        <v>4061</v>
      </c>
      <c r="U300" s="1582">
        <v>4061</v>
      </c>
      <c r="V300" s="3">
        <f>IFERROR(Table5[[#This Row],[Actual Redline Completed Footage UG]]/Table5[[#This Row],[Footage UG]], 0)</f>
        <v>1</v>
      </c>
      <c r="W300" s="1564">
        <v>46153</v>
      </c>
      <c r="X300" s="815">
        <v>0</v>
      </c>
      <c r="Y300" s="815">
        <v>0</v>
      </c>
      <c r="Z300" s="1501">
        <v>0</v>
      </c>
      <c r="AA300" s="373" t="s">
        <v>822</v>
      </c>
      <c r="AB300" s="373" t="s">
        <v>822</v>
      </c>
      <c r="AC300" s="1245" t="s">
        <v>651</v>
      </c>
    </row>
    <row r="301" spans="1:29" ht="39.75" customHeight="1">
      <c r="A301" s="1508" t="s">
        <v>1451</v>
      </c>
      <c r="B301" s="377" t="s">
        <v>34</v>
      </c>
      <c r="C301" s="1390">
        <v>46172</v>
      </c>
      <c r="D301" s="367" t="s">
        <v>54</v>
      </c>
      <c r="E301" s="367">
        <v>46142</v>
      </c>
      <c r="F301" s="366" t="s">
        <v>53</v>
      </c>
      <c r="G301" s="699" t="s">
        <v>1452</v>
      </c>
      <c r="H301" s="990">
        <v>0</v>
      </c>
      <c r="I301" s="372" t="s">
        <v>816</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816</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816</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816</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816</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816</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816</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816</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816</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816</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816</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816</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573</v>
      </c>
      <c r="G313" s="652" t="s">
        <v>1206</v>
      </c>
      <c r="H313" s="578">
        <v>0</v>
      </c>
      <c r="I313" s="582" t="s">
        <v>816</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816</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816</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816</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816</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816</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816</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816</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816</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816</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816</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816</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816</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816</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816</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816</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816</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816</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816</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816</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816</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816</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816</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573</v>
      </c>
      <c r="G339" s="492"/>
      <c r="H339" s="300">
        <v>89</v>
      </c>
      <c r="I339" s="1148" t="s">
        <v>816</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924</v>
      </c>
      <c r="O343" s="417" t="s">
        <v>925</v>
      </c>
      <c r="P343" s="1290" t="s">
        <v>926</v>
      </c>
      <c r="Q343" s="390" t="s">
        <v>94</v>
      </c>
      <c r="R343" s="390" t="s">
        <v>97</v>
      </c>
      <c r="S343" s="342" t="s">
        <v>98</v>
      </c>
      <c r="T343" s="342" t="s">
        <v>69</v>
      </c>
      <c r="U343" s="342" t="s">
        <v>544</v>
      </c>
      <c r="V343" s="954" t="s">
        <v>504</v>
      </c>
      <c r="W343" s="954" t="s">
        <v>546</v>
      </c>
      <c r="X343" s="966" t="s">
        <v>548</v>
      </c>
      <c r="Y343" s="977" t="s">
        <v>506</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816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816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816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816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924</v>
      </c>
      <c r="Q353" s="973" t="s">
        <v>97</v>
      </c>
      <c r="R353" s="975" t="s">
        <v>98</v>
      </c>
      <c r="S353" s="975" t="s">
        <v>541</v>
      </c>
      <c r="T353" s="975" t="s">
        <v>1531</v>
      </c>
      <c r="U353" s="975" t="s">
        <v>1532</v>
      </c>
      <c r="V353" s="975" t="s">
        <v>927</v>
      </c>
      <c r="W353" s="975" t="s">
        <v>69</v>
      </c>
      <c r="X353" s="975" t="s">
        <v>544</v>
      </c>
      <c r="Y353" s="954" t="s">
        <v>545</v>
      </c>
      <c r="Z353" s="954" t="s">
        <v>504</v>
      </c>
      <c r="AA353" s="954" t="s">
        <v>546</v>
      </c>
      <c r="AB353" s="979" t="s">
        <v>929</v>
      </c>
      <c r="AC353" s="976" t="s">
        <v>550</v>
      </c>
    </row>
    <row r="354" spans="1:29" ht="39.75" customHeight="1">
      <c r="A354" s="968" t="s">
        <v>1533</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715</v>
      </c>
      <c r="P8">
        <v>4135</v>
      </c>
      <c r="Q8">
        <v>7641</v>
      </c>
      <c r="R8">
        <v>11776</v>
      </c>
    </row>
    <row r="9" spans="1:18">
      <c r="A9" t="s">
        <v>177</v>
      </c>
      <c r="E9">
        <v>106</v>
      </c>
      <c r="G9">
        <v>106</v>
      </c>
      <c r="J9" t="s">
        <v>715</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624</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624</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676</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682</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945</v>
      </c>
    </row>
    <row r="1299" spans="1:7">
      <c r="A1299" t="s">
        <v>1407</v>
      </c>
      <c r="E1299">
        <v>253</v>
      </c>
      <c r="G1299">
        <v>253</v>
      </c>
    </row>
    <row r="1300" spans="1:7">
      <c r="A1300" t="s">
        <v>982</v>
      </c>
    </row>
    <row r="1301" spans="1:7">
      <c r="A1301" t="s">
        <v>525</v>
      </c>
    </row>
    <row r="1302" spans="1:7">
      <c r="A1302" t="s">
        <v>1601</v>
      </c>
    </row>
    <row r="1303" spans="1:7">
      <c r="A1303" t="s">
        <v>1602</v>
      </c>
    </row>
    <row r="1304" spans="1:7">
      <c r="A1304" t="s">
        <v>676</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679</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815</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676</v>
      </c>
      <c r="D1353">
        <v>667</v>
      </c>
      <c r="G1353">
        <v>667</v>
      </c>
    </row>
    <row r="1354" spans="1:7">
      <c r="A1354" t="s">
        <v>1052</v>
      </c>
      <c r="B1354">
        <v>1044</v>
      </c>
      <c r="G1354">
        <v>1044</v>
      </c>
    </row>
    <row r="1355" spans="1:7">
      <c r="A1355" t="s">
        <v>865</v>
      </c>
      <c r="C1355">
        <v>1062</v>
      </c>
      <c r="D1355">
        <v>1318</v>
      </c>
      <c r="E1355">
        <v>1165</v>
      </c>
      <c r="G1355">
        <v>3545</v>
      </c>
    </row>
    <row r="1356" spans="1:7">
      <c r="A1356" t="s">
        <v>679</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801</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801</v>
      </c>
      <c r="D1536">
        <v>140</v>
      </c>
      <c r="G1536">
        <v>140</v>
      </c>
    </row>
    <row r="1537" spans="1:7">
      <c r="A1537" t="s">
        <v>891</v>
      </c>
      <c r="C1537">
        <v>1174</v>
      </c>
      <c r="D1537">
        <v>1060</v>
      </c>
      <c r="E1537">
        <v>818</v>
      </c>
      <c r="F1537">
        <v>441</v>
      </c>
      <c r="G1537">
        <v>3493</v>
      </c>
    </row>
    <row r="1538" spans="1:7">
      <c r="A1538" t="s">
        <v>730</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815</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801</v>
      </c>
      <c r="B1555">
        <v>763</v>
      </c>
      <c r="C1555">
        <v>745</v>
      </c>
      <c r="D1555">
        <v>673</v>
      </c>
      <c r="F1555">
        <v>931</v>
      </c>
      <c r="G1555">
        <v>3112</v>
      </c>
    </row>
    <row r="1556" spans="1:7">
      <c r="A1556" t="s">
        <v>891</v>
      </c>
      <c r="C1556">
        <v>679</v>
      </c>
      <c r="D1556">
        <v>263</v>
      </c>
      <c r="E1556">
        <v>46</v>
      </c>
      <c r="G1556">
        <v>988</v>
      </c>
    </row>
    <row r="1557" spans="1:7">
      <c r="A1557" t="s">
        <v>730</v>
      </c>
    </row>
    <row r="1558" spans="1:7">
      <c r="A1558" t="s">
        <v>985</v>
      </c>
      <c r="B1558">
        <v>1070</v>
      </c>
      <c r="C1558">
        <v>584</v>
      </c>
      <c r="G1558">
        <v>1654</v>
      </c>
    </row>
    <row r="1559" spans="1:7">
      <c r="A1559" t="s">
        <v>848</v>
      </c>
      <c r="B1559">
        <v>525</v>
      </c>
      <c r="D1559">
        <v>787</v>
      </c>
      <c r="F1559">
        <v>540</v>
      </c>
      <c r="G1559">
        <v>1852</v>
      </c>
    </row>
    <row r="1560" spans="1:7">
      <c r="A1560" t="s">
        <v>695</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813</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815</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695</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813</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801</v>
      </c>
      <c r="D1596">
        <v>145</v>
      </c>
      <c r="G1596">
        <v>145</v>
      </c>
    </row>
    <row r="1597" spans="1:7">
      <c r="A1597" t="s">
        <v>848</v>
      </c>
      <c r="C1597">
        <v>65</v>
      </c>
      <c r="G1597">
        <v>65</v>
      </c>
    </row>
    <row r="1598" spans="1:7">
      <c r="A1598" t="s">
        <v>695</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568</v>
      </c>
      <c r="C1603">
        <v>1157</v>
      </c>
      <c r="G1603">
        <v>1157</v>
      </c>
    </row>
    <row r="1604" spans="1:7">
      <c r="A1604" t="s">
        <v>837</v>
      </c>
      <c r="C1604">
        <v>2456</v>
      </c>
      <c r="D1604">
        <v>2095</v>
      </c>
      <c r="G1604">
        <v>4551</v>
      </c>
    </row>
    <row r="1605" spans="1:7">
      <c r="A1605" t="s">
        <v>804</v>
      </c>
      <c r="C1605">
        <v>591</v>
      </c>
      <c r="D1605">
        <v>670</v>
      </c>
      <c r="E1605">
        <v>622</v>
      </c>
      <c r="F1605">
        <v>664</v>
      </c>
      <c r="G1605">
        <v>2547</v>
      </c>
    </row>
    <row r="1606" spans="1:7">
      <c r="A1606" t="s">
        <v>834</v>
      </c>
      <c r="D1606">
        <v>420</v>
      </c>
      <c r="E1606">
        <v>690</v>
      </c>
      <c r="G1606">
        <v>1110</v>
      </c>
    </row>
    <row r="1607" spans="1:7">
      <c r="A1607" t="s">
        <v>699</v>
      </c>
      <c r="D1607">
        <v>1110</v>
      </c>
      <c r="E1607">
        <v>1904</v>
      </c>
      <c r="F1607">
        <v>836</v>
      </c>
      <c r="G1607">
        <v>3850</v>
      </c>
    </row>
    <row r="1608" spans="1:7">
      <c r="A1608" t="s">
        <v>551</v>
      </c>
      <c r="E1608">
        <v>319</v>
      </c>
      <c r="F1608">
        <v>446</v>
      </c>
      <c r="G1608">
        <v>765</v>
      </c>
    </row>
    <row r="1609" spans="1:7">
      <c r="A1609" t="s">
        <v>565</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801</v>
      </c>
      <c r="B1618">
        <v>54</v>
      </c>
      <c r="G1618">
        <v>54</v>
      </c>
    </row>
    <row r="1619" spans="1:7">
      <c r="A1619" t="s">
        <v>695</v>
      </c>
      <c r="F1619">
        <v>241</v>
      </c>
      <c r="G1619">
        <v>241</v>
      </c>
    </row>
    <row r="1620" spans="1:7">
      <c r="A1620" t="s">
        <v>869</v>
      </c>
      <c r="C1620">
        <v>411</v>
      </c>
      <c r="D1620">
        <v>237</v>
      </c>
      <c r="F1620">
        <v>26</v>
      </c>
      <c r="G1620">
        <v>674</v>
      </c>
    </row>
    <row r="1621" spans="1:7">
      <c r="A1621" t="s">
        <v>813</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804</v>
      </c>
      <c r="B1626">
        <v>783</v>
      </c>
      <c r="C1626">
        <v>733</v>
      </c>
      <c r="D1626">
        <v>970</v>
      </c>
      <c r="E1626">
        <v>917</v>
      </c>
      <c r="F1626">
        <v>589</v>
      </c>
      <c r="G1626">
        <v>3992</v>
      </c>
    </row>
    <row r="1627" spans="1:7">
      <c r="A1627" t="s">
        <v>834</v>
      </c>
      <c r="B1627">
        <v>612</v>
      </c>
      <c r="G1627">
        <v>612</v>
      </c>
    </row>
    <row r="1628" spans="1:7">
      <c r="A1628" t="s">
        <v>699</v>
      </c>
      <c r="C1628">
        <v>1309</v>
      </c>
      <c r="D1628">
        <v>427</v>
      </c>
      <c r="E1628">
        <v>421</v>
      </c>
      <c r="G1628">
        <v>2157</v>
      </c>
    </row>
    <row r="1629" spans="1:7">
      <c r="A1629" t="s">
        <v>551</v>
      </c>
      <c r="B1629">
        <v>693</v>
      </c>
      <c r="C1629">
        <v>596</v>
      </c>
      <c r="D1629">
        <v>240</v>
      </c>
      <c r="E1629">
        <v>180</v>
      </c>
      <c r="F1629">
        <v>150</v>
      </c>
      <c r="G1629">
        <v>1859</v>
      </c>
    </row>
    <row r="1630" spans="1:7">
      <c r="A1630" t="s">
        <v>565</v>
      </c>
      <c r="B1630">
        <v>1826</v>
      </c>
      <c r="C1630">
        <v>882</v>
      </c>
      <c r="D1630">
        <v>1681</v>
      </c>
      <c r="E1630">
        <v>760</v>
      </c>
      <c r="F1630">
        <v>243</v>
      </c>
      <c r="G1630">
        <v>5392</v>
      </c>
    </row>
    <row r="1631" spans="1:7">
      <c r="A1631" t="s">
        <v>850</v>
      </c>
      <c r="C1631">
        <v>2110</v>
      </c>
      <c r="D1631">
        <v>218</v>
      </c>
      <c r="E1631">
        <v>796</v>
      </c>
      <c r="F1631">
        <v>800</v>
      </c>
      <c r="G1631">
        <v>3924</v>
      </c>
    </row>
    <row r="1632" spans="1:7">
      <c r="A1632" t="s">
        <v>569</v>
      </c>
      <c r="B1632">
        <v>514</v>
      </c>
      <c r="C1632">
        <v>457</v>
      </c>
      <c r="D1632">
        <v>580</v>
      </c>
      <c r="E1632">
        <v>590</v>
      </c>
      <c r="F1632">
        <v>351</v>
      </c>
      <c r="G1632">
        <v>2492</v>
      </c>
    </row>
    <row r="1633" spans="1:7">
      <c r="A1633" t="s">
        <v>706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649</v>
      </c>
      <c r="E1636">
        <v>590</v>
      </c>
      <c r="F1636">
        <v>261</v>
      </c>
      <c r="G1636">
        <v>851</v>
      </c>
    </row>
    <row r="1637" spans="1:7">
      <c r="A1637" t="s">
        <v>694</v>
      </c>
      <c r="E1637">
        <v>2715</v>
      </c>
      <c r="F1637">
        <v>1377</v>
      </c>
      <c r="G1637">
        <v>4092</v>
      </c>
    </row>
    <row r="1638" spans="1:7">
      <c r="A1638" t="s">
        <v>710</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801</v>
      </c>
      <c r="C1647">
        <v>441</v>
      </c>
      <c r="D1647">
        <v>7</v>
      </c>
      <c r="F1647">
        <v>448</v>
      </c>
    </row>
    <row r="1648" spans="1:7">
      <c r="A1648" t="s">
        <v>695</v>
      </c>
    </row>
    <row r="1649" spans="1:6">
      <c r="A1649" t="s">
        <v>869</v>
      </c>
    </row>
    <row r="1650" spans="1:6">
      <c r="A1650" t="s">
        <v>905</v>
      </c>
      <c r="B1650">
        <v>100</v>
      </c>
      <c r="F1650">
        <v>100</v>
      </c>
    </row>
    <row r="1651" spans="1:6">
      <c r="A1651" t="s">
        <v>849</v>
      </c>
      <c r="B1651">
        <v>314</v>
      </c>
      <c r="F1651">
        <v>314</v>
      </c>
    </row>
    <row r="1652" spans="1:6">
      <c r="A1652" t="s">
        <v>568</v>
      </c>
      <c r="B1652">
        <v>1643</v>
      </c>
      <c r="C1652">
        <v>1601</v>
      </c>
      <c r="D1652">
        <v>764</v>
      </c>
      <c r="F1652">
        <v>4008</v>
      </c>
    </row>
    <row r="1653" spans="1:6">
      <c r="A1653" t="s">
        <v>804</v>
      </c>
      <c r="B1653">
        <v>230</v>
      </c>
      <c r="D1653">
        <v>31</v>
      </c>
      <c r="F1653">
        <v>261</v>
      </c>
    </row>
    <row r="1654" spans="1:6">
      <c r="A1654" t="s">
        <v>699</v>
      </c>
    </row>
    <row r="1655" spans="1:6">
      <c r="A1655" t="s">
        <v>551</v>
      </c>
      <c r="D1655">
        <v>510</v>
      </c>
      <c r="F1655">
        <v>510</v>
      </c>
    </row>
    <row r="1656" spans="1:6">
      <c r="A1656" t="s">
        <v>565</v>
      </c>
      <c r="C1656">
        <v>68</v>
      </c>
      <c r="F1656">
        <v>68</v>
      </c>
    </row>
    <row r="1657" spans="1:6">
      <c r="A1657" t="s">
        <v>850</v>
      </c>
      <c r="B1657">
        <v>363</v>
      </c>
      <c r="F1657">
        <v>363</v>
      </c>
    </row>
    <row r="1658" spans="1:6">
      <c r="A1658" t="s">
        <v>569</v>
      </c>
      <c r="B1658">
        <v>370</v>
      </c>
      <c r="F1658">
        <v>370</v>
      </c>
    </row>
    <row r="1659" spans="1:6">
      <c r="A1659" t="s">
        <v>649</v>
      </c>
    </row>
    <row r="1660" spans="1:6">
      <c r="A1660" t="s">
        <v>694</v>
      </c>
      <c r="B1660">
        <v>675</v>
      </c>
      <c r="C1660">
        <v>668</v>
      </c>
      <c r="D1660">
        <v>44</v>
      </c>
      <c r="F1660">
        <v>1387</v>
      </c>
    </row>
    <row r="1661" spans="1:6">
      <c r="A1661" t="s">
        <v>710</v>
      </c>
      <c r="B1661">
        <v>1052</v>
      </c>
      <c r="C1661">
        <v>1291</v>
      </c>
      <c r="D1661">
        <v>781</v>
      </c>
      <c r="F1661">
        <v>3124</v>
      </c>
    </row>
    <row r="1662" spans="1:6">
      <c r="A1662" t="s">
        <v>560</v>
      </c>
      <c r="B1662">
        <v>1403</v>
      </c>
      <c r="C1662">
        <v>1668</v>
      </c>
      <c r="D1662">
        <v>1670</v>
      </c>
      <c r="F1662">
        <v>4741</v>
      </c>
    </row>
    <row r="1663" spans="1:6">
      <c r="A1663" t="s">
        <v>572</v>
      </c>
      <c r="B1663">
        <v>935</v>
      </c>
      <c r="C1663">
        <v>2201</v>
      </c>
      <c r="D1663">
        <v>2415</v>
      </c>
      <c r="F1663">
        <v>5551</v>
      </c>
    </row>
    <row r="1664" spans="1:6">
      <c r="A1664" t="s">
        <v>606</v>
      </c>
      <c r="B1664">
        <v>557</v>
      </c>
      <c r="C1664">
        <v>788</v>
      </c>
      <c r="D1664">
        <v>911</v>
      </c>
      <c r="F1664">
        <v>2256</v>
      </c>
    </row>
    <row r="1665" spans="1:6">
      <c r="A1665" t="s">
        <v>711</v>
      </c>
      <c r="B1665">
        <v>554</v>
      </c>
      <c r="C1665">
        <v>592</v>
      </c>
      <c r="F1665">
        <v>1146</v>
      </c>
    </row>
    <row r="1666" spans="1:6">
      <c r="A1666" t="s">
        <v>658</v>
      </c>
      <c r="D1666">
        <v>1095</v>
      </c>
      <c r="F1666">
        <v>1095</v>
      </c>
    </row>
    <row r="1667" spans="1:6">
      <c r="A1667" t="s">
        <v>596</v>
      </c>
    </row>
    <row r="1668" spans="1:6">
      <c r="A1668" t="s">
        <v>654</v>
      </c>
    </row>
    <row r="1669" spans="1:6">
      <c r="A1669" t="s">
        <v>656</v>
      </c>
    </row>
    <row r="1670" spans="1:6">
      <c r="A1670" t="s">
        <v>692</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715</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715</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715</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715</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715</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715</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715</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519</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715</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519</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715</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519</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715</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673</v>
      </c>
      <c r="G818" t="str">
        <f t="shared" si="12"/>
        <v>April</v>
      </c>
    </row>
    <row r="819" spans="1:7">
      <c r="A819" s="616" t="s">
        <v>128</v>
      </c>
      <c r="B819" s="235" t="s">
        <v>715</v>
      </c>
      <c r="C819" s="23">
        <v>45750</v>
      </c>
      <c r="E819" s="11"/>
      <c r="F819" s="76" t="s">
        <v>673</v>
      </c>
      <c r="G819" t="str">
        <f t="shared" si="12"/>
        <v>April</v>
      </c>
    </row>
    <row r="820" spans="1:7" ht="15.75">
      <c r="A820" s="69" t="s">
        <v>134</v>
      </c>
      <c r="B820" s="175" t="s">
        <v>1544</v>
      </c>
      <c r="C820" s="239">
        <v>45750</v>
      </c>
      <c r="E820" s="11"/>
      <c r="F820" s="76" t="s">
        <v>673</v>
      </c>
      <c r="G820" t="str">
        <f t="shared" si="12"/>
        <v>April</v>
      </c>
    </row>
    <row r="821" spans="1:7">
      <c r="A821" s="234" t="s">
        <v>111</v>
      </c>
      <c r="B821" s="234" t="s">
        <v>1545</v>
      </c>
      <c r="C821" s="23">
        <v>45750</v>
      </c>
      <c r="E821" s="11"/>
      <c r="F821" s="76" t="s">
        <v>673</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673</v>
      </c>
      <c r="G831" t="str">
        <f t="shared" si="12"/>
        <v>April</v>
      </c>
    </row>
    <row r="832" spans="1:7">
      <c r="A832" s="616" t="s">
        <v>128</v>
      </c>
      <c r="B832" s="235" t="s">
        <v>715</v>
      </c>
      <c r="C832" s="23">
        <v>45751</v>
      </c>
      <c r="E832" s="11"/>
      <c r="F832" s="76" t="s">
        <v>673</v>
      </c>
      <c r="G832" t="str">
        <f t="shared" si="12"/>
        <v>April</v>
      </c>
    </row>
    <row r="833" spans="1:7" ht="15.75">
      <c r="A833" s="69" t="s">
        <v>134</v>
      </c>
      <c r="B833" s="175" t="s">
        <v>1544</v>
      </c>
      <c r="C833" s="239">
        <v>45751</v>
      </c>
      <c r="E833" s="11"/>
      <c r="F833" s="76" t="s">
        <v>673</v>
      </c>
      <c r="G833" t="str">
        <f t="shared" si="12"/>
        <v>April</v>
      </c>
    </row>
    <row r="834" spans="1:7">
      <c r="A834" s="233" t="s">
        <v>111</v>
      </c>
      <c r="B834" s="233" t="s">
        <v>1545</v>
      </c>
      <c r="C834" s="23">
        <v>45751</v>
      </c>
      <c r="E834" s="11"/>
      <c r="F834" s="76" t="s">
        <v>673</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715</v>
      </c>
      <c r="C855" s="23">
        <v>45755</v>
      </c>
      <c r="E855" s="11"/>
      <c r="F855" s="76" t="s">
        <v>673</v>
      </c>
      <c r="G855" t="str">
        <f t="shared" si="13"/>
        <v>April</v>
      </c>
    </row>
    <row r="856" spans="1:7" ht="15.75">
      <c r="A856" s="69" t="s">
        <v>134</v>
      </c>
      <c r="B856" s="175" t="s">
        <v>1544</v>
      </c>
      <c r="C856" s="239">
        <v>45755</v>
      </c>
      <c r="E856" s="11"/>
      <c r="F856" s="76" t="s">
        <v>673</v>
      </c>
      <c r="G856" t="str">
        <f t="shared" si="13"/>
        <v>April</v>
      </c>
    </row>
    <row r="857" spans="1:7">
      <c r="A857" s="233" t="s">
        <v>111</v>
      </c>
      <c r="B857" s="233" t="s">
        <v>1545</v>
      </c>
      <c r="C857" s="23">
        <v>45755</v>
      </c>
      <c r="E857" s="11"/>
      <c r="F857" s="76" t="s">
        <v>673</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715</v>
      </c>
      <c r="C866" s="23">
        <v>45756</v>
      </c>
      <c r="E866" s="11"/>
      <c r="F866" s="76" t="s">
        <v>673</v>
      </c>
      <c r="G866" t="str">
        <f t="shared" si="13"/>
        <v>April</v>
      </c>
    </row>
    <row r="867" spans="1:7" ht="15.75">
      <c r="A867" s="69" t="s">
        <v>134</v>
      </c>
      <c r="B867" s="175" t="s">
        <v>1544</v>
      </c>
      <c r="C867" s="239">
        <v>45756</v>
      </c>
      <c r="E867" s="11"/>
      <c r="F867" s="76" t="s">
        <v>673</v>
      </c>
      <c r="G867" t="str">
        <f t="shared" si="13"/>
        <v>April</v>
      </c>
    </row>
    <row r="868" spans="1:7">
      <c r="A868" s="233" t="s">
        <v>111</v>
      </c>
      <c r="B868" s="233" t="s">
        <v>1545</v>
      </c>
      <c r="C868" s="23">
        <v>45756</v>
      </c>
      <c r="E868" s="11"/>
      <c r="F868" s="76" t="s">
        <v>673</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715</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715</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715</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715</v>
      </c>
      <c r="C991" s="23">
        <v>45771</v>
      </c>
      <c r="D991" s="11">
        <v>588</v>
      </c>
      <c r="F991" s="11" t="s">
        <v>1795</v>
      </c>
      <c r="G991" t="str">
        <f t="shared" si="16"/>
        <v>April</v>
      </c>
    </row>
    <row r="992" spans="1:7">
      <c r="A992" s="234" t="s">
        <v>335</v>
      </c>
      <c r="B992" s="234" t="s">
        <v>715</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715</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715</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715</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715</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715</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715</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518</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715</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518</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715</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715</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715</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715</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715</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715</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715</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715</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715</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517</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715</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715</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715</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715</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715</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624</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715</v>
      </c>
      <c r="C1747" s="23">
        <v>45938</v>
      </c>
      <c r="D1747" s="11">
        <v>418</v>
      </c>
      <c r="G1747" t="s">
        <v>2152</v>
      </c>
    </row>
    <row r="1748" spans="1:7">
      <c r="A1748" s="235" t="s">
        <v>965</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624</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715</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715</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624</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624</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624</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676</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676</v>
      </c>
      <c r="B2542" s="244" t="s">
        <v>52</v>
      </c>
      <c r="C2542" s="23">
        <v>46043</v>
      </c>
      <c r="D2542" s="89">
        <v>408</v>
      </c>
      <c r="F2542" s="1137"/>
      <c r="G2542" t="s">
        <v>2449</v>
      </c>
    </row>
    <row r="2543" spans="1:7">
      <c r="A2543" s="244" t="s">
        <v>682</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682</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676</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676</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676</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679</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679</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679</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1014</v>
      </c>
      <c r="B2713" s="240" t="s">
        <v>52</v>
      </c>
      <c r="C2713" s="23">
        <v>46073</v>
      </c>
      <c r="D2713" s="89">
        <v>1008</v>
      </c>
      <c r="G2713" t="s">
        <v>1540</v>
      </c>
    </row>
    <row r="2714" spans="1:7">
      <c r="A2714" s="240" t="s">
        <v>815</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679</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679</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676</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679</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801</v>
      </c>
      <c r="B2963" s="240" t="s">
        <v>2614</v>
      </c>
      <c r="C2963" s="23">
        <v>46140</v>
      </c>
      <c r="D2963" s="11">
        <v>540</v>
      </c>
      <c r="G2963" t="s">
        <v>1542</v>
      </c>
    </row>
    <row r="2964" spans="1:7">
      <c r="A2964" s="240" t="s">
        <v>801</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801</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730</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730</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801</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730</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730</v>
      </c>
      <c r="B3023" s="1220" t="s">
        <v>1544</v>
      </c>
      <c r="C3023" s="23">
        <v>46150</v>
      </c>
      <c r="D3023" s="11">
        <v>512</v>
      </c>
      <c r="G3023" t="s">
        <v>2625</v>
      </c>
    </row>
    <row r="3024" spans="1:7">
      <c r="A3024" s="1220" t="s">
        <v>730</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695</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730</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801</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801</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815</v>
      </c>
      <c r="B3051" s="1435" t="s">
        <v>2456</v>
      </c>
      <c r="C3051" s="23">
        <v>46155</v>
      </c>
      <c r="E3051" s="250">
        <v>6032</v>
      </c>
      <c r="F3051" s="11" t="s">
        <v>2636</v>
      </c>
      <c r="G3051" t="s">
        <v>2625</v>
      </c>
    </row>
    <row r="3052" spans="1:7">
      <c r="A3052" s="240" t="s">
        <v>801</v>
      </c>
      <c r="B3052" s="240" t="s">
        <v>2614</v>
      </c>
      <c r="C3052" s="23">
        <v>46155</v>
      </c>
      <c r="D3052" s="11">
        <v>673</v>
      </c>
      <c r="G3052" t="s">
        <v>2625</v>
      </c>
    </row>
    <row r="3053" spans="1:7">
      <c r="A3053" s="244" t="s">
        <v>813</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815</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695</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801</v>
      </c>
      <c r="B3071" s="1178" t="s">
        <v>2614</v>
      </c>
      <c r="C3071" s="23">
        <v>46157</v>
      </c>
      <c r="D3071" s="11">
        <v>931</v>
      </c>
      <c r="G3071" t="s">
        <v>2625</v>
      </c>
    </row>
    <row r="3072" spans="1:7">
      <c r="A3072" s="1179" t="s">
        <v>813</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695</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815</v>
      </c>
      <c r="B3085" s="1220" t="s">
        <v>2456</v>
      </c>
      <c r="C3085" s="23">
        <v>46161</v>
      </c>
      <c r="D3085" s="11">
        <v>200</v>
      </c>
      <c r="G3085" t="s">
        <v>2625</v>
      </c>
    </row>
    <row r="3086" spans="1:7">
      <c r="A3086" s="1441" t="s">
        <v>815</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695</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813</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813</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695</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695</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568</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695</v>
      </c>
      <c r="B3122" s="1220" t="s">
        <v>2626</v>
      </c>
      <c r="C3122" s="23">
        <v>46168</v>
      </c>
      <c r="F3122" s="1224" t="s">
        <v>2652</v>
      </c>
      <c r="G3122" t="s">
        <v>2625</v>
      </c>
    </row>
    <row r="3123" spans="1:7">
      <c r="A3123" s="240" t="s">
        <v>804</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699</v>
      </c>
      <c r="B3129" s="1221" t="s">
        <v>2626</v>
      </c>
      <c r="C3129" s="23">
        <v>46169</v>
      </c>
      <c r="D3129" s="89">
        <v>1110</v>
      </c>
      <c r="G3129" t="s">
        <v>2625</v>
      </c>
    </row>
    <row r="3130" spans="1:7">
      <c r="A3130" s="240" t="s">
        <v>804</v>
      </c>
      <c r="B3130" s="244" t="s">
        <v>2614</v>
      </c>
      <c r="C3130" s="23">
        <v>46169</v>
      </c>
      <c r="D3130" s="11">
        <v>670</v>
      </c>
      <c r="G3130" t="s">
        <v>2625</v>
      </c>
    </row>
    <row r="3131" spans="1:7">
      <c r="A3131" s="240" t="s">
        <v>801</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565</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699</v>
      </c>
      <c r="B3138" s="1220" t="s">
        <v>2626</v>
      </c>
      <c r="C3138" s="23">
        <v>46170</v>
      </c>
      <c r="D3138" s="89">
        <v>1904</v>
      </c>
      <c r="E3138" s="182"/>
      <c r="F3138" s="103"/>
      <c r="G3138" t="s">
        <v>2625</v>
      </c>
    </row>
    <row r="3139" spans="1:7">
      <c r="A3139" s="1220" t="s">
        <v>695</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804</v>
      </c>
      <c r="B3141" s="244" t="s">
        <v>2614</v>
      </c>
      <c r="C3141" s="23">
        <v>46170</v>
      </c>
      <c r="D3141" s="11">
        <v>622</v>
      </c>
      <c r="G3141" t="s">
        <v>2625</v>
      </c>
    </row>
    <row r="3142" spans="1:7">
      <c r="A3142" s="1219" t="s">
        <v>869</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565</v>
      </c>
      <c r="B3144" s="1220" t="s">
        <v>474</v>
      </c>
      <c r="C3144" s="23">
        <v>46171</v>
      </c>
      <c r="D3144" s="89">
        <v>2149</v>
      </c>
      <c r="G3144" t="s">
        <v>2625</v>
      </c>
    </row>
    <row r="3145" spans="1:7">
      <c r="A3145" s="1220" t="s">
        <v>699</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804</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565</v>
      </c>
      <c r="B3149" s="1232" t="s">
        <v>474</v>
      </c>
      <c r="C3149" s="23">
        <v>46174</v>
      </c>
      <c r="D3149" s="89">
        <v>1826</v>
      </c>
      <c r="G3149" t="s">
        <v>1984</v>
      </c>
    </row>
    <row r="3150" spans="1:7">
      <c r="A3150" s="1232" t="s">
        <v>569</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706</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801</v>
      </c>
      <c r="B3159" s="1178" t="s">
        <v>2614</v>
      </c>
      <c r="C3159" s="23">
        <v>46174</v>
      </c>
      <c r="D3159" s="11">
        <v>54</v>
      </c>
      <c r="F3159" s="11" t="s">
        <v>2661</v>
      </c>
      <c r="G3159" t="s">
        <v>1984</v>
      </c>
    </row>
    <row r="3160" spans="1:7">
      <c r="A3160" s="1179" t="s">
        <v>804</v>
      </c>
      <c r="B3160" s="1179" t="s">
        <v>2614</v>
      </c>
      <c r="C3160" s="23">
        <v>46174</v>
      </c>
      <c r="D3160" s="11">
        <v>783</v>
      </c>
      <c r="G3160" t="s">
        <v>1984</v>
      </c>
    </row>
    <row r="3161" spans="1:7">
      <c r="A3161" s="178" t="s">
        <v>813</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565</v>
      </c>
      <c r="B3164" s="1220" t="s">
        <v>474</v>
      </c>
      <c r="C3164" s="23">
        <v>46175</v>
      </c>
      <c r="D3164" s="11">
        <v>882</v>
      </c>
      <c r="G3164" t="s">
        <v>1984</v>
      </c>
    </row>
    <row r="3165" spans="1:7">
      <c r="A3165" s="1220" t="s">
        <v>569</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699</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804</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565</v>
      </c>
      <c r="B3177" s="1220" t="s">
        <v>474</v>
      </c>
      <c r="C3177" s="23">
        <v>46176</v>
      </c>
      <c r="D3177" s="89">
        <v>1681</v>
      </c>
      <c r="G3177" t="s">
        <v>1984</v>
      </c>
    </row>
    <row r="3178" spans="1:7">
      <c r="A3178" s="1220" t="s">
        <v>569</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699</v>
      </c>
      <c r="B3183" s="1221" t="s">
        <v>2626</v>
      </c>
      <c r="C3183" s="23">
        <v>46176</v>
      </c>
      <c r="D3183" s="11">
        <v>427</v>
      </c>
      <c r="G3183" t="s">
        <v>1984</v>
      </c>
    </row>
    <row r="3184" spans="1:7">
      <c r="A3184" s="1435" t="s">
        <v>706</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804</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565</v>
      </c>
      <c r="B3190" s="1220" t="s">
        <v>474</v>
      </c>
      <c r="C3190" s="23">
        <v>46177</v>
      </c>
      <c r="D3190" s="11">
        <v>760</v>
      </c>
      <c r="F3190" s="11" t="s">
        <v>2671</v>
      </c>
      <c r="G3190" t="s">
        <v>1984</v>
      </c>
    </row>
    <row r="3191" spans="1:7">
      <c r="A3191" s="1220" t="s">
        <v>569</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649</v>
      </c>
      <c r="B3195" s="1221" t="s">
        <v>474</v>
      </c>
      <c r="C3195" s="23">
        <v>46177</v>
      </c>
      <c r="D3195" s="11">
        <v>590</v>
      </c>
      <c r="G3195" t="s">
        <v>1984</v>
      </c>
    </row>
    <row r="3196" spans="1:7">
      <c r="A3196" s="1220" t="s">
        <v>699</v>
      </c>
      <c r="B3196" s="1220" t="s">
        <v>2626</v>
      </c>
      <c r="C3196" s="23">
        <v>46177</v>
      </c>
      <c r="D3196" s="11">
        <v>421</v>
      </c>
      <c r="G3196" t="s">
        <v>1984</v>
      </c>
    </row>
    <row r="3197" spans="1:7">
      <c r="A3197" s="1220" t="s">
        <v>694</v>
      </c>
      <c r="B3197" s="1220" t="s">
        <v>2626</v>
      </c>
      <c r="C3197" s="23">
        <v>46177</v>
      </c>
      <c r="D3197" s="89">
        <v>2715</v>
      </c>
      <c r="G3197" t="s">
        <v>1984</v>
      </c>
    </row>
    <row r="3198" spans="1:7">
      <c r="A3198" s="1220" t="s">
        <v>710</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804</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565</v>
      </c>
      <c r="B3204" s="1220" t="s">
        <v>474</v>
      </c>
      <c r="C3204" s="23">
        <v>46178</v>
      </c>
      <c r="D3204" s="11">
        <v>243</v>
      </c>
      <c r="G3204" t="s">
        <v>1984</v>
      </c>
    </row>
    <row r="3205" spans="1:7">
      <c r="A3205" s="1220" t="s">
        <v>569</v>
      </c>
      <c r="B3205" s="1232" t="s">
        <v>470</v>
      </c>
      <c r="C3205" s="23">
        <v>46178</v>
      </c>
      <c r="D3205" s="11">
        <v>351</v>
      </c>
      <c r="G3205" t="s">
        <v>1984</v>
      </c>
    </row>
    <row r="3206" spans="1:7">
      <c r="A3206" s="1219" t="s">
        <v>850</v>
      </c>
      <c r="B3206" s="1219" t="s">
        <v>54</v>
      </c>
      <c r="C3206" s="23">
        <v>46178</v>
      </c>
      <c r="D3206" s="11">
        <v>800</v>
      </c>
      <c r="G3206" t="s">
        <v>1984</v>
      </c>
    </row>
    <row r="3207" spans="1:7">
      <c r="A3207" s="1457" t="s">
        <v>649</v>
      </c>
      <c r="B3207" s="1221" t="s">
        <v>474</v>
      </c>
      <c r="C3207" s="23">
        <v>46178</v>
      </c>
      <c r="D3207" s="11">
        <v>261</v>
      </c>
      <c r="G3207" t="s">
        <v>1984</v>
      </c>
    </row>
    <row r="3208" spans="1:7">
      <c r="A3208" s="1220" t="s">
        <v>694</v>
      </c>
      <c r="B3208" s="1220" t="s">
        <v>2626</v>
      </c>
      <c r="C3208" s="23">
        <v>46178</v>
      </c>
      <c r="D3208" s="89">
        <v>1377</v>
      </c>
      <c r="G3208" t="s">
        <v>1984</v>
      </c>
    </row>
    <row r="3209" spans="1:7">
      <c r="A3209" s="1220" t="s">
        <v>695</v>
      </c>
      <c r="B3209" s="1220" t="s">
        <v>2626</v>
      </c>
      <c r="C3209" s="23">
        <v>46178</v>
      </c>
      <c r="D3209" s="11">
        <v>241</v>
      </c>
      <c r="G3209" t="s">
        <v>1984</v>
      </c>
    </row>
    <row r="3210" spans="1:7">
      <c r="A3210" s="1220" t="s">
        <v>710</v>
      </c>
      <c r="B3210" s="1220" t="s">
        <v>2626</v>
      </c>
      <c r="C3210" s="23">
        <v>46178</v>
      </c>
      <c r="D3210" s="11">
        <v>559</v>
      </c>
      <c r="G3210" t="s">
        <v>1984</v>
      </c>
    </row>
    <row r="3211" spans="1:7">
      <c r="A3211" s="1220" t="s">
        <v>905</v>
      </c>
      <c r="B3211" s="1220" t="s">
        <v>1544</v>
      </c>
      <c r="C3211" s="23">
        <v>46178</v>
      </c>
      <c r="D3211" s="11">
        <v>270</v>
      </c>
      <c r="G3211" t="s">
        <v>1984</v>
      </c>
    </row>
    <row r="3212" spans="1:7">
      <c r="A3212" s="1221" t="s">
        <v>804</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565</v>
      </c>
      <c r="B3216" s="1435" t="s">
        <v>474</v>
      </c>
      <c r="C3216" s="23">
        <v>46181</v>
      </c>
      <c r="F3216" s="1224" t="s">
        <v>2652</v>
      </c>
      <c r="G3216" t="s">
        <v>1984</v>
      </c>
    </row>
    <row r="3217" spans="1:7">
      <c r="A3217" s="1221" t="s">
        <v>568</v>
      </c>
      <c r="B3217" s="1221" t="s">
        <v>62</v>
      </c>
      <c r="C3217" s="23">
        <v>46181</v>
      </c>
      <c r="D3217" s="89">
        <v>1643</v>
      </c>
      <c r="G3217" t="s">
        <v>1984</v>
      </c>
    </row>
    <row r="3218" spans="1:7">
      <c r="A3218" s="1435" t="s">
        <v>569</v>
      </c>
      <c r="B3218" s="1232" t="s">
        <v>470</v>
      </c>
      <c r="C3218" s="23">
        <v>46181</v>
      </c>
      <c r="D3218" s="11">
        <v>370</v>
      </c>
      <c r="G3218" t="s">
        <v>1984</v>
      </c>
    </row>
    <row r="3219" spans="1:7">
      <c r="A3219" s="1221" t="s">
        <v>572</v>
      </c>
      <c r="B3219" s="1221" t="s">
        <v>56</v>
      </c>
      <c r="C3219" s="23">
        <v>46181</v>
      </c>
      <c r="D3219" s="11">
        <v>935</v>
      </c>
      <c r="F3219" s="11" t="s">
        <v>2676</v>
      </c>
      <c r="G3219" t="s">
        <v>1984</v>
      </c>
    </row>
    <row r="3220" spans="1:7">
      <c r="A3220" s="1435" t="s">
        <v>606</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649</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694</v>
      </c>
      <c r="B3225" s="1220" t="s">
        <v>2626</v>
      </c>
      <c r="C3225" s="23">
        <v>46181</v>
      </c>
      <c r="D3225" s="11">
        <v>675</v>
      </c>
      <c r="G3225" t="s">
        <v>1984</v>
      </c>
    </row>
    <row r="3226" spans="1:7">
      <c r="A3226" s="1220" t="s">
        <v>710</v>
      </c>
      <c r="B3226" s="1221" t="s">
        <v>2626</v>
      </c>
      <c r="C3226" s="23">
        <v>46181</v>
      </c>
      <c r="D3226" s="89">
        <v>1052</v>
      </c>
      <c r="G3226" t="s">
        <v>1984</v>
      </c>
    </row>
    <row r="3227" spans="1:7">
      <c r="A3227" s="1435" t="s">
        <v>711</v>
      </c>
      <c r="B3227" s="1435" t="s">
        <v>1544</v>
      </c>
      <c r="C3227" s="23">
        <v>46181</v>
      </c>
      <c r="D3227" s="11">
        <v>554</v>
      </c>
      <c r="G3227" t="s">
        <v>1984</v>
      </c>
    </row>
    <row r="3228" spans="1:7">
      <c r="A3228" s="1438" t="s">
        <v>801</v>
      </c>
      <c r="B3228" s="244" t="s">
        <v>2614</v>
      </c>
      <c r="C3228" s="23">
        <v>46181</v>
      </c>
      <c r="F3228" s="240" t="s">
        <v>2678</v>
      </c>
      <c r="G3228" t="s">
        <v>1984</v>
      </c>
    </row>
    <row r="3229" spans="1:7">
      <c r="A3229" s="1221" t="s">
        <v>804</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565</v>
      </c>
      <c r="B3231" s="1430" t="s">
        <v>474</v>
      </c>
      <c r="C3231" s="23">
        <v>46182</v>
      </c>
      <c r="D3231" s="11">
        <v>68</v>
      </c>
      <c r="G3231" t="s">
        <v>1984</v>
      </c>
    </row>
    <row r="3232" spans="1:7">
      <c r="A3232" s="1431" t="s">
        <v>568</v>
      </c>
      <c r="B3232" s="1431" t="s">
        <v>62</v>
      </c>
      <c r="C3232" s="23">
        <v>46182</v>
      </c>
      <c r="D3232" s="89">
        <v>1601</v>
      </c>
      <c r="G3232" t="s">
        <v>1984</v>
      </c>
    </row>
    <row r="3233" spans="1:7">
      <c r="A3233" s="1430" t="s">
        <v>569</v>
      </c>
      <c r="B3233" s="1430" t="s">
        <v>2681</v>
      </c>
      <c r="C3233" s="23">
        <v>46182</v>
      </c>
      <c r="F3233" s="1425" t="s">
        <v>2682</v>
      </c>
      <c r="G3233" t="s">
        <v>1984</v>
      </c>
    </row>
    <row r="3234" spans="1:7">
      <c r="A3234" s="1431" t="s">
        <v>572</v>
      </c>
      <c r="B3234" s="1431" t="s">
        <v>56</v>
      </c>
      <c r="C3234" s="23">
        <v>46182</v>
      </c>
      <c r="D3234" s="89">
        <v>2201</v>
      </c>
      <c r="G3234" t="s">
        <v>1984</v>
      </c>
    </row>
    <row r="3235" spans="1:7">
      <c r="A3235" s="1430" t="s">
        <v>606</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694</v>
      </c>
      <c r="B3237" s="1232" t="s">
        <v>2626</v>
      </c>
      <c r="C3237" s="23">
        <v>46182</v>
      </c>
      <c r="D3237" s="11">
        <v>668</v>
      </c>
      <c r="G3237" t="s">
        <v>1984</v>
      </c>
    </row>
    <row r="3238" spans="1:7">
      <c r="A3238" s="1232" t="s">
        <v>710</v>
      </c>
      <c r="B3238" s="1431" t="s">
        <v>2626</v>
      </c>
      <c r="C3238" s="23">
        <v>46182</v>
      </c>
      <c r="D3238" s="89">
        <v>1291</v>
      </c>
      <c r="G3238" t="s">
        <v>1984</v>
      </c>
    </row>
    <row r="3239" spans="1:7">
      <c r="A3239" s="1430" t="s">
        <v>711</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801</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565</v>
      </c>
      <c r="B3245" s="1435" t="s">
        <v>474</v>
      </c>
      <c r="C3245" s="23">
        <v>46183</v>
      </c>
      <c r="F3245" s="1224" t="s">
        <v>1819</v>
      </c>
      <c r="G3245" t="s">
        <v>1984</v>
      </c>
    </row>
    <row r="3246" spans="1:7">
      <c r="A3246" s="1221" t="s">
        <v>568</v>
      </c>
      <c r="B3246" s="1221" t="s">
        <v>62</v>
      </c>
      <c r="C3246" s="23">
        <v>46183</v>
      </c>
      <c r="D3246" s="11">
        <v>764</v>
      </c>
      <c r="G3246" t="s">
        <v>1984</v>
      </c>
    </row>
    <row r="3247" spans="1:7">
      <c r="A3247" s="1435" t="s">
        <v>569</v>
      </c>
      <c r="B3247" s="1435" t="s">
        <v>2681</v>
      </c>
      <c r="C3247" s="23">
        <v>46183</v>
      </c>
      <c r="F3247" s="1224" t="s">
        <v>2682</v>
      </c>
      <c r="G3247" t="s">
        <v>1984</v>
      </c>
    </row>
    <row r="3248" spans="1:7">
      <c r="A3248" s="1221" t="s">
        <v>572</v>
      </c>
      <c r="B3248" s="1221" t="s">
        <v>56</v>
      </c>
      <c r="C3248" s="23">
        <v>46183</v>
      </c>
      <c r="D3248" s="89">
        <v>2415</v>
      </c>
      <c r="F3248" s="50" t="s">
        <v>2687</v>
      </c>
      <c r="G3248" t="s">
        <v>1984</v>
      </c>
    </row>
    <row r="3249" spans="1:7">
      <c r="A3249" s="1435" t="s">
        <v>606</v>
      </c>
      <c r="B3249" s="1435" t="s">
        <v>2677</v>
      </c>
      <c r="C3249" s="23">
        <v>46183</v>
      </c>
      <c r="D3249" s="11">
        <v>911</v>
      </c>
      <c r="F3249" s="52" t="s">
        <v>2688</v>
      </c>
      <c r="G3249" t="s">
        <v>1984</v>
      </c>
    </row>
    <row r="3250" spans="1:7">
      <c r="A3250" s="1219" t="s">
        <v>658</v>
      </c>
      <c r="B3250" s="1219" t="s">
        <v>54</v>
      </c>
      <c r="C3250" s="23">
        <v>46183</v>
      </c>
      <c r="D3250" s="89">
        <v>1095</v>
      </c>
      <c r="F3250" s="103"/>
      <c r="G3250" t="s">
        <v>1984</v>
      </c>
    </row>
    <row r="3251" spans="1:7">
      <c r="A3251" s="1220" t="s">
        <v>694</v>
      </c>
      <c r="B3251" s="1220" t="s">
        <v>2626</v>
      </c>
      <c r="C3251" s="23">
        <v>46183</v>
      </c>
      <c r="D3251" s="11">
        <v>44</v>
      </c>
      <c r="G3251" t="s">
        <v>1984</v>
      </c>
    </row>
    <row r="3252" spans="1:7">
      <c r="A3252" s="1220" t="s">
        <v>710</v>
      </c>
      <c r="B3252" s="1221" t="s">
        <v>2626</v>
      </c>
      <c r="C3252" s="23">
        <v>46183</v>
      </c>
      <c r="D3252" s="11">
        <v>781</v>
      </c>
      <c r="G3252" t="s">
        <v>1984</v>
      </c>
    </row>
    <row r="3253" spans="1:7">
      <c r="A3253" s="1435" t="s">
        <v>711</v>
      </c>
      <c r="B3253" s="1435" t="s">
        <v>1544</v>
      </c>
      <c r="C3253" s="23">
        <v>46183</v>
      </c>
      <c r="F3253" s="1224" t="s">
        <v>2032</v>
      </c>
      <c r="G3253" t="s">
        <v>1984</v>
      </c>
    </row>
    <row r="3254" spans="1:7">
      <c r="A3254" s="1438" t="s">
        <v>801</v>
      </c>
      <c r="B3254" s="240" t="s">
        <v>2614</v>
      </c>
      <c r="C3254" s="23">
        <v>46183</v>
      </c>
      <c r="D3254" s="11">
        <v>7</v>
      </c>
      <c r="F3254" s="240" t="s">
        <v>2689</v>
      </c>
      <c r="G3254" t="s">
        <v>1984</v>
      </c>
    </row>
    <row r="3255" spans="1:7">
      <c r="A3255" s="1221" t="s">
        <v>804</v>
      </c>
      <c r="B3255" s="244" t="s">
        <v>2614</v>
      </c>
      <c r="C3255" s="23">
        <v>46183</v>
      </c>
      <c r="D3255" s="11">
        <v>31</v>
      </c>
      <c r="F3255" s="1220" t="s">
        <v>2690</v>
      </c>
      <c r="G3255" t="s">
        <v>1984</v>
      </c>
    </row>
    <row r="3256" spans="1:7">
      <c r="A3256" s="1489" t="s">
        <v>551</v>
      </c>
      <c r="B3256" s="1560" t="s">
        <v>1544</v>
      </c>
      <c r="C3256" s="23">
        <v>46184</v>
      </c>
      <c r="G3256" t="s">
        <v>1984</v>
      </c>
    </row>
    <row r="3257" spans="1:7">
      <c r="A3257" s="1431" t="s">
        <v>560</v>
      </c>
      <c r="B3257" s="1489" t="s">
        <v>56</v>
      </c>
      <c r="C3257" s="23">
        <v>46184</v>
      </c>
      <c r="G3257" t="s">
        <v>1984</v>
      </c>
    </row>
    <row r="3258" spans="1:7">
      <c r="A3258" s="1430" t="s">
        <v>565</v>
      </c>
      <c r="B3258" s="1430" t="s">
        <v>474</v>
      </c>
      <c r="C3258" s="23">
        <v>46184</v>
      </c>
      <c r="G3258" t="s">
        <v>1984</v>
      </c>
    </row>
    <row r="3259" spans="1:7">
      <c r="A3259" s="1431" t="s">
        <v>572</v>
      </c>
      <c r="B3259" s="1431" t="s">
        <v>56</v>
      </c>
      <c r="C3259" s="23">
        <v>46184</v>
      </c>
      <c r="G3259" t="s">
        <v>1984</v>
      </c>
    </row>
    <row r="3260" spans="1:7">
      <c r="A3260" s="1431" t="s">
        <v>596</v>
      </c>
      <c r="B3260" s="1431" t="s">
        <v>56</v>
      </c>
      <c r="C3260" s="23">
        <v>46184</v>
      </c>
      <c r="G3260" t="s">
        <v>1984</v>
      </c>
    </row>
    <row r="3261" spans="1:7">
      <c r="A3261" s="1430" t="s">
        <v>606</v>
      </c>
      <c r="B3261" s="1430" t="s">
        <v>2677</v>
      </c>
      <c r="C3261" s="23">
        <v>46184</v>
      </c>
      <c r="G3261" t="s">
        <v>1984</v>
      </c>
    </row>
    <row r="3262" spans="1:7">
      <c r="A3262" s="1489" t="s">
        <v>654</v>
      </c>
      <c r="B3262" s="1489" t="s">
        <v>54</v>
      </c>
      <c r="C3262" s="23">
        <v>46184</v>
      </c>
      <c r="G3262" t="s">
        <v>1984</v>
      </c>
    </row>
    <row r="3263" spans="1:7">
      <c r="A3263" s="1232" t="s">
        <v>656</v>
      </c>
      <c r="B3263" s="1232" t="s">
        <v>54</v>
      </c>
      <c r="C3263" s="23">
        <v>46184</v>
      </c>
      <c r="G3263" t="s">
        <v>1984</v>
      </c>
    </row>
    <row r="3264" spans="1:7">
      <c r="A3264" s="1431" t="s">
        <v>658</v>
      </c>
      <c r="B3264" s="1431" t="s">
        <v>54</v>
      </c>
      <c r="C3264" s="23">
        <v>46184</v>
      </c>
      <c r="G3264" t="s">
        <v>1984</v>
      </c>
    </row>
    <row r="3265" spans="1:7">
      <c r="A3265" s="1232" t="s">
        <v>692</v>
      </c>
      <c r="B3265" s="1430" t="s">
        <v>2626</v>
      </c>
      <c r="C3265" s="23">
        <v>46184</v>
      </c>
      <c r="G3265" t="s">
        <v>1984</v>
      </c>
    </row>
    <row r="3266" spans="1:7">
      <c r="A3266" s="1431" t="s">
        <v>694</v>
      </c>
      <c r="B3266" s="1232" t="s">
        <v>2626</v>
      </c>
      <c r="C3266" s="23">
        <v>46184</v>
      </c>
      <c r="G3266" t="s">
        <v>1984</v>
      </c>
    </row>
    <row r="3267" spans="1:7">
      <c r="A3267" s="1232" t="s">
        <v>695</v>
      </c>
      <c r="B3267" s="1430" t="s">
        <v>2626</v>
      </c>
      <c r="C3267" s="23">
        <v>46184</v>
      </c>
      <c r="G3267" t="s">
        <v>1984</v>
      </c>
    </row>
    <row r="3268" spans="1:7">
      <c r="A3268" s="1431" t="s">
        <v>699</v>
      </c>
      <c r="B3268" s="1232" t="s">
        <v>2626</v>
      </c>
      <c r="C3268" s="23">
        <v>46184</v>
      </c>
      <c r="G3268" t="s">
        <v>1984</v>
      </c>
    </row>
    <row r="3269" spans="1:7">
      <c r="A3269" s="1232" t="s">
        <v>710</v>
      </c>
      <c r="B3269" s="1232" t="s">
        <v>2626</v>
      </c>
      <c r="C3269" s="23">
        <v>46184</v>
      </c>
      <c r="G3269" t="s">
        <v>1984</v>
      </c>
    </row>
    <row r="3270" spans="1:7">
      <c r="A3270" s="1489" t="s">
        <v>801</v>
      </c>
      <c r="B3270" s="1178" t="s">
        <v>2614</v>
      </c>
      <c r="C3270" s="23">
        <v>46184</v>
      </c>
      <c r="G3270" t="s">
        <v>1984</v>
      </c>
    </row>
    <row r="3271" spans="1:7">
      <c r="A3271" s="1431" t="s">
        <v>804</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77020B4-3691-4A51-9EFC-F99D1C1208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2026-06-11T17:48:39Z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