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23" documentId="8_{DCF85A03-1EEC-410A-B6A1-333228F65FDB}" xr6:coauthVersionLast="47" xr6:coauthVersionMax="47" xr10:uidLastSave="{A71656A8-18CE-4E53-B6E1-2006980547B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1420" r:id="rId12"/>
    <pivotCache cacheId="1421" r:id="rId13"/>
    <pivotCache cacheId="1422" r:id="rId14"/>
    <pivotCache cacheId="1423" r:id="rId15"/>
    <pivotCache cacheId="14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5"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3"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53" i="30"/>
  <c r="P254"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9" i="30"/>
  <c r="V270" i="30"/>
  <c r="X48" i="2"/>
  <c r="Y48" i="2"/>
  <c r="Y49" i="2"/>
  <c r="X49" i="2"/>
  <c r="Y51" i="2"/>
  <c r="X51" i="2"/>
  <c r="Y52" i="2"/>
  <c r="X52" i="2"/>
  <c r="Y53" i="2"/>
  <c r="X53" i="2"/>
  <c r="Y54" i="2"/>
  <c r="X54" i="2"/>
  <c r="V288" i="30"/>
  <c r="L13" i="33"/>
  <c r="X9" i="31"/>
  <c r="Y9" i="31"/>
  <c r="X8" i="31"/>
  <c r="Y8" i="31"/>
  <c r="V66" i="30"/>
  <c r="V129" i="30"/>
  <c r="V55" i="30"/>
  <c r="V29" i="30"/>
  <c r="V86" i="30"/>
  <c r="V199" i="30"/>
  <c r="Y25" i="31"/>
  <c r="X25" i="31"/>
  <c r="Y24" i="31"/>
  <c r="X24" i="31"/>
  <c r="Y6" i="31"/>
  <c r="X6" i="31"/>
  <c r="X64" i="2"/>
  <c r="Y64" i="2"/>
  <c r="Y7" i="31"/>
  <c r="X7" i="31"/>
  <c r="X61" i="2"/>
  <c r="Y61" i="2"/>
  <c r="Y63" i="2"/>
  <c r="Y26" i="31"/>
  <c r="X26" i="31"/>
  <c r="Y21" i="31"/>
  <c r="X21" i="31"/>
  <c r="X23" i="31"/>
  <c r="Y23" i="31"/>
  <c r="V65" i="30"/>
  <c r="V131" i="30"/>
  <c r="V68" i="30"/>
  <c r="V69" i="30"/>
  <c r="X22" i="31"/>
  <c r="Y22" i="31"/>
  <c r="X10" i="31"/>
  <c r="Y10" i="31"/>
  <c r="V67" i="30"/>
  <c r="Y11" i="31"/>
  <c r="X11" i="31"/>
  <c r="X3" i="31"/>
  <c r="Y3" i="31"/>
  <c r="X5" i="31"/>
  <c r="Y5" i="31"/>
  <c r="V304" i="30"/>
  <c r="V281" i="30"/>
  <c r="Y19" i="31"/>
  <c r="X19" i="31"/>
  <c r="V300" i="30"/>
  <c r="V267" i="30"/>
  <c r="V277" i="30"/>
  <c r="X43" i="2"/>
  <c r="Y43" i="2"/>
  <c r="V273"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4" i="30"/>
  <c r="Y19" i="2"/>
  <c r="Y27" i="2"/>
  <c r="X27" i="2"/>
  <c r="V299" i="30"/>
  <c r="V297" i="30"/>
  <c r="V82" i="30"/>
  <c r="V89" i="30"/>
  <c r="V113" i="30"/>
  <c r="V90" i="30"/>
  <c r="V139" i="30"/>
  <c r="V87" i="30"/>
  <c r="V112" i="30"/>
  <c r="X44" i="2"/>
  <c r="Y44" i="2"/>
  <c r="V265" i="30"/>
  <c r="A1" i="32" a="1"/>
  <c r="A1" i="32" s="1"/>
  <c r="V310" i="30"/>
  <c r="V276" i="30"/>
  <c r="V94" i="30"/>
  <c r="V110" i="30"/>
  <c r="V60" i="30"/>
  <c r="V17" i="30"/>
  <c r="V130" i="30"/>
  <c r="V108" i="30"/>
  <c r="V107" i="30"/>
  <c r="V105" i="30"/>
  <c r="V104" i="30"/>
  <c r="V103" i="30"/>
  <c r="V102" i="30"/>
  <c r="V20" i="30"/>
  <c r="V278" i="30"/>
  <c r="V121" i="30"/>
  <c r="V91" i="30"/>
  <c r="X55" i="2"/>
  <c r="Y55" i="2"/>
  <c r="V92" i="30"/>
  <c r="V280" i="30"/>
  <c r="Y66" i="2"/>
  <c r="X66" i="2"/>
  <c r="Y65" i="2"/>
  <c r="X65" i="2"/>
  <c r="V308" i="30"/>
  <c r="V312" i="30"/>
  <c r="X27" i="31"/>
  <c r="Y27" i="31"/>
  <c r="V268" i="30"/>
  <c r="V275" i="30"/>
  <c r="V307" i="30"/>
  <c r="V292" i="30"/>
  <c r="V296" i="30"/>
  <c r="V285" i="30"/>
  <c r="V274" i="30"/>
  <c r="V266" i="30"/>
  <c r="V309" i="30"/>
  <c r="V263" i="30"/>
  <c r="V313" i="30"/>
  <c r="V287" i="30"/>
  <c r="X20" i="2"/>
  <c r="Y20" i="2"/>
  <c r="X42" i="2"/>
  <c r="Y42" i="2"/>
  <c r="V298" i="30"/>
  <c r="V279" i="30"/>
  <c r="X39" i="2"/>
  <c r="Y39" i="2"/>
  <c r="Y15" i="31"/>
  <c r="X15" i="31"/>
  <c r="Y14" i="31"/>
  <c r="X14" i="31"/>
  <c r="Y10" i="2"/>
  <c r="Y13" i="31"/>
  <c r="X13" i="31"/>
  <c r="Y30" i="31"/>
  <c r="X30" i="31"/>
  <c r="V311" i="30"/>
  <c r="Y32" i="31"/>
  <c r="X32" i="31"/>
  <c r="Y18" i="31"/>
  <c r="X18" i="31"/>
  <c r="Y133" i="2"/>
  <c r="Y134" i="2"/>
  <c r="Y135" i="2"/>
  <c r="Y136" i="2"/>
  <c r="Y137" i="2"/>
  <c r="Y138" i="2"/>
  <c r="Y139" i="2"/>
  <c r="Y140" i="2"/>
  <c r="Y141" i="2"/>
  <c r="Y142" i="2"/>
  <c r="Y143" i="2"/>
  <c r="Y144" i="2"/>
  <c r="Y33" i="2"/>
  <c r="X33" i="2"/>
  <c r="Y12" i="31"/>
  <c r="X12" i="31"/>
  <c r="V118" i="30"/>
  <c r="V283" i="30"/>
  <c r="Y20" i="31"/>
  <c r="X20" i="31"/>
  <c r="Y17" i="31"/>
  <c r="X17" i="31"/>
  <c r="X28" i="31"/>
  <c r="Y28"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9" i="31"/>
  <c r="X29" i="31"/>
  <c r="Y329" i="30"/>
  <c r="X329" i="30"/>
  <c r="Y328" i="30"/>
  <c r="X328" i="30"/>
  <c r="V324" i="30"/>
  <c r="V323" i="30"/>
  <c r="V322" i="30"/>
  <c r="V321" i="30"/>
  <c r="V320" i="30"/>
  <c r="V319" i="30"/>
  <c r="V318" i="30"/>
  <c r="V272" i="30"/>
  <c r="V284" i="30"/>
  <c r="V293" i="30"/>
  <c r="V294" i="30"/>
  <c r="V295" i="30"/>
  <c r="V302" i="30"/>
  <c r="V303" i="30"/>
  <c r="Y22" i="2"/>
  <c r="Y21" i="2"/>
  <c r="Y14" i="2"/>
  <c r="Y13" i="2"/>
  <c r="Y12" i="2"/>
  <c r="Y2" i="2"/>
  <c r="V153"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2" i="30"/>
  <c r="V155" i="30"/>
  <c r="V156" i="30"/>
  <c r="V158" i="30"/>
  <c r="V160" i="30"/>
  <c r="V162" i="30"/>
  <c r="V165" i="30"/>
  <c r="V167" i="30"/>
  <c r="V171" i="30"/>
  <c r="V173" i="30"/>
  <c r="V174" i="30"/>
  <c r="V175" i="30"/>
  <c r="V176" i="30"/>
  <c r="V177" i="30"/>
  <c r="V178" i="30"/>
  <c r="V179" i="30"/>
  <c r="V180" i="30"/>
  <c r="V181" i="30"/>
  <c r="V182" i="30"/>
  <c r="V183" i="30"/>
  <c r="V186" i="30"/>
  <c r="V187" i="30"/>
  <c r="V188" i="30"/>
  <c r="V190" i="30"/>
  <c r="V192" i="30"/>
  <c r="V194" i="30"/>
  <c r="V195" i="30"/>
  <c r="V196" i="30"/>
  <c r="V197" i="30"/>
  <c r="V198" i="30"/>
  <c r="V202" i="30"/>
  <c r="V203" i="30"/>
  <c r="V204" i="30"/>
  <c r="V206" i="30"/>
  <c r="V207" i="30"/>
  <c r="V208" i="30"/>
  <c r="V185" i="30"/>
  <c r="V189"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2" i="30"/>
  <c r="V289" i="30"/>
  <c r="V149" i="30"/>
  <c r="V291" i="30"/>
  <c r="V271" i="30"/>
  <c r="V2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5" authorId="3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6" authorId="3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6" authorId="3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7" authorId="31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7" authorId="31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8" authorId="31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8" authorId="31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9" authorId="31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9" authorId="31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0" authorId="31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1" authorId="31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1" authorId="32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2" authorId="32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2" authorId="32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2" authorId="32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3" authorId="32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3" authorId="32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4" authorId="32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4" authorId="32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5" authorId="32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5" authorId="33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6" authorId="33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6" authorId="33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3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7" authorId="33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7" authorId="33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8" authorId="33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8" authorId="33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9" authorId="33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9" authorId="34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9" authorId="34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4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4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1" authorId="34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1" authorId="34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2" authorId="34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4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4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3" authorId="35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4" authorId="35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4" authorId="35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4" authorId="35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5" authorId="35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5" authorId="35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5" authorId="35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5" authorId="35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6" authorId="35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6" authorId="35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7" authorId="36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7" authorId="36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8" authorId="36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8" authorId="36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8" authorId="36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9" authorId="3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9" authorId="3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0" authorId="3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0" authorId="3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1" authorId="3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1" authorId="3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1" authorId="37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2" authorId="37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2" authorId="37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3" authorId="37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3" authorId="37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4" authorId="37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4" authorId="37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4" authorId="37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5" authorId="38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6" authorId="38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7" authorId="38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7" authorId="38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8" authorId="38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8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9" authorId="38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9" authorId="39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0" authorId="39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1" authorId="39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9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2" authorId="39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2" authorId="39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3" authorId="39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3" authorId="39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4" authorId="39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4" authorId="40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5" authorId="40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5" authorId="40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6" authorId="40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6" authorId="40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6" authorId="40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7" authorId="4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8" authorId="4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8" authorId="4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9" authorId="4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9" authorId="4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0" authorId="4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1" authorId="4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1" authorId="4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2" authorId="4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2" authorId="4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3" authorId="4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3" authorId="42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2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5" authorId="42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5" authorId="42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6" authorId="4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7" authorId="4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3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9" authorId="43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0" authorId="4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0" authorId="4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1" authorId="4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2" authorId="4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2" authorId="4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2" authorId="4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3" authorId="4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3" authorId="4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3" authorId="4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3" authorId="4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4" authorId="4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4" authorId="45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5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5" authorId="45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6" authorId="45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6" authorId="45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7" authorId="45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7" authorId="45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5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5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8" authorId="45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9" authorId="46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9" authorId="46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0" authorId="46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0" authorId="46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1" authorId="46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1" authorId="46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2" authorId="46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6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2" authorId="46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3" authorId="46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3" authorId="47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4" authorId="47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4" authorId="47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5" authorId="47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5" authorId="47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6" authorId="475"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6" authorId="476"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7" authorId="477"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7" authorId="478"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8" authorId="479"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8" authorId="480"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9" authorId="481"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9" authorId="482"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0" authorId="483"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1" authorId="48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2" authorId="48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3" authorId="49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4" authorId="4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4" authorId="4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5" authorId="4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5" authorId="4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6" authorId="4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6" authorId="4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7" authorId="4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8" authorId="4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8" authorId="5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9" authorId="5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9" authorId="5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0" authorId="5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0" authorId="5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1" authorId="5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2" authorId="5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3" authorId="5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3" authorId="5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4" authorId="5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4" authorId="5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5" authorId="5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6" authorId="5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7" authorId="5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7" authorId="5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8" authorId="5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8" authorId="5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9" authorId="5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0" authorId="5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1" authorId="5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1" authorId="5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2" authorId="5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2" authorId="5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3" authorId="5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3" authorId="5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4" authorId="5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5" authorId="5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6" authorId="5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8" authorId="5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9" authorId="5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0" authorId="5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1" authorId="5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4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0" authorId="55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1" authorId="5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2" authorId="554"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3" authorId="5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3" authorId="5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4" authorId="557"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4" authorId="558"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5" authorId="559"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0"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6" authorId="5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7" authorId="5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7" authorId="5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8" authorId="5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67"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9" authorId="568"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0" authorId="569"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0" authorId="570"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1" authorId="571"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1" authorId="572"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1" authorId="573"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2" authorId="5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2" authorId="5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3" authorId="57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4" authorId="5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5" authorId="58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5" authorId="58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6" authorId="5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7" authorId="5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7" authorId="5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8" authorId="5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9" authorId="5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0" authorId="5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5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5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1" authorId="5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2" authorId="59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2" authorId="59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3" authorId="5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3" authorId="5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4" authorId="6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4" authorId="6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<sst xmlns="http://schemas.openxmlformats.org/spreadsheetml/2006/main" count="19682" uniqueCount="2479">
  <si>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</si>
  <si>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</si>
  <si>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</si>
  <si>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</si>
  <si>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</si>
  <si>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</si>
  <si>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</si>
  <si>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</si>
  <si>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</si>
  <si>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</si>
  <si>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</si>
  <si>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</si>
  <si>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</si>
  <si>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</si>
  <si>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</si>
  <si>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</si>
  <si>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</si>
  <si>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</si>
  <si>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</si>
  <si>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</si>
  <si>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</si>
  <si>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</si>
  <si>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</si>
  <si>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</si>
  <si>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</si>
  <si>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</si>
  <si>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</si>
  <si>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</si>
  <si>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</si>
  <si>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</si>
  <si>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</si>
  <si>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</si>
  <si>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</si>
  <si>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</si>
  <si>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</si>
  <si>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</si>
  <si>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</si>
  <si>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</si>
  <si>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</si>
  <si>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</si>
  <si>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</si>
  <si>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</si>
  <si>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</si>
  <si>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</si>
  <si>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</si>
  <si>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</si>
  <si>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</si>
  <si>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</si>
  <si>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</si>
  <si>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</si>
  <si>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</si>
  <si>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</si>
  <si>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</si>
  <si>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</si>
  <si>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</si>
  <si>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</si>
  <si>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</si>
  <si>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</si>
  <si>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</si>
  <si>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</si>
  <si>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</si>
  <si>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</si>
  <si>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</si>
  <si>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</si>
  <si>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</si>
  <si>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</si>
  <si>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</si>
  <si>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</si>
  <si>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</si>
  <si>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</si>
  <si>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</si>
  <si>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</si>
  <si>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</si>
  <si>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</si>
  <si>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</si>
  <si>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</si>
  <si>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</si>
  <si>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</si>
  <si>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</si>
  <si>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</si>
  <si>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</si>
  <si>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</si>
  <si>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</si>
  <si>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</si>
  <si>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</si>
  <si>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</si>
  <si>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</si>
  <si>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</si>
  <si>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</si>
  <si>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</si>
  <si>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</si>
  <si>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</si>
  <si>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</si>
  <si>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</si>
  <si>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</si>
  <si>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</si>
  <si>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</si>
  <si>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</si>
  <si>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</si>
  <si>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</si>
  <si>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</si>
  <si>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</si>
  <si>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</si>
  <si>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</si>
  <si>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</si>
  <si>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</si>
  <si>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</si>
  <si>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</si>
  <si>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</si>
  <si>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</si>
  <si>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</si>
  <si>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</si>
  <si>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</si>
  <si>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</si>
  <si>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</si>
  <si>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</si>
  <si>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</si>
  <si>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</si>
  <si>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</si>
  <si>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</si>
  <si>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</si>
  <si>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</si>
  <si>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</si>
  <si>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</si>
  <si>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</si>
  <si>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</si>
  <si>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</si>
  <si>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</si>
  <si>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</si>
  <si>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</si>
  <si>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</si>
  <si>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</si>
  <si>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</si>
  <si>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</si>
  <si>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</si>
  <si>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</si>
  <si>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</si>
  <si>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</si>
  <si>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</si>
  <si>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</si>
  <si>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</si>
  <si>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</si>
  <si>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</si>
  <si>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</si>
  <si>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</si>
  <si>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</si>
  <si>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</si>
  <si>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</si>
  <si>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</si>
  <si>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</si>
  <si>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</si>
  <si>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</si>
  <si>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</si>
  <si>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</si>
  <si>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</si>
  <si>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</si>
  <si>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</si>
  <si>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</si>
  <si>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</si>
  <si>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</si>
  <si>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</si>
  <si>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</si>
  <si>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</si>
  <si>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</si>
  <si>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</si>
  <si>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</si>
  <si>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</si>
  <si>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</si>
  <si>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</si>
  <si>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</si>
  <si>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</si>
  <si>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</si>
  <si>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</si>
  <si>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</si>
  <si>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</si>
  <si>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</si>
  <si>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</si>
  <si>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</si>
  <si>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</si>
  <si>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</si>
  <si>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</si>
  <si>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</si>
  <si>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</si>
  <si>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</si>
  <si>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</si>
  <si>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</si>
  <si>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</si>
  <si>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</si>
  <si>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</si>
  <si>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</si>
  <si>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</si>
  <si>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</si>
  <si>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</si>
  <si>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</si>
  <si>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</si>
  <si>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</si>
  <si>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</si>
  <si>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</si>
  <si>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</si>
  <si>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</si>
  <si>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</si>
  <si>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</si>
  <si>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</si>
  <si>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</si>
  <si>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</si>
  <si>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</si>
  <si>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</si>
  <si>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</si>
  <si>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</si>
  <si>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</si>
  <si>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</si>
  <si>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</si>
  <si>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</si>
  <si>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</si>
  <si>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</si>
  <si>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</si>
  <si>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</si>
  <si>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</si>
  <si>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</si>
  <si>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</si>
  <si>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</si>
  <si>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</si>
  <si>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</si>
  <si>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</si>
  <si>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</si>
  <si>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</si>
  <si>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</si>
  <si>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</si>
  <si>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</si>
  <si>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</si>
  <si>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</si>
  <si>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</si>
  <si>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</si>
  <si>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</si>
  <si>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</si>
  <si>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</si>
  <si>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</si>
  <si>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</si>
  <si>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</si>
  <si>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</si>
  <si>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</si>
  <si>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</si>
  <si>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</si>
  <si>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</si>
  <si>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</si>
  <si>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</si>
  <si>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</si>
  <si>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</si>
  <si>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</si>
  <si>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</si>
  <si>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</si>
  <si>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</si>
  <si>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</si>
  <si>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</si>
  <si>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</si>
  <si>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</si>
  <si>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</si>
  <si>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</si>
  <si>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</si>
  <si>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</si>
  <si>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</si>
  <si>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</si>
  <si>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</si>
  <si>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</si>
  <si>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</si>
  <si>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</si>
  <si>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</si>
  <si>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</si>
  <si>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</si>
  <si>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</si>
  <si>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</si>
  <si>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</si>
  <si>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</si>
  <si>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</si>
  <si>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</si>
  <si>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</si>
  <si>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</si>
  <si>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</si>
  <si>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</si>
  <si>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</si>
  <si>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</si>
  <si>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</si>
  <si>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</si>
  <si>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</si>
  <si>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</si>
  <si>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</si>
  <si>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</si>
  <si>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</si>
  <si>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</si>
  <si>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</si>
  <si>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</si>
  <si>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</si>
  <si>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</si>
  <si>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</si>
  <si>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</si>
  <si>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</si>
  <si>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</si>
  <si>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</si>
  <si>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</si>
  <si>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</si>
  <si>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</si>
  <si>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</si>
  <si>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</si>
  <si>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</si>
  <si>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</si>
  <si>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</si>
  <si>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</si>
  <si>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</si>
  <si>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</si>
  <si>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</si>
  <si>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</si>
  <si>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</si>
  <si>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</si>
  <si>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</si>
  <si>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</si>
  <si>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</si>
  <si>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</si>
  <si>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</si>
  <si>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</si>
  <si>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</si>
  <si>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</si>
  <si>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</si>
  <si>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</si>
  <si>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</si>
  <si>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</si>
  <si>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</si>
  <si>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</si>
  <si>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</si>
  <si>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</si>
  <si>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</si>
  <si>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</si>
  <si>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</si>
  <si>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</si>
  <si>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</si>
  <si>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</si>
  <si>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</si>
  <si>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</si>
  <si>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</si>
  <si>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</si>
  <si>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</si>
  <si>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</si>
  <si>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</si>
  <si>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</si>
  <si>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</si>
  <si>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</si>
  <si>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</si>
  <si>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</si>
  <si>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</si>
  <si>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</si>
  <si>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</si>
  <si>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</si>
  <si>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</si>
  <si>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</si>
  <si>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</si>
  <si>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</si>
  <si>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</si>
  <si>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</si>
  <si>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</si>
  <si>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</si>
  <si>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</si>
  <si>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</si>
  <si>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</si>
  <si>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</si>
  <si>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</si>
  <si>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</si>
  <si>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</si>
  <si>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</si>
  <si>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</si>
  <si>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</si>
  <si>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</si>
  <si>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</si>
  <si>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</si>
  <si>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</si>
  <si>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</si>
  <si>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</si>
  <si>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</si>
  <si>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</si>
  <si>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</si>
  <si>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</si>
  <si>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</si>
  <si>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</si>
  <si>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</si>
  <si>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</si>
  <si>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</si>
  <si>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</si>
  <si>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</si>
  <si>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</si>
  <si>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</si>
  <si>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</si>
  <si>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</si>
  <si>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</si>
  <si>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</si>
  <si>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</si>
  <si>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</si>
  <si>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</si>
  <si>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</si>
  <si>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</si>
  <si>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</si>
  <si>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</si>
  <si>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</si>
  <si>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</si>
  <si>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</si>
  <si>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</si>
  <si>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</si>
  <si>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</si>
  <si>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</si>
  <si>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</si>
  <si>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</si>
  <si>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</si>
  <si>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</si>
  <si>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</si>
  <si>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</si>
  <si>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</si>
  <si>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</si>
  <si>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</si>
  <si>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</si>
  <si>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</si>
  <si>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</si>
  <si>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</si>
  <si>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</si>
  <si>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</si>
  <si>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</si>
  <si>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</si>
  <si>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</si>
  <si>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</si>
  <si>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</si>
  <si>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</si>
  <si>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</si>
  <si>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</si>
  <si>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</si>
  <si>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</si>
  <si>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</si>
  <si>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</si>
  <si>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</si>
  <si>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</si>
  <si>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</si>
  <si>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</si>
  <si>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</si>
  <si>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</si>
  <si>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</si>
  <si>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</si>
  <si>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</si>
  <si>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</si>
  <si>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</si>
  <si>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</si>
  <si>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</si>
  <si>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</si>
  <si>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</si>
  <si>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</si>
  <si>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</si>
  <si>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</si>
  <si>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</si>
  <si>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</si>
  <si>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</si>
  <si>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</si>
  <si>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</si>
  <si>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</si>
  <si>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</si>
  <si>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</si>
  <si>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</si>
  <si>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</si>
  <si>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</si>
  <si>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</si>
  <si>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</si>
  <si>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</si>
  <si>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</si>
  <si>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</si>
  <si>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</si>
  <si>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</si>
  <si>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</si>
  <si>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</si>
  <si>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</si>
  <si>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</si>
  <si>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</si>
  <si>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</si>
  <si>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</si>
  <si>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</si>
  <si>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</si>
  <si>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</si>
  <si>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</si>
  <si>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</si>
  <si>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</si>
  <si>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</si>
  <si>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</si>
  <si>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</si>
  <si>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</si>
  <si>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</si>
  <si>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</si>
  <si>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</si>
  <si>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</si>
  <si>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</si>
  <si>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</si>
  <si>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</si>
  <si>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</si>
  <si>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</si>
  <si>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</si>
  <si>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</si>
  <si>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</si>
  <si>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</si>
  <si>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</si>
  <si>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</si>
  <si>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</si>
  <si>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</si>
  <si>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</si>
  <si>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</si>
  <si>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</si>
  <si>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</si>
  <si>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</si>
  <si>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</si>
  <si>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</si>
  <si>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</si>
  <si>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</si>
  <si>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</si>
  <si>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</si>
  <si>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</si>
  <si>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</si>
  <si>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</si>
  <si>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</si>
  <si>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</si>
  <si>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</si>
  <si>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</si>
  <si>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</si>
  <si>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</si>
  <si>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</si>
  <si>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</si>
  <si>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</si>
  <si>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</si>
  <si>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</si>
  <si>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</si>
  <si>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</si>
  <si>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</si>
  <si>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</si>
  <si>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</si>
  <si>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</si>
  <si>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</si>
  <si>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</si>
  <si>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</si>
  <si>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</si>
  <si>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</si>
  <si>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</si>
  <si>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</si>
  <si>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</si>
  <si>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</si>
  <si>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</si>
  <si>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</si>
  <si>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</si>
  <si>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</si>
  <si>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</si>
  <si>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</si>
  <si>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</si>
  <si>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</si>
  <si>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</si>
  <si>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</si>
  <si>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</si>
  <si>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</si>
  <si>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</si>
  <si>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</si>
  <si>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</si>
  <si>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</si>
  <si>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</si>
  <si>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</si>
  <si>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</si>
  <si>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</si>
  <si>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</si>
  <si>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</si>
  <si>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</si>
  <si>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</si>
  <si>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</si>
  <si>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</si>
  <si>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</si>
  <si>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</si>
  <si>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</si>
  <si>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</si>
  <si>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</si>
  <si>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</si>
  <si>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</si>
  <si>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</si>
  <si>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</si>
  <si>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</si>
  <si>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</si>
  <si>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</si>
  <si>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</si>
  <si>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</si>
  <si>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</si>
  <si>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</si>
  <si>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</si>
  <si>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</si>
  <si>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</si>
  <si>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</si>
  <si>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</si>
  <si>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</si>
  <si>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</si>
  <si>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</si>
  <si>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</si>
  <si>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</si>
  <si>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</si>
  <si>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</si>
  <si>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</si>
  <si>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</si>
  <si>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</si>
  <si>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</si>
  <si>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</si>
  <si>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</si>
  <si>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</si>
  <si>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</si>
  <si>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</si>
  <si>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</si>
  <si>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</si>
  <si>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</si>
  <si>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</si>
  <si>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</si>
  <si>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</si>
  <si>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</si>
  <si>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</si>
  <si>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</si>
  <si>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</si>
  <si>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</si>
  <si>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</si>
  <si>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</si>
  <si>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4/24 Pending Fiber Details Splicing Document.</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</si>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</sst>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14" fontId="79" fillId="3" borderId="57"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23</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84292</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53</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4" totalsRowShown="0" dataDxfId="97" dataCellStyle="Percent">
  <autoFilter ref="A1:AC25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0">
    <sortCondition ref="B1:B21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9:AC313" totalsRowShown="0" headerRowDxfId="31" dataDxfId="30" headerRowBorderDxfId="29">
  <autoFilter ref="A259:AC313" xr:uid="{3754D8CF-035B-4624-939E-6943FE283BFD}"/>
  <sortState xmlns:xlrd2="http://schemas.microsoft.com/office/spreadsheetml/2017/richdata2" ref="A260:AC305">
    <sortCondition ref="B259: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6-01-02T16:57:06.87" personId="{79160F3F-A2CD-4B5D-ACD4-80E02EA51DFF}" id="{5152F952-0F36-4695-9AE7-3F67CF67A479}">
    <text>1-2-2025 Confirmed Actual Completed Footage.</text>
  </threadedComment>
  <threadedComment ref="V145" dT="2026-01-02T16:57:28.34" personId="{79160F3F-A2CD-4B5D-ACD4-80E02EA51DFF}" id="{402E5796-9DBC-4F7B-A180-040724DED9E0}">
    <text>1-2-2025 Conduit Placement Confirmed Completed.</text>
  </threadedComment>
  <threadedComment ref="U146" dT="2025-10-16T19:26:29.89" personId="{79160F3F-A2CD-4B5D-ACD4-80E02EA51DFF}" id="{153129F9-6F05-46C7-BA7C-0896DC2C3A7C}">
    <text>10-16-2025 Confirmed Actual Completed Footage.</text>
  </threadedComment>
  <threadedComment ref="U146" dT="2026-02-04T18:59:08.58" personId="{79160F3F-A2CD-4B5D-ACD4-80E02EA51DFF}" id="{6229E45A-8A37-4747-85CA-6929536435B4}" parentId="{153129F9-6F05-46C7-BA7C-0896DC2C3A7C}">
    <text>Updated Footage On 2-4-2026.</text>
  </threadedComment>
  <threadedComment ref="V146" dT="2026-02-04T18:59:44.83" personId="{79160F3F-A2CD-4B5D-ACD4-80E02EA51DFF}" id="{CA363DF5-FFA2-4C5D-98E4-8D85664425B3}">
    <text>10-16-2025 Conduit Placement Confirmed Completed.</text>
  </threadedComment>
  <threadedComment ref="V146" dT="2026-02-04T19:01:24.29" personId="{79160F3F-A2CD-4B5D-ACD4-80E02EA51DFF}" id="{93778EF2-832C-43F4-99CA-D65392E348BE}" parentId="{CA363DF5-FFA2-4C5D-98E4-8D85664425B3}">
    <text>Updated Footage On 2-4-2026.</text>
  </threadedComment>
  <threadedComment ref="U147" dT="2025-09-11T12:41:43.39" personId="{79160F3F-A2CD-4B5D-ACD4-80E02EA51DFF}" id="{B1F2D23F-6F8A-4959-9209-E470AB86D30D}">
    <text>9-11-2025 Confirmed Actual Completed Footage.</text>
  </threadedComment>
  <threadedComment ref="V147" dT="2025-09-11T12:42:10.74" personId="{79160F3F-A2CD-4B5D-ACD4-80E02EA51DFF}" id="{3AB9DAC4-5A66-4EDA-B132-E25F54A8CA10}">
    <text>9-11-2025 Conduit Placement Confirmed Completed.</text>
  </threadedComment>
  <threadedComment ref="U148" dT="2025-09-25T13:43:53.24" personId="{79160F3F-A2CD-4B5D-ACD4-80E02EA51DFF}" id="{2934CD32-69EA-4416-8BED-6601D42D2C58}">
    <text>9-25-2025 All Rear Easement Toby Boxes Were Changed To Front Yard As Per Tillman And Skyview Management As Per Anthony.</text>
  </threadedComment>
  <threadedComment ref="U148" dT="2025-10-13T15:56:20.84" personId="{79160F3F-A2CD-4B5D-ACD4-80E02EA51DFF}" id="{4349B308-670B-4881-A158-594B2A769559}" parentId="{2934CD32-69EA-4416-8BED-6601D42D2C58}">
    <text>10-13-2025 Confirmed Actual Completed Footage.</text>
  </threadedComment>
  <threadedComment ref="V148" dT="2025-10-13T15:56:51.25" personId="{79160F3F-A2CD-4B5D-ACD4-80E02EA51DFF}" id="{6B5D1E3C-1F25-42D2-AEE9-EFE8B54CD8A5}">
    <text>10-13-2025 Conduit Placement Confirmed Completed.</text>
  </threadedComment>
  <threadedComment ref="U149" dT="2026-04-20T14:59:06.86" personId="{79160F3F-A2CD-4B5D-ACD4-80E02EA51DFF}" id="{22647FF4-8C3B-404C-977E-B5D6AF6CED9A}">
    <text>4-20-2026 Confirmed Actual Completed Footage.</text>
  </threadedComment>
  <threadedComment ref="V149" dT="2026-04-20T14:59:28.97" personId="{79160F3F-A2CD-4B5D-ACD4-80E02EA51DFF}" id="{D60D3251-154E-4903-A150-0D36EC645225}">
    <text>4-20-2026 Conduit Placement Confirmed Completed.</text>
  </threadedComment>
  <threadedComment ref="U150" dT="2025-08-07T12:20:38.51" personId="{79160F3F-A2CD-4B5D-ACD4-80E02EA51DFF}" id="{9C489D17-FBF6-4C35-8068-F5C0B5808B7C}">
    <text xml:space="preserve">8-7-2025 Confirmed Actual Completed Footage. </text>
  </threadedComment>
  <threadedComment ref="V150" dT="2025-08-07T12:21:29.42" personId="{79160F3F-A2CD-4B5D-ACD4-80E02EA51DFF}" id="{39663F0F-50CD-4B91-9582-7343BEA6CDD8}">
    <text>8-7-2025 Conduit Placement Confirmed Completed.</text>
  </threadedComment>
  <threadedComment ref="U151" dT="2025-08-07T12:20:48.98" personId="{79160F3F-A2CD-4B5D-ACD4-80E02EA51DFF}" id="{500DA29B-7B97-4D3C-8CC5-40F0476B4AAE}">
    <text xml:space="preserve">8-7-2025 Confirmed Actual Completed Footage. </text>
  </threadedComment>
  <threadedComment ref="V151" dT="2025-08-07T12:21:39.22" personId="{79160F3F-A2CD-4B5D-ACD4-80E02EA51DFF}" id="{2C0CEE6E-83AB-4729-84EC-C8B3A2DDCFDA}">
    <text>8-7-2025 Conduit Placement Confirmed Completed.</text>
  </threadedComment>
  <threadedComment ref="R152" dT="2025-01-29T22:16:27.08" personId="{79160F3F-A2CD-4B5D-ACD4-80E02EA51DFF}" id="{19CDEA32-BD10-42CD-B1B9-7B2A2EDA1505}">
    <text>Assigned To Barlett Fiber Per Curtis On 1/29/2025.</text>
  </threadedComment>
  <threadedComment ref="U152" dT="2025-06-13T17:35:01.04" personId="{79160F3F-A2CD-4B5D-ACD4-80E02EA51DFF}" id="{1D49E96E-CEC9-4C45-BF55-C4BD88CD37C7}">
    <text xml:space="preserve">6-13-2025 Confirmed Actual Completed Footage. </text>
  </threadedComment>
  <threadedComment ref="V152" dT="2025-06-13T17:35:26.59" personId="{79160F3F-A2CD-4B5D-ACD4-80E02EA51DFF}" id="{9E72222E-A9B1-4C37-A767-ED016965F9BD}">
    <text>6-13-2025 Conduit Placement Confirmed Completed.</text>
  </threadedComment>
  <threadedComment ref="U153" dT="2025-04-10T12:47:09.73" personId="{79160F3F-A2CD-4B5D-ACD4-80E02EA51DFF}" id="{E63759E2-B389-496C-9A17-57621630640F}">
    <text>4-10-2025 Confirmed Actual Completed Footage.</text>
  </threadedComment>
  <threadedComment ref="V153" dT="2025-04-10T12:48:19.79" personId="{79160F3F-A2CD-4B5D-ACD4-80E02EA51DFF}" id="{87770A08-3DDC-4FB0-826F-CD8D3E166950}">
    <text>4-10-2025 Conduit Placement Confirmed Completed.</text>
  </threadedComment>
  <threadedComment ref="AC1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3" dT="2025-04-29T12:54:35.38" personId="{E0C4039D-7742-4BCA-831A-C8213442C8F7}" id="{9C069BA4-59F2-40A8-A159-4DDA470CB283}" parentId="{7DBE1978-C9DC-4B5D-951B-E7CC88CF61C5}">
    <text>SUBMITTED RESTORATION AS BUILT TO CURTIS 4/27/2025</text>
  </threadedComment>
  <threadedComment ref="U154" dT="2025-06-20T19:39:03.06" personId="{79160F3F-A2CD-4B5D-ACD4-80E02EA51DFF}" id="{D20F4E7B-3FF7-4837-8365-82D57233AFF9}">
    <text xml:space="preserve">6-20-2025 Confirmed Actual Completed Footage. </text>
  </threadedComment>
  <threadedComment ref="V154" dT="2025-06-20T19:39:32.58" personId="{79160F3F-A2CD-4B5D-ACD4-80E02EA51DFF}" id="{79AC0AE2-60A3-4A7C-824F-2A71B9FA4056}">
    <text>6-20-2025 Conduit Placement Confirmed Completed.</text>
  </threadedComment>
  <threadedComment ref="U155" dT="2025-10-13T11:59:15.08" personId="{79160F3F-A2CD-4B5D-ACD4-80E02EA51DFF}" id="{B05137B2-2DF7-4432-9991-337DC37A513C}">
    <text>6-23-2025 Confirmed Actual Completed Footage.</text>
  </threadedComment>
  <threadedComment ref="V155" dT="2025-10-13T12:08:29.73" personId="{79160F3F-A2CD-4B5D-ACD4-80E02EA51DFF}" id="{DA31CC40-B71D-4E04-AFB7-CEB38E9D0D41}">
    <text>6-23-2025 Conduit Placement Confirmed Completed.</text>
  </threadedComment>
  <threadedComment ref="T156" dT="2025-04-10T13:03:24.79" personId="{79160F3F-A2CD-4B5D-ACD4-80E02EA51DFF}" id="{A2EECA6F-E0A9-4DEF-8A42-8DA7A3064B91}">
    <text>Design Change Approved By Tillman.</text>
  </threadedComment>
  <threadedComment ref="U156" dT="2025-04-10T13:05:41.87" personId="{79160F3F-A2CD-4B5D-ACD4-80E02EA51DFF}" id="{4EDE1025-1DF2-4186-A81E-2550D8AAE0F2}">
    <text>4-10-2025 Confirmed Actual Completed Footage.</text>
  </threadedComment>
  <threadedComment ref="V156" dT="2025-04-10T13:07:14.89" personId="{79160F3F-A2CD-4B5D-ACD4-80E02EA51DFF}" id="{D63891D1-B63D-41FA-9049-C7FE6168AF6B}">
    <text>4-10-2025 Conduit Placement Confirmed Completed.</text>
  </threadedComment>
  <threadedComment ref="U157" dT="2025-10-14T17:33:08.90" personId="{79160F3F-A2CD-4B5D-ACD4-80E02EA51DFF}" id="{27101582-606C-4D40-8C5F-F881B9E288E8}">
    <text>10-14-2025 Confirmed Actual Completed Footage.</text>
  </threadedComment>
  <threadedComment ref="V157" dT="2025-10-14T17:33:44.26" personId="{79160F3F-A2CD-4B5D-ACD4-80E02EA51DFF}" id="{6121958F-4AD5-4F45-8470-7E0113D74377}">
    <text>10-14-2025 Conduit Placement Confirmed Completed.</text>
  </threadedComment>
  <threadedComment ref="AA157" dT="2026-03-23T20:43:06.41" personId="{79160F3F-A2CD-4B5D-ACD4-80E02EA51DFF}" id="{9B045565-25B4-450C-9333-D3351F71B785}">
    <text>3-23-2026 QC Date Entered In SiteTracker On 3/23/2026.</text>
  </threadedComment>
  <threadedComment ref="U158" dT="2025-04-15T17:33:25.48" personId="{79160F3F-A2CD-4B5D-ACD4-80E02EA51DFF}" id="{282D6673-B24A-455B-95E7-C871BAF406D5}">
    <text xml:space="preserve">6-6-2025 Confirmed Actual Completed Footage. </text>
  </threadedComment>
  <threadedComment ref="V158" dT="2025-04-15T17:34:25.28" personId="{79160F3F-A2CD-4B5D-ACD4-80E02EA51DFF}" id="{52D65CE4-8089-49DC-A51B-9D52CD0F4CC1}">
    <text>6-6-2025 Conduit Placement Confirmed Completed.</text>
  </threadedComment>
  <threadedComment ref="U159" dT="2025-10-14T20:26:45.59" personId="{79160F3F-A2CD-4B5D-ACD4-80E02EA51DFF}" id="{46993888-E949-4990-BED9-01FD3D02FDB4}">
    <text>10-14-2025 Confirmed Actual Completed Footage.</text>
  </threadedComment>
  <threadedComment ref="V159" dT="2025-10-14T20:26:23.39" personId="{79160F3F-A2CD-4B5D-ACD4-80E02EA51DFF}" id="{53731F7A-9650-4356-B0ED-3E1C748FAF84}">
    <text>10-14-2025 Conduit Placement Confirmed Completed.</text>
  </threadedComment>
  <threadedComment ref="AA159" dT="2026-03-23T20:42:48.25" personId="{79160F3F-A2CD-4B5D-ACD4-80E02EA51DFF}" id="{1A82032F-1CEE-4C20-836C-E000998C4602}">
    <text>3-23-2026 QC Date Entered In SiteTracker On 3/23/2026.</text>
  </threadedComment>
  <threadedComment ref="U160" dT="2025-06-06T20:06:56.78" personId="{79160F3F-A2CD-4B5D-ACD4-80E02EA51DFF}" id="{82D7BAD6-85F5-4968-B628-F0AC604AFE8E}">
    <text>6-6-2025 Confirmed Actual Completed Footage.</text>
  </threadedComment>
  <threadedComment ref="V160" dT="2025-06-06T20:07:33.99" personId="{79160F3F-A2CD-4B5D-ACD4-80E02EA51DFF}" id="{C62AF3CD-2024-4A2E-9FCE-BE19F815E1F9}">
    <text>6-6-2025 Conduit Placement Confirmed Completed.</text>
  </threadedComment>
  <threadedComment ref="R161" dT="2025-01-29T22:12:53.88" personId="{79160F3F-A2CD-4B5D-ACD4-80E02EA51DFF}" id="{F9A2FF9B-0517-4893-8367-531A68D0E5FA}">
    <text>Assigned To Barlett Fiber Per Curtis On 1/29/2025.</text>
  </threadedComment>
  <threadedComment ref="U161" dT="2025-07-02T15:20:11.02" personId="{79160F3F-A2CD-4B5D-ACD4-80E02EA51DFF}" id="{CF6EDA82-F7A1-443F-B4DD-A006A5E5CB9F}">
    <text xml:space="preserve">7-2-2025 Confirmed Actual Completed Footage. </text>
  </threadedComment>
  <threadedComment ref="V161" dT="2025-07-02T15:21:07.16" personId="{79160F3F-A2CD-4B5D-ACD4-80E02EA51DFF}" id="{E00BF302-F808-4EF3-BA61-D5D643F7EB7B}">
    <text>7-2-2025 Conduit Placement Confirmed Completed.</text>
  </threadedComment>
  <threadedComment ref="U162" dT="2025-10-13T11:59:43.88" personId="{79160F3F-A2CD-4B5D-ACD4-80E02EA51DFF}" id="{FD4DAAEF-3FAB-452B-9B10-5B23DFB5BC74}">
    <text>6-6-2025 Confirmed Actual Completed Footage.</text>
  </threadedComment>
  <threadedComment ref="V162" dT="2025-10-13T12:08:09.29" personId="{79160F3F-A2CD-4B5D-ACD4-80E02EA51DFF}" id="{791008E6-9476-437A-84C8-A62A9B68CEBA}">
    <text>6-6-2025 Conduit Placement Confirmed Completed.</text>
  </threadedComment>
  <threadedComment ref="U163" dT="2025-04-15T16:53:14.28" personId="{79160F3F-A2CD-4B5D-ACD4-80E02EA51DFF}" id="{AC418C3E-52EA-4D76-99A7-CC976CB570BD}">
    <text>4-15-2025 Confirmed Actual Completed Footage.</text>
  </threadedComment>
  <threadedComment ref="V163" dT="2025-04-15T16:54:27.53" personId="{79160F3F-A2CD-4B5D-ACD4-80E02EA51DFF}" id="{F3E7DAE6-5DD4-4110-9165-64B418750F86}">
    <text>4-15-2025 Conduit Placement Confirmed Completed.</text>
  </threadedComment>
  <threadedComment ref="U164" dT="2025-06-03T12:08:03.03" personId="{79160F3F-A2CD-4B5D-ACD4-80E02EA51DFF}" id="{ACCF6C79-3377-446E-88FA-74C95C28BE1A}">
    <text>6-2-2025 Confirmed Actual Completed Footage.</text>
  </threadedComment>
  <threadedComment ref="V164" dT="2025-06-03T12:08:42.40" personId="{79160F3F-A2CD-4B5D-ACD4-80E02EA51DFF}" id="{092EDBAE-2C72-4393-94BA-36E91AE338B5}">
    <text>6-2-2025 Conduit Placement Confirmed Completed.</text>
  </threadedComment>
  <threadedComment ref="AA164" dT="2026-03-23T20:42:29.20" personId="{79160F3F-A2CD-4B5D-ACD4-80E02EA51DFF}" id="{FA6E4B4C-7343-4857-A762-91F0762C1390}">
    <text>3-23-2026 QC Date Entered In SiteTracker On 3/23/2026.</text>
  </threadedComment>
  <threadedComment ref="R165" dT="2025-05-29T12:42:29.59" personId="{79160F3F-A2CD-4B5D-ACD4-80E02EA51DFF}" id="{118D55CE-7F3D-4CFB-BC55-8BBBFD5D354F}">
    <text>Partial Build Project Per Tillman On 2-10-2025.</text>
  </threadedComment>
  <threadedComment ref="T165" dT="2025-06-19T18:28:20.77" personId="{79160F3F-A2CD-4B5D-ACD4-80E02EA51DFF}" id="{208D2E71-1073-4D10-8F05-E6F182C8100B}">
    <text>6-19-2025 Drill Footage Based Off SiteTracker--5,325 Total</text>
  </threadedComment>
  <threadedComment ref="U165" dT="2025-05-29T12:33:23.04" personId="{79160F3F-A2CD-4B5D-ACD4-80E02EA51DFF}" id="{68C47C04-B1B7-4706-B5B3-D2BDF7CB0B19}">
    <text>Per Tillman on 2-10-2025 Job Is Completed Except 6 Crossings On 6th Ave. SOW Shows Total For The Entire Project.    </text>
  </threadedComment>
  <threadedComment ref="U165" dT="2025-06-19T18:29:07.53" personId="{79160F3F-A2CD-4B5D-ACD4-80E02EA51DFF}" id="{76F41C05-83B1-445B-9CE3-F9787474A9EC}" parentId="{68C47C04-B1B7-4706-B5B3-D2BDF7CB0B19}">
    <text>6-27-2025 Confirmed Actual Completed Footage.</text>
  </threadedComment>
  <threadedComment ref="V165" dT="2025-06-19T18:29:43.30" personId="{79160F3F-A2CD-4B5D-ACD4-80E02EA51DFF}" id="{DA4FFBC6-7B22-47AF-A9E5-A8A5E006F707}">
    <text>6-27-2025 Conduit Placement Confirmed Completed.</text>
  </threadedComment>
  <threadedComment ref="U166" dT="2025-10-17T15:44:10.85" personId="{79160F3F-A2CD-4B5D-ACD4-80E02EA51DFF}" id="{D854BB12-6E38-41D1-AFB1-6B93B2220C55}">
    <text>10-17-2025 Confirmed Actual Completed Footage.</text>
  </threadedComment>
  <threadedComment ref="V166" dT="2025-10-17T15:44:34.98" personId="{79160F3F-A2CD-4B5D-ACD4-80E02EA51DFF}" id="{76FADC8E-940C-49F0-A7B4-1B3A57674CB4}">
    <text>10-17-2025 Conduit Placement Confirmed Completed.</text>
  </threadedComment>
  <threadedComment ref="U167" dT="2025-06-13T17:26:25.69" personId="{79160F3F-A2CD-4B5D-ACD4-80E02EA51DFF}" id="{CE46A139-0E5C-4B8F-BFC8-1D2CA335E239}">
    <text>6-13-2025 Confirmed Actual Completed Footage.</text>
  </threadedComment>
  <threadedComment ref="V167" dT="2025-06-13T17:27:00.60" personId="{79160F3F-A2CD-4B5D-ACD4-80E02EA51DFF}" id="{B43DEA29-7A45-46FD-BBAD-AADB264A3190}">
    <text>6-13-2025 Conduit Placement Confirmed Completed.</text>
  </threadedComment>
  <threadedComment ref="U168" dT="2025-12-12T20:45:27.51" personId="{79160F3F-A2CD-4B5D-ACD4-80E02EA51DFF}" id="{2F269294-7CCD-481F-83C1-3479F2930F23}">
    <text>8-21-2025 Confirmed Actual Completed Footage.</text>
  </threadedComment>
  <threadedComment ref="V168" dT="2025-12-12T20:45:57.58" personId="{79160F3F-A2CD-4B5D-ACD4-80E02EA51DFF}" id="{A0FC9D92-1AD9-45F0-9CED-6C500F9877D1}">
    <text>8-21-2025 Conduit Placement Confirmed Completed.</text>
  </threadedComment>
  <threadedComment ref="AA168" dT="2026-03-23T20:38:32.59" personId="{79160F3F-A2CD-4B5D-ACD4-80E02EA51DFF}" id="{A3B1746C-00C1-4374-A9F9-709858B9453E}">
    <text xml:space="preserve">3-23-2026 QC Date Entered In SiteTracker On 3/23/2026.
</text>
  </threadedComment>
  <threadedComment ref="U169" dT="2025-12-12T20:46:37.37" personId="{79160F3F-A2CD-4B5D-ACD4-80E02EA51DFF}" id="{19A478AD-C828-4707-8A48-40B5886E2FCC}">
    <text>6-12-2025 Confirmed Actual Completed Footage.</text>
  </threadedComment>
  <threadedComment ref="V169" dT="2025-12-12T20:47:01.09" personId="{79160F3F-A2CD-4B5D-ACD4-80E02EA51DFF}" id="{023F2020-3EB2-48F0-BB96-724F7A9E63AF}">
    <text>6-12-2025 Conduit Placement Confirmed Completed.</text>
  </threadedComment>
  <threadedComment ref="U170" dT="2025-08-25T19:34:36.29" personId="{79160F3F-A2CD-4B5D-ACD4-80E02EA51DFF}" id="{4A698453-4111-43AF-951B-C747D72DA3D6}">
    <text>8-25-2025 Confirmed Actual Completed Footage.</text>
  </threadedComment>
  <threadedComment ref="V170" dT="2025-08-25T19:35:36.54" personId="{79160F3F-A2CD-4B5D-ACD4-80E02EA51DFF}" id="{B3E2B1BE-0B1A-4ED7-A353-583ED0A8E65E}">
    <text>8-25-2025 Conduit Placement Confirmed Completed.</text>
  </threadedComment>
  <threadedComment ref="U171" dT="2025-05-21T22:54:07.14" personId="{79160F3F-A2CD-4B5D-ACD4-80E02EA51DFF}" id="{57E0DC0F-F634-45A9-B5B7-67D12F3D76E5}">
    <text>5-21-2025 Confirmed Actual Completed Footage.</text>
  </threadedComment>
  <threadedComment ref="V171" dT="2025-05-21T22:54:42.22" personId="{79160F3F-A2CD-4B5D-ACD4-80E02EA51DFF}" id="{5C780074-DF5E-42A7-8E51-FC06BB9E174F}">
    <text>5-21-2025 Conduit Placement Confirmed Completed.</text>
  </threadedComment>
  <threadedComment ref="AA171" dT="2026-03-23T20:39:30.04" personId="{79160F3F-A2CD-4B5D-ACD4-80E02EA51DFF}" id="{59169606-1DDA-4E87-9574-BC563EA23737}">
    <text>3-23-2026 QC Date Entered In SiteTracker On 3/23/2026.</text>
  </threadedComment>
  <threadedComment ref="U172" dT="2025-12-12T20:47:50.47" personId="{79160F3F-A2CD-4B5D-ACD4-80E02EA51DFF}" id="{5BD504E7-498C-445F-9443-2553121065FC}">
    <text>5-27-2025 Confirmed Actual Completed Footage.</text>
  </threadedComment>
  <threadedComment ref="V172" dT="2025-12-12T20:48:18.00" personId="{79160F3F-A2CD-4B5D-ACD4-80E02EA51DFF}" id="{687431F3-8FF0-4476-B550-57254EF43102}">
    <text>5-27-2025 Conduit Placement Confirmed Completed.</text>
  </threadedComment>
  <threadedComment ref="AA172" dT="2026-03-23T20:38:59.00" personId="{79160F3F-A2CD-4B5D-ACD4-80E02EA51DFF}" id="{CCFCE156-A8C8-43CC-881A-C1695B6D4B0F}">
    <text>3-23-2026 QC Date Entered In SiteTracker On 3/23/2026.</text>
  </threadedComment>
  <threadedComment ref="U173" dT="2025-08-22T18:16:28.90" personId="{79160F3F-A2CD-4B5D-ACD4-80E02EA51DFF}" id="{E86FAA6B-1C9E-49B9-8ADF-F55A6158DF7E}">
    <text>8-22-2025 Confirmed Actual Completed Footage.</text>
  </threadedComment>
  <threadedComment ref="V173" dT="2025-08-22T18:17:06.18" personId="{79160F3F-A2CD-4B5D-ACD4-80E02EA51DFF}" id="{E485DB2A-5421-456E-B6A2-B750CC8DDF8A}">
    <text>8-22-2025 Conduit Placement Confirmed Completed.</text>
  </threadedComment>
  <threadedComment ref="R174" dT="2025-01-29T22:16:27.08" personId="{79160F3F-A2CD-4B5D-ACD4-80E02EA51DFF}" id="{360CFB38-FDC6-481C-87D5-DAA2D5C18EAC}">
    <text>Assigned To Barlett Fiber Per Curtis On 1/29/2025.</text>
  </threadedComment>
  <threadedComment ref="U174" dT="2025-04-16T12:12:21.36" personId="{79160F3F-A2CD-4B5D-ACD4-80E02EA51DFF}" id="{5BF9176E-6152-43DD-860F-43BBF7F502F1}">
    <text>4-16-2025 Confirmed Actual Completed Footage.</text>
  </threadedComment>
  <threadedComment ref="V174" dT="2025-04-16T12:13:03.12" personId="{79160F3F-A2CD-4B5D-ACD4-80E02EA51DFF}" id="{6D61EB58-6694-4F8D-A13D-D743469E4926}">
    <text>4-16-2025 Conduit Placement Confirmed Completed.</text>
  </threadedComment>
  <threadedComment ref="U175" dT="2025-05-14T13:57:40.89" personId="{79160F3F-A2CD-4B5D-ACD4-80E02EA51DFF}" id="{95A97733-8D19-4BA3-9734-A6A71CE51A52}">
    <text>5-14-2025 Confirmed Actual Completed Footage.</text>
  </threadedComment>
  <threadedComment ref="V175" dT="2025-05-14T13:58:26.26" personId="{79160F3F-A2CD-4B5D-ACD4-80E02EA51DFF}" id="{15F34D54-758C-4892-8C30-57F01CD19E30}">
    <text>5-14-2025 Conduit Placement Confirmed Completed.</text>
  </threadedComment>
  <threadedComment ref="U176" dT="2025-05-14T15:23:27.32" personId="{79160F3F-A2CD-4B5D-ACD4-80E02EA51DFF}" id="{01CDAA1E-E0F9-42B5-B097-A4AB1928A673}">
    <text>5-14-2025 Confirmed Actual Completed Footage.</text>
  </threadedComment>
  <threadedComment ref="V176" dT="2025-05-14T15:23:59.32" personId="{79160F3F-A2CD-4B5D-ACD4-80E02EA51DFF}" id="{6D5922F0-6B26-4ED9-99AA-2598B9753C96}">
    <text>5-14-2025 Conduit Placement Confirmed Completed.</text>
  </threadedComment>
  <threadedComment ref="U177" dT="2025-04-24T12:58:40.06" personId="{79160F3F-A2CD-4B5D-ACD4-80E02EA51DFF}" id="{3A162613-9BD8-46DC-BBE8-92E0560E4D6E}">
    <text>4-23-2025 Confirmed Actual Completed Footage.</text>
  </threadedComment>
  <threadedComment ref="V177" dT="2025-04-24T12:58:07.01" personId="{79160F3F-A2CD-4B5D-ACD4-80E02EA51DFF}" id="{75DA41FE-A23F-45BB-96B4-77F584D661DE}">
    <text>4-23-2025 Conduit Placement Confirmed Completed.</text>
  </threadedComment>
  <threadedComment ref="U178" dT="2025-06-06T13:04:31.74" personId="{79160F3F-A2CD-4B5D-ACD4-80E02EA51DFF}" id="{D723D86C-07D0-471E-BFA4-14EDC9295307}">
    <text>6-6-2025 Confirmed Actual Completed Footage.</text>
  </threadedComment>
  <threadedComment ref="V178" dT="2025-06-06T13:05:04.16" personId="{79160F3F-A2CD-4B5D-ACD4-80E02EA51DFF}" id="{554037E9-3245-4D32-AB97-8AF8411CC553}">
    <text>6-6-2025 Conduit Placement Confirmed Completed.</text>
  </threadedComment>
  <threadedComment ref="U179" dT="2025-10-13T12:00:15.38" personId="{79160F3F-A2CD-4B5D-ACD4-80E02EA51DFF}" id="{ED8A7839-34B9-49D7-A83E-D2440FFCDA05}">
    <text>5-30-2025 Confirmed Actual Completed Footage.</text>
  </threadedComment>
  <threadedComment ref="V179" dT="2025-10-13T12:07:47.90" personId="{79160F3F-A2CD-4B5D-ACD4-80E02EA51DFF}" id="{50E2BB35-0D07-4A0B-9A63-A1A21AF9ACA7}">
    <text>5-30-2025 Conduit Placement Confirmed Completed.</text>
  </threadedComment>
  <threadedComment ref="AA179" dT="2026-03-23T20:40:44.63" personId="{79160F3F-A2CD-4B5D-ACD4-80E02EA51DFF}" id="{9A83AA0E-3887-4D35-BC4F-3EE9BCB6755B}">
    <text>3-23-2026 QC Date Entered In SiteTracker On 3/23/2026.</text>
  </threadedComment>
  <threadedComment ref="U180" dT="2025-06-03T14:41:29.17" personId="{79160F3F-A2CD-4B5D-ACD4-80E02EA51DFF}" id="{50F356FD-8F80-4A11-AD68-F3D67CFB11E9}">
    <text>6-3-2025 Confirmed Actual Completed Footage.</text>
  </threadedComment>
  <threadedComment ref="V180" dT="2025-06-03T14:42:03.33" personId="{79160F3F-A2CD-4B5D-ACD4-80E02EA51DFF}" id="{B6848518-F250-495F-9FFF-E23B4F259B4C}">
    <text>6-3-2025 Conduit Placement Confirmed Completed.</text>
  </threadedComment>
  <threadedComment ref="U181" dT="2025-10-13T12:00:42.88" personId="{79160F3F-A2CD-4B5D-ACD4-80E02EA51DFF}" id="{C684C795-517E-47EE-B8F0-7F5445461DAA}">
    <text>6-2-2025 Confirmed Actual Completed Footage.</text>
  </threadedComment>
  <threadedComment ref="V181" dT="2025-10-13T12:07:23.43" personId="{79160F3F-A2CD-4B5D-ACD4-80E02EA51DFF}" id="{9092D2C9-A083-486A-9660-F12709874AAB}">
    <text>6-2-2025 Conduit Placement Confirmed Completed.</text>
  </threadedComment>
  <threadedComment ref="U182" dT="2025-10-13T12:01:03.96" personId="{79160F3F-A2CD-4B5D-ACD4-80E02EA51DFF}" id="{160FA930-1EDF-4F4A-8C0F-0834978AA273}">
    <text>6-5-2025 Confirmed Actual Completed Footage.</text>
  </threadedComment>
  <threadedComment ref="V182" dT="2025-10-13T12:07:08.57" personId="{79160F3F-A2CD-4B5D-ACD4-80E02EA51DFF}" id="{2ECF5A3A-0820-48C5-A5A7-7291058C6E23}">
    <text>6-5-2025 Conduit Placement Confirmed Completed.</text>
  </threadedComment>
  <threadedComment ref="U183" dT="2025-10-13T12:01:28.77" personId="{79160F3F-A2CD-4B5D-ACD4-80E02EA51DFF}" id="{72A6F3D6-24D6-4FDC-8B82-2C3D2D7CD0AD}">
    <text>6-3-2025 Confirmed Actual Completed Footage.</text>
  </threadedComment>
  <threadedComment ref="V183" dT="2025-10-13T12:06:49.59" personId="{79160F3F-A2CD-4B5D-ACD4-80E02EA51DFF}" id="{7D47EE29-CA9A-48B2-A150-B3D3E5550791}">
    <text>6-3-2025 Conduit Placement Confirmed Completed.</text>
  </threadedComment>
  <threadedComment ref="U184" dT="2025-12-12T20:49:25.50" personId="{79160F3F-A2CD-4B5D-ACD4-80E02EA51DFF}" id="{175F7794-298D-425E-8B08-02ECE53AAA6E}">
    <text>6-30-2025 Confirmed Actual Completed Footage.</text>
  </threadedComment>
  <threadedComment ref="V184" dT="2025-12-12T20:49:52.26" personId="{79160F3F-A2CD-4B5D-ACD4-80E02EA51DFF}" id="{77669EDC-0AB5-47E5-8653-DF23C48ED117}">
    <text>6-30-2025 Conduit Placement Confirmed Completed.</text>
  </threadedComment>
  <threadedComment ref="U185" dT="2025-04-25T15:04:38.93" personId="{79160F3F-A2CD-4B5D-ACD4-80E02EA51DFF}" id="{56413FE3-5AAE-4ADB-91B8-5060003CF925}">
    <text>4-25-2025 Confirmed Actual Completed Footage.</text>
  </threadedComment>
  <threadedComment ref="V185" dT="2025-04-25T15:05:23.14" personId="{79160F3F-A2CD-4B5D-ACD4-80E02EA51DFF}" id="{DCB1BDBA-70B7-453B-92AA-BE542DE04513}">
    <text>4-25-2025 Conduit Placement Confirmed Completed.</text>
  </threadedComment>
  <threadedComment ref="U186" dT="2025-10-13T12:01:56.47" personId="{79160F3F-A2CD-4B5D-ACD4-80E02EA51DFF}" id="{43F0DF9F-2F89-4995-BA61-2D46ED22BAEA}">
    <text>6-3-2025 Confirmed Actual Completed Footage.</text>
  </threadedComment>
  <threadedComment ref="V186" dT="2025-10-13T12:06:25.77" personId="{79160F3F-A2CD-4B5D-ACD4-80E02EA51DFF}" id="{A2B7280E-BBEF-432C-B84A-BCABE6529A43}">
    <text>6-3-2025 Conduit Placement Confirmed Completed.</text>
  </threadedComment>
  <threadedComment ref="AA186" dT="2026-03-23T20:41:33.30" personId="{79160F3F-A2CD-4B5D-ACD4-80E02EA51DFF}" id="{774A09C8-3B8D-4C3D-8E9A-7BFB862A8C90}">
    <text>3-23-2026 QC Date Entered In SiteTracker On 3/23/2026.</text>
  </threadedComment>
  <threadedComment ref="U187" dT="2025-06-06T14:32:00.42" personId="{79160F3F-A2CD-4B5D-ACD4-80E02EA51DFF}" id="{40CB1EB0-05ED-43D7-89CD-454F851A71EB}">
    <text>6-6-2025 Confirmed Actual Completed Footage.</text>
  </threadedComment>
  <threadedComment ref="V187" dT="2025-06-06T14:32:35.42" personId="{79160F3F-A2CD-4B5D-ACD4-80E02EA51DFF}" id="{5996C28E-EB3A-4457-8F20-F5186D237CAF}">
    <text>6-6-2025 Conduit Placement Confirmed Completed.</text>
  </threadedComment>
  <threadedComment ref="Y187" dT="2025-03-14T14:19:38.08" personId="{79160F3F-A2CD-4B5D-ACD4-80E02EA51DFF}" id="{77F10BA2-E740-4905-88CC-258BBA5A89C9}">
    <text>3-14-2025 Splicing Completed by Utilities One as Per Tillman.</text>
  </threadedComment>
  <threadedComment ref="U188" dT="2025-06-11T12:31:58.51" personId="{79160F3F-A2CD-4B5D-ACD4-80E02EA51DFF}" id="{04524F86-FC6D-4302-A9EE-628C4B59B9BC}">
    <text>6-11-2025 Confirmed Actual Completed Footage.</text>
  </threadedComment>
  <threadedComment ref="V188" dT="2025-06-11T12:32:43.63" personId="{79160F3F-A2CD-4B5D-ACD4-80E02EA51DFF}" id="{C6F290D9-52FA-4091-88E8-E73E5CB794B6}">
    <text>6-11-2025 Conduit Placement Confirmed Completed.</text>
  </threadedComment>
  <threadedComment ref="U189" dT="2025-06-04T13:56:33.69" personId="{79160F3F-A2CD-4B5D-ACD4-80E02EA51DFF}" id="{C1ED464D-F610-4351-9D06-08FE61930CCE}">
    <text>6-4-2025 Confirmed Actual Completed Footage.</text>
  </threadedComment>
  <threadedComment ref="V189" dT="2025-06-04T13:56:58.69" personId="{79160F3F-A2CD-4B5D-ACD4-80E02EA51DFF}" id="{8F482468-4398-457F-88FC-1F7518747DD6}">
    <text>6-4-2025 Conduit Placement Confirmed Completed.</text>
  </threadedComment>
  <threadedComment ref="U190" dT="2025-10-13T12:02:17.75" personId="{79160F3F-A2CD-4B5D-ACD4-80E02EA51DFF}" id="{B0179F44-1493-41C0-88C3-52E02D9E32F0}">
    <text>6-6-2025 Confirmed Actual Completed Footage.</text>
  </threadedComment>
  <threadedComment ref="V190" dT="2025-10-13T12:05:54.60" personId="{79160F3F-A2CD-4B5D-ACD4-80E02EA51DFF}" id="{AE87A053-617D-486C-B4D4-3150030E4F69}">
    <text>6-6-2025 Conduit Placement Confirmed Completed.</text>
  </threadedComment>
  <threadedComment ref="R191" dT="2025-02-06T22:56:44.92" personId="{B94EEAA7-0C12-4C40-83AA-0D04355A5C49}" id="{89650FE0-4AFB-4F1C-80A2-B5CB93B356CE}">
    <text>HDD 2-6</text>
  </threadedComment>
  <threadedComment ref="U191" dT="2025-05-21T19:21:35.41" personId="{79160F3F-A2CD-4B5D-ACD4-80E02EA51DFF}" id="{CE9386FF-FDF2-4927-92D7-865AF317155F}">
    <text>7-10-2025 Confirmed Actual Completed Footage.</text>
  </threadedComment>
  <threadedComment ref="V191" dT="2025-05-21T19:22:20.35" personId="{79160F3F-A2CD-4B5D-ACD4-80E02EA51DFF}" id="{E52EE323-BBE0-4E60-A03D-328D190E260D}">
    <text>7-10-2025 Conduit Placement Confirmed Completed.</text>
  </threadedComment>
  <threadedComment ref="R192" dT="2025-02-04T19:46:56.78" personId="{79160F3F-A2CD-4B5D-ACD4-80E02EA51DFF}" id="{46D902E2-FE43-45F8-8DBA-436DB5C68BA9}">
    <text>Assigned To Power Connect as Per Curtis on 2-4-2025.</text>
  </threadedComment>
  <threadedComment ref="U192" dT="2025-06-12T19:50:06.13" personId="{79160F3F-A2CD-4B5D-ACD4-80E02EA51DFF}" id="{846D0FAE-420F-47AB-BCEE-2CDA053C1A70}">
    <text>6-12-2025 Confirmed Actual Completed Footage.</text>
  </threadedComment>
  <threadedComment ref="V192" dT="2025-06-12T19:50:36.43" personId="{79160F3F-A2CD-4B5D-ACD4-80E02EA51DFF}" id="{8C073D29-1AEB-47AD-9BDD-2A134ED20A2B}">
    <text>6-12-2025 Conduit Placement Confirmed Completed.</text>
  </threadedComment>
  <threadedComment ref="U193" dT="2025-12-12T20:50:34.07" personId="{79160F3F-A2CD-4B5D-ACD4-80E02EA51DFF}" id="{1998610D-3EF6-49BB-964E-1166BF8C964B}">
    <text>6-17-2025 Confirmed Actual Completed Footage.</text>
  </threadedComment>
  <threadedComment ref="V193" dT="2025-12-12T20:51:00.24" personId="{79160F3F-A2CD-4B5D-ACD4-80E02EA51DFF}" id="{DEACD79A-7B39-484B-8640-E046A1EA2A4F}">
    <text>6-17-2025 Conduit Placement Confirmed Completed.</text>
  </threadedComment>
  <threadedComment ref="AA193" dT="2026-03-23T20:42:03.07" personId="{79160F3F-A2CD-4B5D-ACD4-80E02EA51DFF}" id="{E770824F-DF6D-477F-8C3D-0A26561873D6}">
    <text>3-23-2026 QC Date Entered In SiteTracker On 3/23/2026.</text>
  </threadedComment>
  <threadedComment ref="U194" dT="2025-06-06T18:18:57.78" personId="{79160F3F-A2CD-4B5D-ACD4-80E02EA51DFF}" id="{85498D14-D5E6-4596-B0FC-A88806092BB2}">
    <text>6-6-2025 Confirmed Actual Completed Footage.</text>
  </threadedComment>
  <threadedComment ref="V194" dT="2025-06-06T18:19:26.99" personId="{79160F3F-A2CD-4B5D-ACD4-80E02EA51DFF}" id="{7FE17918-1458-4EAB-9985-83BB176DA646}">
    <text>6-6-2025 Conduit Placement Confirmed Completed.</text>
  </threadedComment>
  <threadedComment ref="U195" dT="2025-04-16T17:03:55.21" personId="{79160F3F-A2CD-4B5D-ACD4-80E02EA51DFF}" id="{62C262AC-454C-45A9-91B8-96683D8A9855}">
    <text>4-16-2025 Confirmed Actual Completed Footage.</text>
  </threadedComment>
  <threadedComment ref="V195" dT="2025-04-16T17:04:28.29" personId="{79160F3F-A2CD-4B5D-ACD4-80E02EA51DFF}" id="{C4C9E95D-57CA-49AE-B627-3A029C7CED38}">
    <text>4-16-2025 Conduit Placement Confirmed Completed.</text>
  </threadedComment>
  <threadedComment ref="AA195" dT="2026-03-23T20:41:07.27" personId="{79160F3F-A2CD-4B5D-ACD4-80E02EA51DFF}" id="{85390593-5342-4455-91C6-8EC30EC7CD8A}">
    <text>3-23-2026 QC Date Entered In SiteTracker On 3/23/2026.</text>
  </threadedComment>
  <threadedComment ref="U196" dT="2025-04-17T13:09:04.10" personId="{79160F3F-A2CD-4B5D-ACD4-80E02EA51DFF}" id="{59BC3B04-8F3B-4FD8-A280-6DA196D444DA}">
    <text>4-17-2025 Confirmed Actual Completed Footage.</text>
  </threadedComment>
  <threadedComment ref="V196" dT="2025-04-17T13:09:27.88" personId="{79160F3F-A2CD-4B5D-ACD4-80E02EA51DFF}" id="{D2774464-7DB3-4189-9192-60D4DA75D48C}">
    <text>4-16-2025 Conduit Placement Confirmed Completed.</text>
  </threadedComment>
  <threadedComment ref="U197" dT="2025-10-13T12:02:41.49" personId="{79160F3F-A2CD-4B5D-ACD4-80E02EA51DFF}" id="{CB0758B4-428B-494F-8F8F-D59CC0037C51}">
    <text>6-11-2025 Confirmed Actual Completed Footage.</text>
  </threadedComment>
  <threadedComment ref="V197" dT="2025-10-13T12:05:26.05" personId="{79160F3F-A2CD-4B5D-ACD4-80E02EA51DFF}" id="{DEF50DC7-69F4-4C6E-ABD9-A4CD9963C270}">
    <text>6-11-2025 Conduit Placement Confirmed Completed.</text>
  </threadedComment>
  <threadedComment ref="U198" dT="2025-10-13T12:03:05.46" personId="{79160F3F-A2CD-4B5D-ACD4-80E02EA51DFF}" id="{2237F15A-2877-4628-8961-F6D9EF4CACB2}">
    <text>6-3-2025 Confirmed Actual Completed Footage.</text>
  </threadedComment>
  <threadedComment ref="V198" dT="2025-10-13T12:05:14.55" personId="{79160F3F-A2CD-4B5D-ACD4-80E02EA51DFF}" id="{E57DCA75-71D8-48DE-8A6B-E3D1EB00B56B}">
    <text>6-3-2025 Conduit Placement Confirmed Completed.</text>
  </threadedComment>
  <threadedComment ref="U199" dT="2025-10-17T13:31:43.96" personId="{79160F3F-A2CD-4B5D-ACD4-80E02EA51DFF}" id="{766A804C-6236-4D25-BE31-76A2D1167C61}">
    <text>10-17-2025 Confirmed Actual Completed Footage.</text>
  </threadedComment>
  <threadedComment ref="V199" dT="2025-10-17T13:32:09.39" personId="{79160F3F-A2CD-4B5D-ACD4-80E02EA51DFF}" id="{DFC3C9AD-ACD9-44C3-8DA5-F26FD76793BA}">
    <text>10-17-2025 Conduit Placement Confirmed Completed.</text>
  </threadedComment>
  <threadedComment ref="U200" dT="2025-08-19T21:49:32.35" personId="{79160F3F-A2CD-4B5D-ACD4-80E02EA51DFF}" id="{C62297E7-679C-42A9-989B-1041393525B1}">
    <text>8-19-2025 Confirmed Actual Completed Footage.</text>
  </threadedComment>
  <threadedComment ref="V200" dT="2025-08-19T21:50:07.34" personId="{79160F3F-A2CD-4B5D-ACD4-80E02EA51DFF}" id="{3FDCAE1E-4CD3-49C9-A42A-8877C75AE0D5}">
    <text>8-19-2025 Conduit Placement Confirmed Completed.</text>
  </threadedComment>
  <threadedComment ref="U201" dT="2025-12-12T20:51:48.26" personId="{79160F3F-A2CD-4B5D-ACD4-80E02EA51DFF}" id="{B07D8600-A27B-44B7-9CC8-34F3569B5525}">
    <text>5-14-2025 Confirmed Actual Completed Footage.</text>
  </threadedComment>
  <threadedComment ref="V201" dT="2025-12-12T20:52:16.62" personId="{79160F3F-A2CD-4B5D-ACD4-80E02EA51DFF}" id="{71D03D98-6DBE-438C-A67E-0B65DAAF341F}">
    <text>5-14-2025 Conduit Placement Confirmed Completed.</text>
  </threadedComment>
  <threadedComment ref="T202" dT="2025-03-19T12:01:28.73" personId="{79160F3F-A2CD-4B5D-ACD4-80E02EA51DFF}" id="{E332339B-7F40-4E57-A76A-93AD263997E9}">
    <text>3-19-2025 Project Completed-Re-Design on Project Changed the Footage.</text>
  </threadedComment>
  <threadedComment ref="U202" dT="2025-05-29T20:01:24.03" personId="{79160F3F-A2CD-4B5D-ACD4-80E02EA51DFF}" id="{AB876E59-95BA-4DFD-BFF5-D47013424731}">
    <text>5-29-2025 Confirmed Actual Completed Footage.</text>
  </threadedComment>
  <threadedComment ref="V202" dT="2025-05-29T20:02:15.64" personId="{79160F3F-A2CD-4B5D-ACD4-80E02EA51DFF}" id="{A7DE4E9F-CA1B-40C7-A32F-C29BF335970F}">
    <text>5-29-2025 Conduit Placement Confirmed Completed.</text>
  </threadedComment>
  <threadedComment ref="A203" dT="2025-06-03T12:39:54.33" personId="{79160F3F-A2CD-4B5D-ACD4-80E02EA51DFF}" id="{7FBEAE6E-BCF4-4190-A1E3-C1AE50A12C54}">
    <text>6-3-2025 As Per Theresa Only Construction Has Been Invoiced--Fiber To Follow.</text>
  </threadedComment>
  <threadedComment ref="R203" dT="2025-02-06T22:44:15.77" personId="{B94EEAA7-0C12-4C40-83AA-0D04355A5C49}" id="{A31C4915-9B2A-4466-81D2-F061A1AD2B0B}">
    <text>FCA</text>
  </threadedComment>
  <threadedComment ref="U203" dT="2025-05-13T19:59:24.00" personId="{79160F3F-A2CD-4B5D-ACD4-80E02EA51DFF}" id="{5886D154-48F9-4169-8D32-FF04E42A465C}">
    <text>5-13-2025 Confirmed Actual Completed Footage.</text>
  </threadedComment>
  <threadedComment ref="V203" dT="2025-05-13T20:00:30.30" personId="{79160F3F-A2CD-4B5D-ACD4-80E02EA51DFF}" id="{C803588A-D90C-4ABA-9B47-F05273A01B4A}">
    <text>5-13-2025 Conduit Placement Confirmed Completed.</text>
  </threadedComment>
  <threadedComment ref="U204" dT="2025-06-11T12:23:40.48" personId="{79160F3F-A2CD-4B5D-ACD4-80E02EA51DFF}" id="{6D3F2EB1-3368-4ADC-B57B-1874656DB15B}">
    <text>6-11-2025 Confirmed Actual Completed Footage.</text>
  </threadedComment>
  <threadedComment ref="V204" dT="2025-06-11T12:24:08.37" personId="{79160F3F-A2CD-4B5D-ACD4-80E02EA51DFF}" id="{D1BE0F44-91D7-423E-8F0B-F2E99C75D1A3}">
    <text>6-11-2025 Conduit Placement Confirmed Completed.</text>
  </threadedComment>
  <threadedComment ref="AA204" dT="2026-03-23T20:43:33.17" personId="{79160F3F-A2CD-4B5D-ACD4-80E02EA51DFF}" id="{411EC723-7CA5-476A-9717-06FEDBBC6B2A}">
    <text>3-23-2026 QC Date Entered In SiteTracker On 3/23/2026.</text>
  </threadedComment>
  <threadedComment ref="U205" dT="2025-08-21T14:12:49.82" personId="{79160F3F-A2CD-4B5D-ACD4-80E02EA51DFF}" id="{0EB6D28B-0662-4CD7-A7AD-967785D5254E}">
    <text>7-21-2025 Confirmed Actual Completed Footage.</text>
  </threadedComment>
  <threadedComment ref="V205" dT="2025-08-21T14:14:26.98" personId="{79160F3F-A2CD-4B5D-ACD4-80E02EA51DFF}" id="{0DC8A58F-2885-42D4-AC3A-120541BA92EC}">
    <text>7-21-2025 Conduit Placement Confirmed Completed.</text>
  </threadedComment>
  <threadedComment ref="U206" dT="2025-10-13T12:03:32.44" personId="{79160F3F-A2CD-4B5D-ACD4-80E02EA51DFF}" id="{3398BD66-3977-4B75-A489-2B4B31F8F2D0}">
    <text>6-9-2025 Confirmed Actual Completed Footage.</text>
  </threadedComment>
  <threadedComment ref="V206" dT="2025-10-13T12:04:39.60" personId="{79160F3F-A2CD-4B5D-ACD4-80E02EA51DFF}" id="{DA9F3A93-94DB-4551-AD1B-11F638EB4495}">
    <text>6-9-2025 Conduit Placement Confirmed Completed.</text>
  </threadedComment>
  <threadedComment ref="T207" dT="2025-06-06T14:03:06.67" personId="{79160F3F-A2CD-4B5D-ACD4-80E02EA51DFF}" id="{A118B744-27E3-45CC-AC17-66DEEA69D42C}">
    <text>6-6-2025 222' Of Additional 1 1/2 Conduit Was Placed On This Project.</text>
  </threadedComment>
  <threadedComment ref="U207" dT="2025-10-13T12:04:07.44" personId="{79160F3F-A2CD-4B5D-ACD4-80E02EA51DFF}" id="{93F11D5C-C5E3-4DD0-821B-B71EF5D628E4}">
    <text>6-6-2025 Confirmed Actual Completed Footage.</text>
  </threadedComment>
  <threadedComment ref="V207" dT="2025-10-13T12:04:57.55" personId="{79160F3F-A2CD-4B5D-ACD4-80E02EA51DFF}" id="{D80F00F6-71DC-4D2F-89EA-3A38FE98394B}">
    <text>6-6-2025 Conduit Placement Confirmed Completed.</text>
  </threadedComment>
  <threadedComment ref="U208" dT="2025-06-30T14:34:25.46" personId="{79160F3F-A2CD-4B5D-ACD4-80E02EA51DFF}" id="{13405531-94C7-4C8A-B853-7FB996BDC89E}">
    <text>6-30-2025 Confirmed Actual Completed Footage.</text>
  </threadedComment>
  <threadedComment ref="V208" dT="2025-06-30T14:34:59.56" personId="{79160F3F-A2CD-4B5D-ACD4-80E02EA51DFF}" id="{26F0574F-6AAE-4BE8-AB2A-31353AF91E1A}">
    <text>6-30-2025 Conduit Placement Confirmed Completed.</text>
  </threadedComment>
  <threadedComment ref="U209" dT="2025-10-10T12:51:57.72" personId="{79160F3F-A2CD-4B5D-ACD4-80E02EA51DFF}" id="{8023C05D-A327-4985-A4A4-7742922CE22A}">
    <text>10-10-2025 Confirmed Actual Completed Footage.</text>
  </threadedComment>
  <threadedComment ref="V209" dT="2025-10-10T12:52:24.47" personId="{79160F3F-A2CD-4B5D-ACD4-80E02EA51DFF}" id="{A039D815-78E0-4CBE-8D3D-B1622C6F0AD5}">
    <text>10-10-2025 Conduit Placement Confirmed Completed.</text>
  </threadedComment>
  <threadedComment ref="U210" dT="2025-10-04T19:39:46.57" personId="{79160F3F-A2CD-4B5D-ACD4-80E02EA51DFF}" id="{7F147FDC-8639-485A-812D-7381CDBA6AF5}">
    <text>10-3-2025 Confirmed Actual Completed Footage.</text>
  </threadedComment>
  <threadedComment ref="V210" dT="2025-10-04T19:32:00.19" personId="{79160F3F-A2CD-4B5D-ACD4-80E02EA51DFF}" id="{59045F98-7723-4A00-BC86-CE528FCF7A9E}">
    <text>10-3-2025 Conduit Placement Confirmed Completed.</text>
  </threadedComment>
  <threadedComment ref="U211" dT="2025-09-22T13:57:18.49" personId="{79160F3F-A2CD-4B5D-ACD4-80E02EA51DFF}" id="{DD53000F-7A13-4486-BBB1-7F709BB47B9B}">
    <text>9-19-2025 Confirmed Actual Completed Footage.</text>
  </threadedComment>
  <threadedComment ref="V211" dT="2025-09-22T13:57:42.91" personId="{79160F3F-A2CD-4B5D-ACD4-80E02EA51DFF}" id="{B3167108-F324-4E81-A670-DE57E84D9750}">
    <text>9-19-2025 Conduit Placement Confirmed Completed.</text>
  </threadedComment>
  <threadedComment ref="R212" dT="2025-01-29T22:16:27.08" personId="{79160F3F-A2CD-4B5D-ACD4-80E02EA51DFF}" id="{F5AD6C5D-7708-44FF-852F-ACEC90A9779D}">
    <text>Assigned To Barlett Fiber Per Curtis On 1/29/2025.</text>
  </threadedComment>
  <threadedComment ref="U212" dT="2025-07-16T16:35:21.42" personId="{79160F3F-A2CD-4B5D-ACD4-80E02EA51DFF}" id="{BF995F9F-64DF-47E1-9DD1-6A050C01830A}">
    <text>7-16-2025 Confirmed Actual Completed Footage.</text>
  </threadedComment>
  <threadedComment ref="V212" dT="2025-07-16T16:35:52.71" personId="{79160F3F-A2CD-4B5D-ACD4-80E02EA51DFF}" id="{508EEC17-8DA1-44C8-A3B8-56554B677021}">
    <text>7-16-2025 Conduit Placement Confirmed Completed.</text>
  </threadedComment>
  <threadedComment ref="U213" dT="2026-01-13T21:28:05.63" personId="{74F12554-A315-4F9B-B137-457CC8B8B285}" id="{AD469BF0-29C2-42B3-8E1C-600D1989881C}">
    <text>1-13-2025 Confirmed Actual Completed Footage.  Change Order Request Sent to Tillman.</text>
  </threadedComment>
  <threadedComment ref="V213" dT="2026-01-18T19:07:06.26" personId="{79160F3F-A2CD-4B5D-ACD4-80E02EA51DFF}" id="{068C5219-F573-46AA-9AAD-8585957A2E6F}">
    <text>1-7-2026 Conduit Placement Confirmed Completed.</text>
  </threadedComment>
  <threadedComment ref="U214" dT="2026-02-05T16:55:24.02" personId="{79160F3F-A2CD-4B5D-ACD4-80E02EA51DFF}" id="{AB2D6A59-1D07-45B4-AC66-FAF12613B127}">
    <text>2-5-2026 Confirmed Actual Completed Footage.</text>
  </threadedComment>
  <threadedComment ref="V214" dT="2026-02-05T16:56:02.66" personId="{79160F3F-A2CD-4B5D-ACD4-80E02EA51DFF}" id="{63A81181-88E8-4AC4-8D05-AA36D61F2366}">
    <text>2-5-2026 Conduit Placement Confirmed Completed.</text>
  </threadedComment>
  <threadedComment ref="U215" dT="2026-02-11T17:20:15.61" personId="{79160F3F-A2CD-4B5D-ACD4-80E02EA51DFF}" id="{BF81D8B1-FBE6-4DAF-8A74-84EB99904059}">
    <text>2-11-2026 Confirmed Actual Completed Footage.</text>
  </threadedComment>
  <threadedComment ref="V215" dT="2026-02-11T17:21:08.01" personId="{79160F3F-A2CD-4B5D-ACD4-80E02EA51DFF}" id="{9327A95B-2336-460A-996E-DC255068E0CF}">
    <text>2-11-2026 Conduit Placement Confirmed Completed.</text>
  </threadedComment>
  <threadedComment ref="U216" dT="2026-02-12T19:32:43.48" personId="{79160F3F-A2CD-4B5D-ACD4-80E02EA51DFF}" id="{995A78C5-5128-478A-8AEB-95B101A9712D}">
    <text>2-12-2026 Confirmed Actual Completed Footage.</text>
  </threadedComment>
  <threadedComment ref="V216" dT="2026-02-12T19:33:08.78" personId="{79160F3F-A2CD-4B5D-ACD4-80E02EA51DFF}" id="{EC9DD3DD-E621-42AE-B003-6F26B6C3485A}">
    <text>2-12-2026 Conduit Placement Confirmed Completed.</text>
  </threadedComment>
  <threadedComment ref="U217" dT="2026-02-20T14:55:19.17" personId="{79160F3F-A2CD-4B5D-ACD4-80E02EA51DFF}" id="{C5D369C1-3D01-43C8-A015-DC7CCB95F9BF}">
    <text>2-20-2026 Confirmed Actual Completed Footage.</text>
  </threadedComment>
  <threadedComment ref="V217" dT="2026-02-20T14:55:46.10" personId="{79160F3F-A2CD-4B5D-ACD4-80E02EA51DFF}" id="{6DDF1A92-C809-4A5D-804F-7451170C07A9}">
    <text>2-20-2026 Conduit Placement Confirmed Completed.</text>
  </threadedComment>
  <threadedComment ref="U218" dT="2026-02-19T20:56:27.06" personId="{79160F3F-A2CD-4B5D-ACD4-80E02EA51DFF}" id="{5ABE0222-4493-43DE-A35C-1F34FEC91802}">
    <text>2-19-2026 Confirmed Actual Completed Footage.</text>
  </threadedComment>
  <threadedComment ref="V218" dT="2026-02-19T20:56:50.78" personId="{79160F3F-A2CD-4B5D-ACD4-80E02EA51DFF}" id="{488AA432-5D55-430D-9C2C-E714C92CB693}">
    <text>2-19-2026 Conduit Placement Confirmed Completed.</text>
  </threadedComment>
  <threadedComment ref="U219" dT="2026-02-20T17:01:14.41" personId="{79160F3F-A2CD-4B5D-ACD4-80E02EA51DFF}" id="{AB97C33D-7803-4514-9888-7A58A09B591A}">
    <text>2-20-2026 Confirmed Actual Completed Footage.</text>
  </threadedComment>
  <threadedComment ref="V219" dT="2026-02-20T17:01:41.28" personId="{79160F3F-A2CD-4B5D-ACD4-80E02EA51DFF}" id="{8F1086CB-5167-448F-9ADC-C825670B3D6E}">
    <text>2-20-2026 Conduit Placement Confirmed Completed.</text>
  </threadedComment>
  <threadedComment ref="U220" dT="2026-02-16T19:35:14.22" personId="{79160F3F-A2CD-4B5D-ACD4-80E02EA51DFF}" id="{8C7147F7-185A-4082-B1AF-A8CC3D2D3E4C}">
    <text>2-16-2026 Confirmed Actual Completed Footage.</text>
  </threadedComment>
  <threadedComment ref="V220" dT="2026-02-16T19:35:42.56" personId="{79160F3F-A2CD-4B5D-ACD4-80E02EA51DFF}" id="{895AEC29-CA16-4E37-B64D-6508E649DC6E}">
    <text>2-16-2026 Conduit Placement Confirmed Completed.</text>
  </threadedComment>
  <threadedComment ref="U221" dT="2026-02-16T19:35:22.00" personId="{79160F3F-A2CD-4B5D-ACD4-80E02EA51DFF}" id="{3F3769EB-D680-434C-9F76-DFEAD87DB39E}">
    <text>2-16-2026 Confirmed Actual Completed Footage.</text>
  </threadedComment>
  <threadedComment ref="V221" dT="2026-02-16T19:35:54.02" personId="{79160F3F-A2CD-4B5D-ACD4-80E02EA51DFF}" id="{8B13D483-B2B5-4FEC-885A-F844E3C10A66}">
    <text>2-16-2026 Conduit Placement Confirmed Completed.</text>
  </threadedComment>
  <threadedComment ref="U222" dT="2025-12-15T19:16:22.31" personId="{79160F3F-A2CD-4B5D-ACD4-80E02EA51DFF}" id="{BDB1FCA7-359C-4DBC-947B-DC929D7976B9}">
    <text>12-15-2025 Fiber Placement and Splicing.</text>
  </threadedComment>
  <threadedComment ref="V222" dT="2025-12-15T19:16:46.23" personId="{79160F3F-A2CD-4B5D-ACD4-80E02EA51DFF}" id="{685EACCF-3EB9-4167-BF52-123D04D7903B}">
    <text>12-15-2025 Fiber Placement and Splicing.</text>
  </threadedComment>
  <threadedComment ref="U223" dT="2025-12-15T19:16:33.59" personId="{79160F3F-A2CD-4B5D-ACD4-80E02EA51DFF}" id="{F64B272E-7B13-4FD6-BCE9-FD820524D28E}">
    <text>12-15-2025 Fiber Placement and Splicing.</text>
  </threadedComment>
  <threadedComment ref="V223" dT="2025-12-15T19:16:53.13" personId="{79160F3F-A2CD-4B5D-ACD4-80E02EA51DFF}" id="{4076130C-6EDC-4F8F-A624-74CA3E0B597D}">
    <text>12-15-2025 Fiber Placement and Splicing.</text>
  </threadedComment>
  <threadedComment ref="U224" dT="2026-02-13T14:48:02.71" personId="{79160F3F-A2CD-4B5D-ACD4-80E02EA51DFF}" id="{4E2F4959-4849-4ED7-A622-C519C44B24AD}">
    <text>2-13-2025 Fiber Placement and Splicing.</text>
  </threadedComment>
  <threadedComment ref="V224" dT="2026-02-13T14:48:49.57" personId="{79160F3F-A2CD-4B5D-ACD4-80E02EA51DFF}" id="{CE459243-AED2-4D65-85E4-BF3FC1ADC2BC}">
    <text>2-13-2025 Fiber Placement and Splicing.</text>
  </threadedComment>
  <threadedComment ref="U225" dT="2026-01-18T21:07:30.30" personId="{79160F3F-A2CD-4B5D-ACD4-80E02EA51DFF}" id="{BC37ACF6-A409-4D62-BA9A-14A252835418}">
    <text>1-9-2026 Conduit Placement Confirmed Completed.</text>
  </threadedComment>
  <threadedComment ref="V225" dT="2026-01-18T21:07:59.91" personId="{79160F3F-A2CD-4B5D-ACD4-80E02EA51DFF}" id="{9FE77486-AAAC-4B1D-88F1-213E5801AB1C}">
    <text>1-9-2026 Fiber Placement and Splicing.</text>
  </threadedComment>
  <threadedComment ref="U226" dT="2026-01-19T15:11:19.18" personId="{79160F3F-A2CD-4B5D-ACD4-80E02EA51DFF}" id="{A832F4AC-18E4-48D6-9C2A-272575B9487E}">
    <text>1-13-2026 Confirmed Actual Completed Footage.</text>
  </threadedComment>
  <threadedComment ref="V226" dT="2026-01-19T15:10:45.83" personId="{79160F3F-A2CD-4B5D-ACD4-80E02EA51DFF}" id="{72453326-C165-43E4-8D3B-90371BBC5422}">
    <text>1-13-2026 Fiber Placement and Splicing.</text>
  </threadedComment>
  <threadedComment ref="U227" dT="2026-01-18T17:13:16.59" personId="{79160F3F-A2CD-4B5D-ACD4-80E02EA51DFF}" id="{399ECB90-B545-451A-B214-8FE6E5D3986E}">
    <text>1-6-2026 Confirmed Actual Completed Footage.</text>
  </threadedComment>
  <threadedComment ref="V227" dT="2026-01-18T17:14:54.24" personId="{79160F3F-A2CD-4B5D-ACD4-80E02EA51DFF}" id="{BF79736E-6CE2-4CB3-9043-6085ACD10427}">
    <text xml:space="preserve">1-6-2026 Fiber Placement and Splicing.
</text>
  </threadedComment>
  <threadedComment ref="U228" dT="2026-01-18T17:24:02.15" personId="{79160F3F-A2CD-4B5D-ACD4-80E02EA51DFF}" id="{93847D7D-307F-44A1-A69F-78C4B601EF78}">
    <text>1-6-2026 Confirmed Actual Completed Footage.</text>
  </threadedComment>
  <threadedComment ref="V228" dT="2026-01-18T17:23:40.73" personId="{79160F3F-A2CD-4B5D-ACD4-80E02EA51DFF}" id="{21A255CD-2C8D-41C7-8828-715D6A59A7BC}">
    <text>1-6-2026 Fiber Placement and Splicing.</text>
  </threadedComment>
  <threadedComment ref="U229" dT="2026-02-12T19:44:15.28" personId="{79160F3F-A2CD-4B5D-ACD4-80E02EA51DFF}" id="{8C8C9FBB-A0DE-4FD7-B538-6458C49A6B7D}">
    <text>2-12-2026 Confirmed Actual Completed Footage.</text>
  </threadedComment>
  <threadedComment ref="V229" dT="2026-02-12T19:44:45.56" personId="{79160F3F-A2CD-4B5D-ACD4-80E02EA51DFF}" id="{F4AB421A-15CD-41E4-B37C-C096E8ABBBB5}">
    <text>2-12-2026 Fiber Placement and Splicing.</text>
  </threadedComment>
  <threadedComment ref="U230" dT="2026-02-13T19:28:40.55" personId="{79160F3F-A2CD-4B5D-ACD4-80E02EA51DFF}" id="{E0BA9A4E-F173-4643-9678-CA32C85E127C}">
    <text>2-13-2026 Confirmed Actual Completed Footage.</text>
  </threadedComment>
  <threadedComment ref="V230" dT="2026-02-13T19:29:11.10" personId="{79160F3F-A2CD-4B5D-ACD4-80E02EA51DFF}" id="{13D4CD30-B6FF-4EA4-A913-8FE935D8B674}">
    <text>2-13-2026 Fiber Placement and Splicing.</text>
  </threadedComment>
  <threadedComment ref="U231" dT="2026-02-20T13:00:18.94" personId="{79160F3F-A2CD-4B5D-ACD4-80E02EA51DFF}" id="{2A9F0601-9629-4300-9593-24680139ABF3}">
    <text>2-19-2026 Confirmed Actual Completed Footage.</text>
  </threadedComment>
  <threadedComment ref="V231" dT="2026-02-20T13:00:45.23" personId="{79160F3F-A2CD-4B5D-ACD4-80E02EA51DFF}" id="{26B8D23F-3F20-4E6C-88BA-6B288C0D3F41}">
    <text>2-19-2026 Conduit Placement Confirmed Completed.</text>
  </threadedComment>
  <threadedComment ref="U232" dT="2026-03-02T20:28:10.29" personId="{79160F3F-A2CD-4B5D-ACD4-80E02EA51DFF}" id="{C1314821-2C76-4D4C-A03F-A3FACE469D48}">
    <text>3-2-2026 Confirmed Actual Completed Footage.</text>
  </threadedComment>
  <threadedComment ref="V232" dT="2026-03-02T20:28:37.98" personId="{79160F3F-A2CD-4B5D-ACD4-80E02EA51DFF}" id="{3CFE59E3-BB3B-49DB-A1FF-3C43837E781B}">
    <text>3-2-2026 Conduit Placement Confirmed Completed.</text>
  </threadedComment>
  <threadedComment ref="U233" dT="2026-02-23T15:09:58.31" personId="{79160F3F-A2CD-4B5D-ACD4-80E02EA51DFF}" id="{3D91EA4E-186F-4E36-8CFA-69053263E685}">
    <text>2-23-2026 Confirmed Actual Completed Footage.</text>
  </threadedComment>
  <threadedComment ref="V233" dT="2026-02-23T15:10:25.61" personId="{79160F3F-A2CD-4B5D-ACD4-80E02EA51DFF}" id="{BF35D230-D9B8-4DB0-8E92-87A0B6DF2AA7}">
    <text>2-23-2026 Conduit Placement Confirmed Completed.</text>
  </threadedComment>
  <threadedComment ref="U234" dT="2026-02-24T15:22:45.23" personId="{79160F3F-A2CD-4B5D-ACD4-80E02EA51DFF}" id="{0125CF2B-B2B4-4E65-8946-519B16195692}">
    <text>2-24-2026 Confirmed Actual Completed Footage.</text>
  </threadedComment>
  <threadedComment ref="V234" dT="2026-02-24T15:23:17.31" personId="{79160F3F-A2CD-4B5D-ACD4-80E02EA51DFF}" id="{08A31716-8C5A-4F22-90D3-029A0C14C409}">
    <text>2-24-2026 Conduit Placement Confirmed Completed.</text>
  </threadedComment>
  <threadedComment ref="U235" dT="2026-02-20T20:24:57.75" personId="{79160F3F-A2CD-4B5D-ACD4-80E02EA51DFF}" id="{70E68C1B-A4CB-4CBC-B8C9-9C0DDC513F1A}">
    <text>2-20-2026 Confirmed Actual Completed Footage.</text>
  </threadedComment>
  <threadedComment ref="V235" dT="2026-02-20T20:25:28.25" personId="{79160F3F-A2CD-4B5D-ACD4-80E02EA51DFF}" id="{087CB118-66A8-475F-868B-A1CA4DC2E46C}">
    <text>2-20-2026 Conduit Placement Confirmed Completed.</text>
  </threadedComment>
  <threadedComment ref="U236" dT="2026-02-24T17:12:51.79" personId="{79160F3F-A2CD-4B5D-ACD4-80E02EA51DFF}" id="{A2961FF9-5C1B-4DD2-9995-BD51DBC70CD6}">
    <text>2-24-2026 Confirmed Actual Completed Footage.</text>
  </threadedComment>
  <threadedComment ref="V236" dT="2026-02-24T17:13:41.78" personId="{79160F3F-A2CD-4B5D-ACD4-80E02EA51DFF}" id="{EAE06A27-31BF-4908-848C-3D8E4487488C}">
    <text>2-24-2026 Conduit Placement Confirmed Completed.</text>
  </threadedComment>
  <threadedComment ref="U237" dT="2026-03-02T13:57:20.90" personId="{79160F3F-A2CD-4B5D-ACD4-80E02EA51DFF}" id="{43A8750D-E90B-4F62-9B67-D9BE28769BDD}">
    <text>3-2-2026 Confirmed Actual Completed Footage.</text>
  </threadedComment>
  <threadedComment ref="V237" dT="2026-03-02T13:58:00.37" personId="{79160F3F-A2CD-4B5D-ACD4-80E02EA51DFF}" id="{2BEF1713-155A-417B-9F38-8862870A07B3}">
    <text>3-2-2026 Conduit Placement Confirmed Completed.</text>
  </threadedComment>
  <threadedComment ref="U238" dT="2026-02-25T16:40:37.58" personId="{79160F3F-A2CD-4B5D-ACD4-80E02EA51DFF}" id="{104686BF-5E73-470D-844A-3F1034264383}">
    <text>2-25-2026 Confirmed Actual Completed Footage.</text>
  </threadedComment>
  <threadedComment ref="V238" dT="2026-02-25T16:41:10.73" personId="{79160F3F-A2CD-4B5D-ACD4-80E02EA51DFF}" id="{02C747E3-09A2-4112-A51F-16A617EF011E}">
    <text>2-25-2026 Conduit Placement Confirmed Completed.</text>
  </threadedComment>
  <threadedComment ref="U239" dT="2026-02-19T14:26:45.94" personId="{79160F3F-A2CD-4B5D-ACD4-80E02EA51DFF}" id="{AD8C9C58-721C-4DFF-9552-67E63A76BA8C}">
    <text>2-19-2026 Confirmed Actual Completed Footage.</text>
  </threadedComment>
  <threadedComment ref="V239" dT="2026-02-19T14:27:19.64" personId="{79160F3F-A2CD-4B5D-ACD4-80E02EA51DFF}" id="{FCE65BAE-67CA-4C23-81E3-E642E3669E68}">
    <text>2-19-2026 Conduit Placement Confirmed Completed.</text>
  </threadedComment>
  <threadedComment ref="U240" dT="2026-02-10T14:54:16.11" personId="{79160F3F-A2CD-4B5D-ACD4-80E02EA51DFF}" id="{3D4B25F1-8E02-4E4A-BF58-B13A250595D4}">
    <text>2-10-2026 Confirmed Actual Completed Footage.</text>
  </threadedComment>
  <threadedComment ref="V240" dT="2026-02-10T14:55:05.90" personId="{79160F3F-A2CD-4B5D-ACD4-80E02EA51DFF}" id="{9005155B-F1AB-4170-A183-EDC67E55DF87}">
    <text>2-10-2026 Conduit Placement Confirmed Completed.</text>
  </threadedComment>
  <threadedComment ref="U241" dT="2026-02-25T17:19:44.08" personId="{79160F3F-A2CD-4B5D-ACD4-80E02EA51DFF}" id="{050A3D77-3E70-45B5-A9B1-3DCC6A6E6288}">
    <text>2-25-2026 Confirmed Actual Completed Footage.</text>
  </threadedComment>
  <threadedComment ref="V241" dT="2026-02-25T17:20:25.95" personId="{79160F3F-A2CD-4B5D-ACD4-80E02EA51DFF}" id="{0D0F6F9A-87D3-4718-8F9A-EFB76F1A88DC}">
    <text>2-25-2026 Conduit Placement Confirmed Completed.</text>
  </threadedComment>
  <threadedComment ref="U242" dT="2026-03-02T19:22:07.66" personId="{79160F3F-A2CD-4B5D-ACD4-80E02EA51DFF}" id="{9595D89B-9F7F-48B9-BC38-32596E949E14}">
    <text>3-2-2026 Confirmed Actual Completed Footage.</text>
  </threadedComment>
  <threadedComment ref="V242" dT="2026-03-02T19:22:42.24" personId="{79160F3F-A2CD-4B5D-ACD4-80E02EA51DFF}" id="{394677B0-8948-45F7-B901-A9E37CFA698E}">
    <text>3-2-2026 Conduit Placement Confirmed Completed.</text>
  </threadedComment>
  <threadedComment ref="U243" dT="2026-02-23T16:58:26.07" personId="{79160F3F-A2CD-4B5D-ACD4-80E02EA51DFF}" id="{E6E0F54F-543A-4667-B59C-50F3376BCBA4}">
    <text>2-23-2026 Confirmed Actual Completed Footage.</text>
  </threadedComment>
  <threadedComment ref="V243" dT="2026-02-23T16:58:55.96" personId="{79160F3F-A2CD-4B5D-ACD4-80E02EA51DFF}" id="{46EB8E0B-3324-46AB-8E64-AE8594F4795E}">
    <text>2-23-2026 Conduit Placement Confirmed Completed.</text>
  </threadedComment>
  <threadedComment ref="U244" dT="2026-02-16T13:22:46.91" personId="{79160F3F-A2CD-4B5D-ACD4-80E02EA51DFF}" id="{D6A419D9-6734-42EF-B9FE-09ACB1CE7322}">
    <text>2-16-2026 Confirmed Actual Completed Footage.</text>
  </threadedComment>
  <threadedComment ref="V244" dT="2026-02-16T13:23:40.02" personId="{79160F3F-A2CD-4B5D-ACD4-80E02EA51DFF}" id="{66C10375-EE76-4698-AF28-C2338193AD54}">
    <text>2-16-2026 Conduit Placement Confirmed Completed.</text>
  </threadedComment>
  <threadedComment ref="U245" dT="2026-02-27T19:32:58.55" personId="{79160F3F-A2CD-4B5D-ACD4-80E02EA51DFF}" id="{F8277E7D-9A3F-4A86-9410-24DB4A77F54B}">
    <text>2-26-2026 Confirmed Actual Completed Footage.</text>
  </threadedComment>
  <threadedComment ref="V245" dT="2026-02-27T19:33:55.41" personId="{79160F3F-A2CD-4B5D-ACD4-80E02EA51DFF}" id="{65363188-7BF7-4F92-86E5-A086C1AEE6AA}">
    <text>2-26-2026 Conduit Placement Confirmed Completed.</text>
  </threadedComment>
  <threadedComment ref="U246" dT="2026-02-19T20:59:10.79" personId="{79160F3F-A2CD-4B5D-ACD4-80E02EA51DFF}" id="{F5280DCC-13FF-41D1-8C4F-F49FFCFB2FFF}">
    <text>2-19-2026 Confirmed Actual Completed Footage.</text>
  </threadedComment>
  <threadedComment ref="V246" dT="2026-02-19T20:59:38.59" personId="{79160F3F-A2CD-4B5D-ACD4-80E02EA51DFF}" id="{AECD308D-A0B0-4645-B0BB-31CD672821B2}">
    <text>2-19-2026 Conduit Placement Confirmed Completed.</text>
  </threadedComment>
  <threadedComment ref="U247" dT="2026-02-17T15:58:40.00" personId="{79160F3F-A2CD-4B5D-ACD4-80E02EA51DFF}" id="{34BBE8F0-7636-483F-B933-BBA26B36E8E4}">
    <text>2-17-2026 Confirmed Actual Completed Footage.</text>
  </threadedComment>
  <threadedComment ref="V247" dT="2026-02-17T15:59:02.04" personId="{79160F3F-A2CD-4B5D-ACD4-80E02EA51DFF}" id="{4934F203-1249-4929-8381-13E11940B882}">
    <text>2-17-2026 Conduit Placement Confirmed Completed.</text>
  </threadedComment>
  <threadedComment ref="U248" dT="2026-02-17T18:00:31.18" personId="{79160F3F-A2CD-4B5D-ACD4-80E02EA51DFF}" id="{5EE29985-A8BC-426C-BE94-09502F3DA50F}">
    <text>2-17-2026 Confirmed Actual Completed Footage.</text>
  </threadedComment>
  <threadedComment ref="V248" dT="2026-02-17T18:00:51.95" personId="{79160F3F-A2CD-4B5D-ACD4-80E02EA51DFF}" id="{03BEF5AA-2733-4DEE-9E93-851E979D0651}">
    <text>2-17-2026 Conduit Placement Confirmed Completed.</text>
  </threadedComment>
  <threadedComment ref="U249" dT="2026-02-19T14:30:10.12" personId="{79160F3F-A2CD-4B5D-ACD4-80E02EA51DFF}" id="{F7258551-135C-4264-932D-6E29E56F20B6}">
    <text>2-19-2026 Confirmed Actual Completed Footage.</text>
  </threadedComment>
  <threadedComment ref="V249" dT="2026-02-19T14:30:34.37" personId="{79160F3F-A2CD-4B5D-ACD4-80E02EA51DFF}" id="{4FD70107-BF17-4281-BCC5-67BC1ED37ECB}">
    <text>2-19-2026 Conduit Placement Confirmed Completed.</text>
  </threadedComment>
  <threadedComment ref="U250" dT="2026-02-17T15:37:22.67" personId="{79160F3F-A2CD-4B5D-ACD4-80E02EA51DFF}" id="{912A3F19-FE94-411F-A746-7D5A8B0F66B9}">
    <text>2-17-2026 Confirmed Actual Completed Footage.</text>
  </threadedComment>
  <threadedComment ref="V250" dT="2026-02-17T15:37:49.69" personId="{79160F3F-A2CD-4B5D-ACD4-80E02EA51DFF}" id="{77C06427-2DE3-458B-9FC8-9643D9387B01}">
    <text>2-17-2026 Conduit Placement Confirmed Completed.</text>
  </threadedComment>
  <threadedComment ref="U251" dT="2026-02-16T16:49:47.05" personId="{79160F3F-A2CD-4B5D-ACD4-80E02EA51DFF}" id="{ACFFC512-AC48-4DDF-ABFB-CC05973141FD}">
    <text>2-16-2026 Confirmed Actual Completed Footage.</text>
  </threadedComment>
  <threadedComment ref="V251" dT="2026-02-16T16:40:15.02" personId="{79160F3F-A2CD-4B5D-ACD4-80E02EA51DFF}" id="{9BC0E867-5BC3-4B56-97AA-593AE5B85F4C}">
    <text>2-16-2026 Conduit Placement Confirmed Completed.</text>
  </threadedComment>
  <threadedComment ref="U252" dT="2026-02-18T14:43:09.25" personId="{79160F3F-A2CD-4B5D-ACD4-80E02EA51DFF}" id="{9B820EC3-6DCB-4F98-A0E1-127045E55C81}">
    <text>2-18-2026 Confirmed Actual Completed Footage.</text>
  </threadedComment>
  <threadedComment ref="V252" dT="2026-02-18T14:43:38.89" personId="{79160F3F-A2CD-4B5D-ACD4-80E02EA51DFF}" id="{A92DF2E4-4523-45BE-96EB-8886B59F3DE2}">
    <text>2-18-2026 Conduit Placement Confirmed Completed.</text>
  </threadedComment>
  <threadedComment ref="U260" dT="2025-12-02T22:00:29.68" personId="{79160F3F-A2CD-4B5D-ACD4-80E02EA51DFF}" id="{4D895C4E-88FF-45A8-A428-59D12497ECB5}">
    <text>12-3-2025 Confirmed Actual Completed Footage.</text>
  </threadedComment>
  <threadedComment ref="V260" dT="2025-12-02T22:00:53.55" personId="{79160F3F-A2CD-4B5D-ACD4-80E02EA51DFF}" id="{C2F583A8-36E8-4677-8984-40373646E89D}">
    <text>12-3-2025 Conduit Placement Confirmed Completed.</text>
  </threadedComment>
  <threadedComment ref="U261" dT="2026-02-27T22:17:13.85" personId="{79160F3F-A2CD-4B5D-ACD4-80E02EA51DFF}" id="{72695BBE-0171-4547-A135-B98AAE102BC1}">
    <text>2-26-2026 Confirmed Actual Completed Footage.</text>
  </threadedComment>
  <threadedComment ref="V261" dT="2026-02-27T22:17:40.19" personId="{79160F3F-A2CD-4B5D-ACD4-80E02EA51DFF}" id="{322C3C97-EFD0-4C9B-A27B-BD6D14AE0DF5}">
    <text>2-26-2026 Conduit Placement Confirmed Completed.</text>
  </threadedComment>
  <threadedComment ref="U262" dT="2026-04-22T18:49:09.36" personId="{79160F3F-A2CD-4B5D-ACD4-80E02EA51DFF}" id="{9A1947E4-CAA7-4FE6-839E-C536D0F8F74B}">
    <text>4-22-2026 Confirmed Actual Completed Footage.</text>
  </threadedComment>
  <threadedComment ref="V262" dT="2026-04-22T18:49:41.11" personId="{79160F3F-A2CD-4B5D-ACD4-80E02EA51DFF}" id="{283C38EB-5B38-4FC5-AFCF-84CF56396D08}">
    <text>4-22-2026 Conduit Placement Confirmed Completed.</text>
  </threadedComment>
  <threadedComment ref="U263" dT="2026-02-12T22:01:33.20" personId="{79160F3F-A2CD-4B5D-ACD4-80E02EA51DFF}" id="{200F95B4-2C52-4B74-AFE5-5E51CE760D22}">
    <text>1-8-2025 Confirmed Actual Completed Footage.</text>
  </threadedComment>
  <threadedComment ref="V263" dT="2026-02-12T22:00:52.99" personId="{79160F3F-A2CD-4B5D-ACD4-80E02EA51DFF}" id="{08421132-90D1-46F3-B59F-C146B93334FF}">
    <text>1-8-2026 Conduit Placement Confirmed Completed.</text>
  </threadedComment>
  <threadedComment ref="U264" dT="2026-03-11T17:56:51.94" personId="{79160F3F-A2CD-4B5D-ACD4-80E02EA51DFF}" id="{59FF0F08-DF06-4BC5-B0DF-12EFF9311B63}">
    <text>3-11-2026 Confirmed Actual Completed Footage.</text>
  </threadedComment>
  <threadedComment ref="V264" dT="2026-03-11T17:57:34.92" personId="{79160F3F-A2CD-4B5D-ACD4-80E02EA51DFF}" id="{474918FF-3766-4A94-B539-642EAEBA4616}">
    <text>3-11-2026 Conduit Placement Confirmed Completed.</text>
  </threadedComment>
  <threadedComment ref="U265" dT="2026-03-02T21:33:50.21" personId="{79160F3F-A2CD-4B5D-ACD4-80E02EA51DFF}" id="{165BCB9A-2995-469B-9207-B6D781A73615}">
    <text>3-2-2026 Confirmed Actual Completed Footage.</text>
  </threadedComment>
  <threadedComment ref="V265" dT="2026-03-02T21:34:18.81" personId="{79160F3F-A2CD-4B5D-ACD4-80E02EA51DFF}" id="{C6571B6D-A946-4915-92D4-35968177B511}">
    <text>3-2-2026 Conduit Placement Confirmed Completed.</text>
  </threadedComment>
  <threadedComment ref="U266" dT="2025-05-27T12:50:21.90" personId="{79160F3F-A2CD-4B5D-ACD4-80E02EA51DFF}" id="{2C676A09-E901-4BBD-9FA1-9F7B7E124393}">
    <text>5-23-2025 Completed Missing Bore Connection To Feed.</text>
  </threadedComment>
  <threadedComment ref="U266" dT="2025-07-18T12:49:42.25" personId="{79160F3F-A2CD-4B5D-ACD4-80E02EA51DFF}" id="{F68FC8C1-C6D1-4545-90EE-BA459F9F47E6}" parentId="{2C676A09-E901-4BBD-9FA1-9F7B7E124393}">
    <text>Change Order Approved By Joe Cutright On 7-18-2025.</text>
  </threadedComment>
  <threadedComment ref="V266" dT="2026-02-13T15:02:38.30" personId="{79160F3F-A2CD-4B5D-ACD4-80E02EA51DFF}" id="{C1072D02-6D18-4F69-82AF-97BE89FE8946}">
    <text>5-23-2025 Conduit Placement Confirmed Completed.</text>
  </threadedComment>
  <threadedComment ref="U267" dT="2026-03-24T20:47:38.65" personId="{79160F3F-A2CD-4B5D-ACD4-80E02EA51DFF}" id="{4BC442AB-13C6-4925-9F5E-FEA5DDFC7224}">
    <text>3-24-2026 Confirmed Actual Completed Footage.</text>
  </threadedComment>
  <threadedComment ref="V267" dT="2026-03-24T20:48:09.92" personId="{79160F3F-A2CD-4B5D-ACD4-80E02EA51DFF}" id="{08ED5059-3A2F-45EA-A146-3D832FC7399B}">
    <text>3-24-2026 Conduit Placement Confirmed Completed.</text>
  </threadedComment>
  <threadedComment ref="U268" dT="2026-02-17T12:28:38.84" personId="{79160F3F-A2CD-4B5D-ACD4-80E02EA51DFF}" id="{9883B52A-D8A0-4AEF-B68F-94DA54DEDC08}">
    <text>2-17-2026 Confirmed Actual Completed Footage.</text>
  </threadedComment>
  <threadedComment ref="V268" dT="2026-02-17T12:29:04.20" personId="{79160F3F-A2CD-4B5D-ACD4-80E02EA51DFF}" id="{BCEA3E86-F4E3-4C6E-BE02-E77C25A0F87A}">
    <text>2-17-2026 Conduit Placement Confirmed Completed.</text>
  </threadedComment>
  <threadedComment ref="U269" dT="2026-04-16T13:16:56.24" personId="{79160F3F-A2CD-4B5D-ACD4-80E02EA51DFF}" id="{9441E4F3-1C9E-47A5-9593-8EB89BD964A4}">
    <text>4-15-2026 Confirmed Actual Completed Footage.</text>
  </threadedComment>
  <threadedComment ref="V269" dT="2026-04-16T13:18:32.54" personId="{79160F3F-A2CD-4B5D-ACD4-80E02EA51DFF}" id="{4C1AFBD5-F8C1-429E-AC50-C743ED8C5D60}">
    <text>4-15-2026 Conduit Placement Confirmed Completed.</text>
  </threadedComment>
  <threadedComment ref="U270" dT="2026-03-20T20:38:01.45" personId="{79160F3F-A2CD-4B5D-ACD4-80E02EA51DFF}" id="{C4378491-F2E0-4C5E-9A4E-E2B1715EC5C1}">
    <text>3-20-2026 As Per John K  995' Was Claimed On The Backhaul FB-HOE501.</text>
  </threadedComment>
  <threadedComment ref="U270" dT="2026-04-16T13:17:40.16" personId="{79160F3F-A2CD-4B5D-ACD4-80E02EA51DFF}" id="{701427F6-D549-424C-99B8-201F9CD44E06}" parentId="{C4378491-F2E0-4C5E-9A4E-E2B1715EC5C1}">
    <text>4-15-2026 Confirmed Actual Completed Footage.</text>
  </threadedComment>
  <threadedComment ref="V270" dT="2026-04-16T13:18:45.16" personId="{79160F3F-A2CD-4B5D-ACD4-80E02EA51DFF}" id="{AE7B495C-822B-4C5E-8D9A-81D749466E30}">
    <text>4-15-2026 Conduit Placement Confirmed Completed.</text>
  </threadedComment>
  <threadedComment ref="T271" dT="2026-03-18T21:27:14.54" personId="{764CA2E7-894B-42B6-A33E-57538A7C0623}" id="{9D70EAC8-4DE5-4F1A-B7E0-508B2C16F5C9}">
    <text>changed to footage listed on the design print</text>
  </threadedComment>
  <threadedComment ref="U271" dT="2026-04-16T13:04:50.36" personId="{79160F3F-A2CD-4B5D-ACD4-80E02EA51DFF}" id="{6F59EAD4-0F30-4ED5-B8C9-8742B613F042}">
    <text>4-15-2026 Confirmed Actual Completed Footage.</text>
  </threadedComment>
  <threadedComment ref="V271" dT="2026-04-16T13:05:21.85" personId="{79160F3F-A2CD-4B5D-ACD4-80E02EA51DFF}" id="{09F8EF29-F246-4D26-8F22-5879825365A6}">
    <text>4-15-2026 Conduit Placement Confirmed Completed.</text>
  </threadedComment>
  <threadedComment ref="U272" dT="2025-07-18T18:50:00.64" personId="{79160F3F-A2CD-4B5D-ACD4-80E02EA51DFF}" id="{608D8C8C-6C66-4B67-979F-6CAC8DD9CEB8}">
    <text>7-18-2025 Confirmed Actual Completed Footage.</text>
  </threadedComment>
  <threadedComment ref="V272" dT="2025-07-18T18:49:31.62" personId="{79160F3F-A2CD-4B5D-ACD4-80E02EA51DFF}" id="{27A4E76C-3487-42A9-A264-3AA2DF4FC5A0}">
    <text>7-18-2025 Conduit Placement Confirmed Completed.</text>
  </threadedComment>
  <threadedComment ref="U273" dT="2026-03-23T18:33:05.27" personId="{79160F3F-A2CD-4B5D-ACD4-80E02EA51DFF}" id="{3A257570-567F-4D8B-9566-CB0BF8D7E61C}">
    <text>3-23-2026 Confirmed Actual Completed Footage.</text>
  </threadedComment>
  <threadedComment ref="V273" dT="2026-03-23T18:33:34.13" personId="{79160F3F-A2CD-4B5D-ACD4-80E02EA51DFF}" id="{41A6B41B-FCB6-4AA3-A5C5-027DDAC865DF}">
    <text>3-23-2026 Conduit Placement Confirmed Completed.</text>
  </threadedComment>
  <threadedComment ref="U274" dT="2025-10-15T15:54:24.37" personId="{79160F3F-A2CD-4B5D-ACD4-80E02EA51DFF}" id="{1EBBD3F0-FDF6-445B-87C5-164D0A209BEA}">
    <text>10-15-2025 Confirmed Actual Completed Footage.</text>
  </threadedComment>
  <threadedComment ref="V274" dT="2025-10-15T15:52:26.89" personId="{79160F3F-A2CD-4B5D-ACD4-80E02EA51DFF}" id="{8B6FFBD0-457E-4158-B5E2-50A070E84ADC}">
    <text>10-15-2025 Conduit Placement Confirmed Completed.</text>
  </threadedComment>
  <threadedComment ref="U275" dT="2026-02-16T19:24:37.80" personId="{79160F3F-A2CD-4B5D-ACD4-80E02EA51DFF}" id="{D0C76C04-3150-445B-BE5E-5225F9E549FB}">
    <text>2-16-2026 Confirmed Actual Completed Footage.</text>
  </threadedComment>
  <threadedComment ref="V275" dT="2026-02-16T19:25:03.32" personId="{79160F3F-A2CD-4B5D-ACD4-80E02EA51DFF}" id="{3EF252C9-F914-478E-95AB-6DC18F2E1EEC}">
    <text>2-16-2026 Conduit Placement Confirmed Completed.</text>
  </threadedComment>
  <threadedComment ref="U276" dT="2026-03-02T15:51:16.32" personId="{79160F3F-A2CD-4B5D-ACD4-80E02EA51DFF}" id="{116504C7-B97F-4224-A924-05694F5E9390}">
    <text>3-2-2026 Confirmed Actual Completed Footage.</text>
  </threadedComment>
  <threadedComment ref="V276" dT="2026-03-02T15:51:47.04" personId="{79160F3F-A2CD-4B5D-ACD4-80E02EA51DFF}" id="{A7591AB4-A5A5-4852-AA57-63668E27B6FD}">
    <text>3-2-2026 Conduit Placement Confirmed Completed.</text>
  </threadedComment>
  <threadedComment ref="U277" dT="2026-03-24T14:38:27.22" personId="{79160F3F-A2CD-4B5D-ACD4-80E02EA51DFF}" id="{C896C4E2-F678-4548-B82B-5380F7C40DD5}">
    <text>3-24-2026 Additional Footage Added For The Gate As Per John K.</text>
  </threadedComment>
  <threadedComment ref="U277" dT="2026-03-24T14:42:38.33" personId="{79160F3F-A2CD-4B5D-ACD4-80E02EA51DFF}" id="{0C9C16E5-37DA-411B-8EDD-2FDD3E940F47}" parentId="{C896C4E2-F678-4548-B82B-5380F7C40DD5}">
    <text>3-24-2026 Confirmed Actual Completed Footage.</text>
  </threadedComment>
  <threadedComment ref="V277" dT="2026-03-24T14:43:08.44" personId="{79160F3F-A2CD-4B5D-ACD4-80E02EA51DFF}" id="{A0D7465B-7AC5-44DF-B3CB-585D7CC28C88}">
    <text>3-24-2026 Conduit Placement Confirmed Completed.</text>
  </threadedComment>
  <threadedComment ref="AA277" dT="2026-03-24T14:41:29.08" personId="{79160F3F-A2CD-4B5D-ACD4-80E02EA51DFF}" id="{71284102-BDC7-45E2-911B-C4829C158F2F}">
    <text>3-24-2026 QC Walkout Scheduled For 3-25-2026.</text>
  </threadedComment>
  <threadedComment ref="U278" dT="2026-02-26T19:50:57.84" personId="{79160F3F-A2CD-4B5D-ACD4-80E02EA51DFF}" id="{BD336BDF-C489-4A6C-B98F-4CEC2FE9E89E}">
    <text>2-26-2026 Confirmed Actual Completed Footage.</text>
  </threadedComment>
  <threadedComment ref="V278" dT="2026-02-26T19:51:31.83" personId="{79160F3F-A2CD-4B5D-ACD4-80E02EA51DFF}" id="{A5F5F2F7-DE51-4D19-A90A-9779D88C7A0E}">
    <text>2-26-2026 Conduit Placement Confirmed Completed.</text>
  </threadedComment>
  <threadedComment ref="U279" dT="2026-02-11T21:20:58.77" personId="{79160F3F-A2CD-4B5D-ACD4-80E02EA51DFF}" id="{F46219BF-0FB8-49CE-9E6E-C83AB262FC1C}">
    <text>2-11-2026 Confirmed Actual Completed Footage.</text>
  </threadedComment>
  <threadedComment ref="V279" dT="2026-02-11T21:21:23.71" personId="{79160F3F-A2CD-4B5D-ACD4-80E02EA51DFF}" id="{8512487F-C7C0-46A8-8F0E-792B5AD1620C}">
    <text>2-11-2026 Conduit Placement Confirmed Completed.</text>
  </threadedComment>
  <threadedComment ref="U280" dT="2026-02-20T12:54:30.57" personId="{79160F3F-A2CD-4B5D-ACD4-80E02EA51DFF}" id="{283372EC-EFDF-46AF-8CA5-AB2E84C48873}">
    <text>2-19-2026 Confirmed Actual Completed Footage.</text>
  </threadedComment>
  <threadedComment ref="V280" dT="2026-02-20T12:54:55.09" personId="{79160F3F-A2CD-4B5D-ACD4-80E02EA51DFF}" id="{90D51DE0-48ED-41AF-8F94-A9DA5FF63760}">
    <text>2-19-2026 Conduit Placement Confirmed Completed.</text>
  </threadedComment>
  <threadedComment ref="U281" dT="2026-03-27T13:20:36.34" personId="{79160F3F-A2CD-4B5D-ACD4-80E02EA51DFF}" id="{3B608E6F-7A60-4F7C-84C4-7A7B53AE7BAB}">
    <text>3-26-2026 Confirmed Actual Completed Footage.</text>
  </threadedComment>
  <threadedComment ref="V281" dT="2026-03-27T13:21:09.44" personId="{79160F3F-A2CD-4B5D-ACD4-80E02EA51DFF}" id="{AA0C36F1-82F8-473F-AD01-C0B2C7AD4F08}">
    <text>3-26-2026 Conduit Placement Confirmed Completed.</text>
  </threadedComment>
  <threadedComment ref="AA281" dT="2026-03-26T16:32:09.71" personId="{79160F3F-A2CD-4B5D-ACD4-80E02EA51DFF}" id="{ABB5D1D0-C0D9-4260-A52A-991CEDDE3876}">
    <text>3-2-2026 QC Walkout Scheduled In SiteTracker.</text>
  </threadedComment>
  <threadedComment ref="U282" dT="2025-09-25T16:58:01.72" personId="{79160F3F-A2CD-4B5D-ACD4-80E02EA51DFF}" id="{6EF4CFD2-D5C0-4E02-9861-EE265A28B782}">
    <text>9-25-2025 Confirmed Actual Completed Footage.</text>
  </threadedComment>
  <threadedComment ref="V282" dT="2025-09-25T16:58:39.99" personId="{79160F3F-A2CD-4B5D-ACD4-80E02EA51DFF}" id="{1A11367F-7CF1-4290-9C7F-6A2AF57DA1CF}">
    <text>9-25-2025 Conduit Placement Confirmed Completed.</text>
  </threadedComment>
  <threadedComment ref="U283" dT="2026-01-20T19:44:57.49" personId="{79160F3F-A2CD-4B5D-ACD4-80E02EA51DFF}" id="{AB9DB9F0-4B8A-4437-BD53-FE94D9A39867}">
    <text>8-7-2025 Confirmed Actual Completed Footage.</text>
  </threadedComment>
  <threadedComment ref="V283" dT="2026-01-20T19:45:28.85" personId="{79160F3F-A2CD-4B5D-ACD4-80E02EA51DFF}" id="{8D8B14D1-EA18-4241-A889-2A79F44140B7}">
    <text>8-7-2025 Conduit Placement Confirmed Completed.</text>
  </threadedComment>
  <threadedComment ref="U284" dT="2025-09-08T16:57:51.38" personId="{79160F3F-A2CD-4B5D-ACD4-80E02EA51DFF}" id="{52117EF6-31E4-4888-A04E-4FEB13AA53F1}">
    <text>9-8-2025 Confirmed Actual Completed Footage.</text>
  </threadedComment>
  <threadedComment ref="V284" dT="2025-09-08T16:58:27.55" personId="{79160F3F-A2CD-4B5D-ACD4-80E02EA51DFF}" id="{3872CF74-48CD-43CE-8A6F-B150DFBDA571}">
    <text>9-8-2025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5" t="s">
        <v>0</v>
      </c>
      <c r="B1" s="1455"/>
      <c r="C1" s="1455"/>
      <c r="D1" s="1455"/>
      <c r="E1" s="1455"/>
      <c r="F1" s="1455"/>
      <c r="G1" s="1455"/>
      <c r="H1" s="1455"/>
      <c r="I1" s="1455"/>
      <c r="J1" s="1455"/>
      <c r="K1" s="1455"/>
      <c r="L1" s="1455"/>
      <c r="M1" s="1455"/>
      <c r="N1" s="1455"/>
      <c r="O1" s="1455"/>
      <c r="P1" s="1455"/>
      <c r="Q1" s="1021"/>
      <c r="S1" s="1021"/>
      <c r="T1" s="1021"/>
      <c r="U1" s="1021"/>
      <c r="V1" s="1021"/>
      <c r="W1" s="1021"/>
      <c r="X1" s="1021"/>
      <c r="Y1" s="1021"/>
      <c r="Z1" s="1021"/>
    </row>
    <row r="2" spans="1:26" ht="24.95" customHeight="1">
      <c r="A2" s="1456" t="str">
        <f ca="1">"Last Updated: "&amp;TEXT(NOW(),"MM/DD/YYYY  h:mm AM/PM")</f>
        <v>Last Updated: 04/25/2026  4:45 PM</v>
      </c>
      <c r="B2" s="1456"/>
      <c r="C2" s="1456"/>
      <c r="D2" s="1456"/>
      <c r="E2" s="1456"/>
      <c r="F2" s="1456"/>
      <c r="G2" s="1456"/>
      <c r="H2" s="1456"/>
      <c r="I2" s="1456"/>
      <c r="J2" s="1456"/>
      <c r="K2" s="1456"/>
      <c r="L2" s="1456"/>
      <c r="M2" s="1456"/>
      <c r="N2" s="1456"/>
      <c r="O2" s="1456"/>
      <c r="P2" s="1456"/>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95" t="s">
        <v>1</v>
      </c>
      <c r="B4" s="1495"/>
      <c r="C4" s="1495"/>
      <c r="D4" s="1495"/>
      <c r="E4" s="1495"/>
      <c r="F4" s="1495"/>
      <c r="G4" s="1495"/>
      <c r="H4" s="1495"/>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7" t="s">
        <v>7</v>
      </c>
      <c r="B7" s="1457"/>
      <c r="C7" s="1457"/>
      <c r="D7" s="1457"/>
      <c r="E7" s="1457"/>
      <c r="F7" s="1457"/>
      <c r="G7" s="1457"/>
      <c r="H7" s="1457"/>
      <c r="I7" s="1457"/>
      <c r="J7" s="1457"/>
      <c r="K7" s="1457"/>
      <c r="L7" s="1457"/>
      <c r="M7" s="1457"/>
      <c r="N7" s="1457"/>
      <c r="O7" s="1457"/>
      <c r="P7" s="1457"/>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8" t="s">
        <v>8</v>
      </c>
      <c r="B9" s="1459"/>
      <c r="C9" s="1021"/>
      <c r="D9" s="1449" t="s">
        <v>9</v>
      </c>
      <c r="E9" s="1450"/>
      <c r="F9" s="1451"/>
      <c r="G9" s="1021"/>
      <c r="H9" s="1449" t="s">
        <v>10</v>
      </c>
      <c r="I9" s="1450"/>
      <c r="J9" s="1451"/>
      <c r="K9" s="1021"/>
      <c r="L9" s="1449" t="s">
        <v>11</v>
      </c>
      <c r="M9" s="1450"/>
      <c r="N9" s="1451"/>
      <c r="O9" s="1021"/>
      <c r="P9" s="1021"/>
      <c r="Q9" s="1021"/>
      <c r="R9" s="1021"/>
      <c r="S9" s="1021"/>
      <c r="T9" s="1021"/>
      <c r="U9" s="1021"/>
      <c r="V9" s="1021"/>
      <c r="W9" s="1021"/>
      <c r="X9" s="1021"/>
      <c r="Y9" s="1021"/>
      <c r="Z9" s="1021"/>
    </row>
    <row r="10" spans="1:26" ht="50.1" customHeight="1">
      <c r="A10" s="1460"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121</v>
      </c>
      <c r="B10" s="1461"/>
      <c r="C10" s="1021"/>
      <c r="D10" s="1460"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708605</v>
      </c>
      <c r="E10" s="1462"/>
      <c r="F10" s="1461"/>
      <c r="G10" s="1021"/>
      <c r="H10" s="1463"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43485</v>
      </c>
      <c r="I10" s="1464"/>
      <c r="J10" s="1465"/>
      <c r="K10" s="1021"/>
      <c r="L10" s="1466"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666796</v>
      </c>
      <c r="M10" s="1467"/>
      <c r="N10" s="1468"/>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9" t="s">
        <v>12</v>
      </c>
      <c r="B12" s="1451"/>
      <c r="C12" s="1021"/>
      <c r="D12" s="1449" t="s">
        <v>13</v>
      </c>
      <c r="E12" s="1450"/>
      <c r="F12" s="1451"/>
      <c r="G12" s="1021"/>
      <c r="H12" s="1449" t="s">
        <v>14</v>
      </c>
      <c r="I12" s="1450"/>
      <c r="J12" s="1451"/>
      <c r="K12" s="1021"/>
      <c r="L12" s="1449" t="s">
        <v>15</v>
      </c>
      <c r="M12" s="1450"/>
      <c r="N12" s="1451"/>
      <c r="O12" s="1021"/>
      <c r="P12" s="1021"/>
      <c r="Q12" s="1021"/>
      <c r="R12" s="1021"/>
      <c r="S12" s="1021"/>
      <c r="T12" s="1021"/>
      <c r="U12" s="1021"/>
      <c r="V12" s="1021"/>
      <c r="W12" s="1021"/>
      <c r="X12" s="1021"/>
      <c r="Y12" s="1021"/>
      <c r="Z12" s="1021"/>
    </row>
    <row r="13" spans="1:26" ht="50.1" customHeight="1">
      <c r="A13" s="1469">
        <f>IFERROR(H10/D10,0)</f>
        <v>6.1367052165875208E-2</v>
      </c>
      <c r="B13" s="1470"/>
      <c r="C13" s="1021"/>
      <c r="D13" s="147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7994410.5</v>
      </c>
      <c r="E13" s="1476"/>
      <c r="F13" s="1477"/>
      <c r="G13" s="1021"/>
      <c r="H13" s="1460"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2"/>
      <c r="J13" s="1461"/>
      <c r="K13" s="1021"/>
      <c r="L13" s="1452">
        <f>COUNTA('Completed Projects Pending PW'!A3:A44)</f>
        <v>30</v>
      </c>
      <c r="M13" s="1453"/>
      <c r="N13" s="1454"/>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4" t="s">
        <v>16</v>
      </c>
      <c r="B15" s="1474"/>
      <c r="C15" s="1474"/>
      <c r="D15" s="1474"/>
      <c r="E15" s="1021"/>
      <c r="F15" s="1474" t="s">
        <v>17</v>
      </c>
      <c r="G15" s="1474"/>
      <c r="H15" s="1474"/>
      <c r="I15" s="1474"/>
      <c r="J15" s="1021"/>
      <c r="K15" s="1474" t="s">
        <v>18</v>
      </c>
      <c r="L15" s="1474"/>
      <c r="M15" s="1474"/>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32"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12</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50369</v>
      </c>
      <c r="I17" s="1434" cm="1">
        <f t="array" ref="I17">SUMPRODUCT(--(IF($B$5="All",TRUE,'Tillman UG Footage'!B2:B144=$B$5))*--('Tillman UG Footage'!P2:P144="In Process")*--(IF($F$5="All",TRUE,ISNUMBER(FIND($F$5,'Tillman UG Footage'!D2:D144&amp;" "))))*--(IF($H$5="All",TRUE,ISNUMBER(FIND($H$5,'Tillman UG Footage'!F2:F144&amp;" "))))*(IF(ISNUMBER('Tillman UG Footage'!N2:N144),'Tillman UG Footage'!N2:N144,0)))</f>
        <v>621422.85</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53</v>
      </c>
      <c r="M17" s="1432">
        <f>IFERROR(L17/SUM(L17:L19),0)</f>
        <v>0.43801652892561982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33"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0.29511726706628644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35"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33">
        <f>IFERROR(L18/SUM(L17:L19),0)</f>
        <v>0.53719008264462809</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23</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84292</v>
      </c>
      <c r="D19" s="1432"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0.14459260665306317</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34"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32">
        <f>IFERROR(L19/SUM(L17:L19),0)</f>
        <v>2.4793388429752067E-2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33"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6</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23251</v>
      </c>
      <c r="I20" s="1435" cm="1">
        <f t="array" ref="I20">SUMPRODUCT(--(IF($B$5="All",TRUE,'Tillman UG Footage'!B2:B144=$B$5))*--('Tillman UG Footage'!P2:P144="Completed")*--(IF($F$5="All",TRUE,ISNUMBER(FIND($F$5,'Tillman UG Footage'!D2:D144&amp;" "))))*--(IF($H$5="All",TRUE,ISNUMBER(FIND($H$5,'Tillman UG Footage'!F2:F144&amp;" "))))*IF(ISNUMBER('Tillman UG Footage'!N2:N144),'Tillman UG Footage'!N2:N144,0))</f>
        <v>380312.5</v>
      </c>
      <c r="J20" s="1021"/>
      <c r="K20" s="1032" t="s">
        <v>39</v>
      </c>
      <c r="L20" s="1033">
        <f>SUM(L17:L19)</f>
        <v>121</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32"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36">
        <f>SUM(I17:I20)</f>
        <v>8374722.9999999991</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33"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32"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33"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121</v>
      </c>
      <c r="C25" s="1033">
        <f>SUM(C17:C24)</f>
        <v>708605</v>
      </c>
      <c r="D25" s="1034">
        <f>IFERROR(H10/D10,0)</f>
        <v>6.1367052165875208E-2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4" t="s">
        <v>44</v>
      </c>
      <c r="B27" s="1474"/>
      <c r="C27" s="1474"/>
      <c r="D27" s="1474"/>
      <c r="F27" s="1478" t="s">
        <v>45</v>
      </c>
      <c r="G27" s="1478"/>
      <c r="H27" s="1478"/>
      <c r="I27" s="1478"/>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1" t="s">
        <v>65</v>
      </c>
      <c r="B39" s="1471"/>
      <c r="C39" s="1471"/>
      <c r="D39" s="1471"/>
      <c r="E39" s="1471"/>
      <c r="F39" s="1471"/>
      <c r="G39" s="1471"/>
      <c r="H39" s="1471"/>
      <c r="I39" s="1471"/>
      <c r="J39" s="1471"/>
      <c r="K39" s="1472"/>
      <c r="L39" s="1472"/>
      <c r="M39" s="1472"/>
      <c r="N39" s="147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3" t="s">
        <v>66</v>
      </c>
      <c r="B60" s="1473"/>
      <c r="C60" s="1473"/>
      <c r="D60" s="1473"/>
      <c r="E60" s="1473"/>
      <c r="F60" s="1473"/>
      <c r="G60" s="1473"/>
      <c r="H60" s="1473"/>
      <c r="I60" s="1473"/>
      <c r="J60" s="1473"/>
      <c r="K60" s="1473"/>
      <c r="L60" s="1473"/>
      <c r="M60" s="1473"/>
      <c r="N60" s="147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7">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7">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7">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7">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7">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7">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7">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7">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7">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7">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7">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7">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7">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7">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7">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7">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7">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7">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7">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7">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7">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7">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7">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7">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7">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7">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7">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7">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7">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7">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7">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7"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7"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7"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7"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7"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7"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7"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7"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7"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7"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9" t="s">
        <v>441</v>
      </c>
      <c r="C1" s="1479"/>
      <c r="D1" s="427"/>
      <c r="E1" s="1479" t="s">
        <v>442</v>
      </c>
      <c r="F1" s="147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86431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0"/>
      <c r="B1" s="1480"/>
      <c r="C1" s="1480"/>
      <c r="D1" s="1480"/>
      <c r="E1" s="1480"/>
      <c r="F1" s="1480"/>
      <c r="G1" s="1480"/>
      <c r="H1" s="1481" t="s">
        <v>480</v>
      </c>
      <c r="I1" s="1481"/>
      <c r="J1" s="1481"/>
      <c r="K1" s="1481"/>
      <c r="L1" s="1481"/>
      <c r="M1" s="1481"/>
      <c r="N1" s="1481"/>
      <c r="O1" s="1481"/>
      <c r="P1" s="189"/>
      <c r="Q1" s="1482" t="s">
        <v>97</v>
      </c>
      <c r="R1" s="1482"/>
      <c r="S1" s="1483"/>
      <c r="T1" s="1482"/>
      <c r="U1" s="1482"/>
      <c r="V1" s="1482"/>
      <c r="W1" s="1482"/>
      <c r="X1" s="1482"/>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 activePane="topRight" state="frozen"/>
      <selection pane="topRight"/>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6"/>
      <c r="S11" s="1386"/>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8">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3">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89">
        <v>3625</v>
      </c>
      <c r="W15" s="1390"/>
      <c r="X15" s="1389">
        <v>3625</v>
      </c>
      <c r="Y15" s="1388">
        <v>0</v>
      </c>
      <c r="Z15" s="1237">
        <v>0</v>
      </c>
      <c r="AA15" s="1237">
        <v>0</v>
      </c>
      <c r="AB15" s="1216">
        <v>0</v>
      </c>
      <c r="AC15" s="1238"/>
      <c r="AD15" s="1387"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1"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3">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2">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84">
        <v>46181</v>
      </c>
      <c r="D32" s="1448"/>
      <c r="E32" s="1448"/>
      <c r="F32" s="1447"/>
      <c r="G32" s="1282"/>
      <c r="H32" s="1485">
        <v>85</v>
      </c>
      <c r="I32" s="372" t="s">
        <v>543</v>
      </c>
      <c r="J32" s="1074" t="s">
        <v>30</v>
      </c>
      <c r="K32" s="1486"/>
      <c r="L32" s="1448"/>
      <c r="M32" s="372" t="s">
        <v>110</v>
      </c>
      <c r="N32" s="1005">
        <v>60062</v>
      </c>
      <c r="O32" s="372" t="s">
        <v>110</v>
      </c>
      <c r="P32" s="715" t="s">
        <v>32</v>
      </c>
      <c r="Q32" s="1487"/>
      <c r="R32" s="1487"/>
      <c r="S32" s="1487"/>
      <c r="T32" s="1487"/>
      <c r="U32" s="1487"/>
      <c r="V32" s="1488">
        <v>4380</v>
      </c>
      <c r="W32" s="1489"/>
      <c r="X32" s="1489">
        <f>SUM(V32-W32)</f>
        <v>4380</v>
      </c>
      <c r="Y32" s="1268">
        <f>IFERROR($W32/$V32, 0)</f>
        <v>0</v>
      </c>
      <c r="Z32" s="1490"/>
      <c r="AA32" s="698">
        <v>0</v>
      </c>
      <c r="AB32" s="698">
        <v>0</v>
      </c>
      <c r="AC32" s="1071">
        <v>0</v>
      </c>
      <c r="AD32" s="1269"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46" t="s">
        <v>618</v>
      </c>
      <c r="B35" s="377" t="s">
        <v>34</v>
      </c>
      <c r="C35" s="1484">
        <v>46181</v>
      </c>
      <c r="D35" s="1447"/>
      <c r="E35" s="1448"/>
      <c r="F35" s="1447"/>
      <c r="G35" s="1282"/>
      <c r="H35" s="703">
        <v>0</v>
      </c>
      <c r="I35" s="372" t="s">
        <v>543</v>
      </c>
      <c r="J35" s="703" t="s">
        <v>30</v>
      </c>
      <c r="K35" s="1486"/>
      <c r="L35" s="1448"/>
      <c r="M35" s="703" t="s">
        <v>110</v>
      </c>
      <c r="N35" s="713">
        <v>6580.6</v>
      </c>
      <c r="O35" s="703" t="s">
        <v>110</v>
      </c>
      <c r="P35" s="715" t="s">
        <v>32</v>
      </c>
      <c r="Q35" s="1487"/>
      <c r="R35" s="1487"/>
      <c r="S35" s="1487"/>
      <c r="T35" s="1487"/>
      <c r="U35" s="1487"/>
      <c r="V35" s="1488">
        <v>466</v>
      </c>
      <c r="W35" s="1489"/>
      <c r="X35" s="1489">
        <f>SUM(V35-W35)</f>
        <v>466</v>
      </c>
      <c r="Y35" s="1268">
        <f>IFERROR($W35/$V35, 0)</f>
        <v>0</v>
      </c>
      <c r="Z35" s="1490"/>
      <c r="AA35" s="698">
        <v>0</v>
      </c>
      <c r="AB35" s="698">
        <v>0</v>
      </c>
      <c r="AC35" s="1071">
        <v>0</v>
      </c>
      <c r="AD35" s="1269" t="s">
        <v>619</v>
      </c>
      <c r="AE35" s="735"/>
    </row>
    <row r="36" spans="1:31" ht="24.75" customHeight="1">
      <c r="A36" s="689" t="s">
        <v>620</v>
      </c>
      <c r="B36" s="377" t="s">
        <v>34</v>
      </c>
      <c r="C36" s="1484">
        <v>46181</v>
      </c>
      <c r="D36" s="1447"/>
      <c r="E36" s="1448"/>
      <c r="F36" s="1447"/>
      <c r="G36" s="1282"/>
      <c r="H36" s="1485">
        <v>47</v>
      </c>
      <c r="I36" s="372" t="s">
        <v>543</v>
      </c>
      <c r="J36" s="703" t="s">
        <v>30</v>
      </c>
      <c r="K36" s="1486"/>
      <c r="L36" s="1448"/>
      <c r="M36" s="703" t="s">
        <v>110</v>
      </c>
      <c r="N36" s="713">
        <v>36936</v>
      </c>
      <c r="O36" s="703" t="s">
        <v>110</v>
      </c>
      <c r="P36" s="715" t="s">
        <v>32</v>
      </c>
      <c r="Q36" s="1487"/>
      <c r="R36" s="1487"/>
      <c r="S36" s="1487"/>
      <c r="T36" s="1487"/>
      <c r="U36" s="1487"/>
      <c r="V36" s="1488">
        <v>2724</v>
      </c>
      <c r="W36" s="1489"/>
      <c r="X36" s="1489">
        <f>SUM(V36-W36)</f>
        <v>2724</v>
      </c>
      <c r="Y36" s="1268">
        <f>IFERROR($W36/$V36, 0)</f>
        <v>0</v>
      </c>
      <c r="Z36" s="1490"/>
      <c r="AA36" s="698">
        <v>0</v>
      </c>
      <c r="AB36" s="698">
        <v>0</v>
      </c>
      <c r="AC36" s="1071">
        <v>0</v>
      </c>
      <c r="AD36" s="1269" t="s">
        <v>612</v>
      </c>
      <c r="AE36" s="735"/>
    </row>
    <row r="37" spans="1:31" ht="24.75" customHeight="1">
      <c r="A37" s="689" t="s">
        <v>621</v>
      </c>
      <c r="B37" s="377" t="s">
        <v>34</v>
      </c>
      <c r="C37" s="690">
        <v>46112</v>
      </c>
      <c r="D37" s="366" t="s">
        <v>50</v>
      </c>
      <c r="E37" s="701">
        <v>46077</v>
      </c>
      <c r="F37" s="702"/>
      <c r="G37" s="702" t="s">
        <v>622</v>
      </c>
      <c r="H37" s="703">
        <v>0</v>
      </c>
      <c r="I37" s="372" t="s">
        <v>543</v>
      </c>
      <c r="J37" s="703" t="s">
        <v>30</v>
      </c>
      <c r="K37" s="692"/>
      <c r="L37" s="701"/>
      <c r="M37" s="703" t="s">
        <v>110</v>
      </c>
      <c r="N37" s="713">
        <v>3995.4</v>
      </c>
      <c r="O37" s="703" t="s">
        <v>110</v>
      </c>
      <c r="P37" s="715" t="s">
        <v>29</v>
      </c>
      <c r="Q37" s="706">
        <v>46077</v>
      </c>
      <c r="R37" s="706"/>
      <c r="S37" s="706"/>
      <c r="T37" s="706"/>
      <c r="U37" s="706"/>
      <c r="V37" s="707">
        <v>294</v>
      </c>
      <c r="W37" s="696">
        <v>67</v>
      </c>
      <c r="X37" s="696">
        <f t="shared" si="5"/>
        <v>227</v>
      </c>
      <c r="Y37" s="365">
        <f t="shared" si="6"/>
        <v>0.22789115646258504</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9">
        <v>0</v>
      </c>
      <c r="AB38" s="1439">
        <v>0</v>
      </c>
      <c r="AC38" s="707">
        <v>0</v>
      </c>
      <c r="AD38" s="1440" t="s">
        <v>626</v>
      </c>
      <c r="AE38" s="1441"/>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631</v>
      </c>
      <c r="J40" s="1074" t="s">
        <v>30</v>
      </c>
      <c r="K40" s="692"/>
      <c r="L40" s="701"/>
      <c r="M40" s="703" t="s">
        <v>110</v>
      </c>
      <c r="N40" s="713">
        <v>170309.8</v>
      </c>
      <c r="O40" s="755" t="s">
        <v>110</v>
      </c>
      <c r="P40" s="1272"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46" t="s">
        <v>633</v>
      </c>
      <c r="B41" s="377" t="s">
        <v>34</v>
      </c>
      <c r="C41" s="701">
        <v>46181</v>
      </c>
      <c r="D41" s="1447"/>
      <c r="E41" s="1448"/>
      <c r="F41" s="1447"/>
      <c r="G41" s="1267"/>
      <c r="H41" s="1004">
        <v>0</v>
      </c>
      <c r="I41" s="372" t="s">
        <v>543</v>
      </c>
      <c r="J41" s="703" t="s">
        <v>30</v>
      </c>
      <c r="K41" s="1486"/>
      <c r="L41" s="1448"/>
      <c r="M41" s="703" t="s">
        <v>110</v>
      </c>
      <c r="N41" s="713">
        <v>3443</v>
      </c>
      <c r="O41" s="703" t="s">
        <v>110</v>
      </c>
      <c r="P41" s="694" t="s">
        <v>32</v>
      </c>
      <c r="Q41" s="1487"/>
      <c r="R41" s="1487"/>
      <c r="S41" s="1487"/>
      <c r="T41" s="1487"/>
      <c r="U41" s="1487"/>
      <c r="V41" s="1489">
        <v>224</v>
      </c>
      <c r="W41" s="1489"/>
      <c r="X41" s="1489">
        <f>SUM(V41-W41)</f>
        <v>224</v>
      </c>
      <c r="Y41" s="1268">
        <f>IFERROR($W41/$V41, 0)</f>
        <v>0</v>
      </c>
      <c r="Z41" s="1487"/>
      <c r="AA41" s="698">
        <v>0</v>
      </c>
      <c r="AB41" s="698">
        <v>0</v>
      </c>
      <c r="AC41" s="707">
        <v>0</v>
      </c>
      <c r="AD41" s="1269" t="s">
        <v>619</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6">
        <v>46122</v>
      </c>
      <c r="F43" s="1265" t="s">
        <v>51</v>
      </c>
      <c r="G43" s="1267"/>
      <c r="H43" s="1004">
        <v>0</v>
      </c>
      <c r="I43" s="372" t="s">
        <v>543</v>
      </c>
      <c r="J43" s="703" t="s">
        <v>30</v>
      </c>
      <c r="K43" s="1421"/>
      <c r="L43" s="1266"/>
      <c r="M43" s="703" t="s">
        <v>110</v>
      </c>
      <c r="N43" s="1422">
        <v>43061.3</v>
      </c>
      <c r="O43" s="755" t="s">
        <v>110</v>
      </c>
      <c r="P43" s="1423" t="s">
        <v>35</v>
      </c>
      <c r="Q43" s="1006">
        <v>46126</v>
      </c>
      <c r="R43" s="1006"/>
      <c r="S43" s="1424"/>
      <c r="T43" s="1424"/>
      <c r="U43" s="1424"/>
      <c r="V43" s="1425">
        <v>11789</v>
      </c>
      <c r="W43" s="1252">
        <v>0</v>
      </c>
      <c r="X43" s="1426">
        <f t="shared" si="7"/>
        <v>11789</v>
      </c>
      <c r="Y43" s="1268">
        <f t="shared" si="8"/>
        <v>0</v>
      </c>
      <c r="Z43" s="1424"/>
      <c r="AA43" s="698">
        <v>0</v>
      </c>
      <c r="AB43" s="698">
        <v>0</v>
      </c>
      <c r="AC43" s="707">
        <v>0</v>
      </c>
      <c r="AD43" s="1269"/>
      <c r="AE43" s="735"/>
    </row>
    <row r="44" spans="1:31" ht="24.75" customHeight="1">
      <c r="A44" s="616" t="s">
        <v>638</v>
      </c>
      <c r="B44" s="377" t="s">
        <v>37</v>
      </c>
      <c r="C44" s="360">
        <v>46138</v>
      </c>
      <c r="D44" s="702" t="s">
        <v>54</v>
      </c>
      <c r="E44" s="367">
        <v>46128</v>
      </c>
      <c r="F44" s="366" t="s">
        <v>51</v>
      </c>
      <c r="G44" s="702" t="s">
        <v>639</v>
      </c>
      <c r="H44" s="1004">
        <v>0</v>
      </c>
      <c r="I44" s="372" t="s">
        <v>631</v>
      </c>
      <c r="J44" s="703" t="s">
        <v>30</v>
      </c>
      <c r="K44" s="998"/>
      <c r="L44" s="367"/>
      <c r="M44" s="703" t="s">
        <v>110</v>
      </c>
      <c r="N44" s="1005">
        <v>146065.95000000001</v>
      </c>
      <c r="O44" s="1368" t="s">
        <v>110</v>
      </c>
      <c r="P44" s="738" t="s">
        <v>38</v>
      </c>
      <c r="Q44" s="1006">
        <v>46087</v>
      </c>
      <c r="R44" s="1006"/>
      <c r="S44" s="1006"/>
      <c r="T44" s="1006"/>
      <c r="U44" s="1006"/>
      <c r="V44" s="1007">
        <v>3461</v>
      </c>
      <c r="W44" s="1429">
        <v>3428</v>
      </c>
      <c r="X44" s="1001">
        <f t="shared" si="7"/>
        <v>33</v>
      </c>
      <c r="Y44" s="365">
        <f t="shared" si="8"/>
        <v>0.99046518347298473</v>
      </c>
      <c r="Z44" s="1250">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8" t="s">
        <v>650</v>
      </c>
      <c r="B48" s="1199" t="s">
        <v>37</v>
      </c>
      <c r="C48" s="1379">
        <v>46171</v>
      </c>
      <c r="D48" s="1265" t="s">
        <v>471</v>
      </c>
      <c r="E48" s="1266">
        <v>46129</v>
      </c>
      <c r="F48" s="1265" t="s">
        <v>51</v>
      </c>
      <c r="G48" s="1267"/>
      <c r="H48" s="1427">
        <v>80</v>
      </c>
      <c r="I48" s="1290" t="s">
        <v>543</v>
      </c>
      <c r="J48" s="1293" t="s">
        <v>30</v>
      </c>
      <c r="K48" s="1421"/>
      <c r="L48" s="1266"/>
      <c r="M48" s="703" t="s">
        <v>110</v>
      </c>
      <c r="N48" s="1422">
        <v>77548</v>
      </c>
      <c r="O48" s="1198" t="s">
        <v>110</v>
      </c>
      <c r="P48" s="1380" t="s">
        <v>29</v>
      </c>
      <c r="Q48" s="706">
        <v>46132</v>
      </c>
      <c r="R48" s="1424"/>
      <c r="S48" s="1424"/>
      <c r="T48" s="1424"/>
      <c r="U48" s="1424"/>
      <c r="V48" s="1425">
        <v>6605</v>
      </c>
      <c r="W48" s="1444">
        <v>1085</v>
      </c>
      <c r="X48" s="1426">
        <f t="shared" ref="X48:X54" si="9">SUM(V48-W48)</f>
        <v>5520</v>
      </c>
      <c r="Y48" s="1268">
        <f t="shared" ref="Y48:Y54" si="10">IFERROR($W48/$V48, 0)</f>
        <v>0.16426949280847841</v>
      </c>
      <c r="Z48" s="706">
        <v>46135</v>
      </c>
      <c r="AA48" s="698">
        <v>0</v>
      </c>
      <c r="AB48" s="744">
        <v>0</v>
      </c>
      <c r="AC48" s="743">
        <v>0</v>
      </c>
      <c r="AD48" s="1269" t="s">
        <v>651</v>
      </c>
      <c r="AE48" s="735"/>
    </row>
    <row r="49" spans="1:31" ht="24.75" customHeight="1">
      <c r="A49" s="1491" t="s">
        <v>652</v>
      </c>
      <c r="B49" s="1493" t="s">
        <v>37</v>
      </c>
      <c r="C49" s="1379">
        <v>46171</v>
      </c>
      <c r="D49" s="1265"/>
      <c r="E49" s="1266"/>
      <c r="F49" s="1265"/>
      <c r="G49" s="1267"/>
      <c r="H49" s="1427">
        <v>89</v>
      </c>
      <c r="I49" s="1290" t="s">
        <v>543</v>
      </c>
      <c r="J49" s="1293" t="s">
        <v>30</v>
      </c>
      <c r="K49" s="1421"/>
      <c r="L49" s="1266"/>
      <c r="M49" s="1197" t="s">
        <v>110</v>
      </c>
      <c r="N49" s="1422">
        <v>70666</v>
      </c>
      <c r="O49" s="1198" t="s">
        <v>110</v>
      </c>
      <c r="P49" s="1380" t="s">
        <v>32</v>
      </c>
      <c r="Q49" s="1424"/>
      <c r="R49" s="1424"/>
      <c r="S49" s="1424"/>
      <c r="T49" s="1424"/>
      <c r="U49" s="1424"/>
      <c r="V49" s="1425">
        <v>6549</v>
      </c>
      <c r="W49" s="1426"/>
      <c r="X49" s="1426">
        <f t="shared" si="9"/>
        <v>6549</v>
      </c>
      <c r="Y49" s="1268">
        <f t="shared" si="10"/>
        <v>0</v>
      </c>
      <c r="Z49" s="1424"/>
      <c r="AA49" s="698">
        <v>0</v>
      </c>
      <c r="AB49" s="744">
        <v>0</v>
      </c>
      <c r="AC49" s="743">
        <v>0</v>
      </c>
      <c r="AD49" s="1269" t="s">
        <v>653</v>
      </c>
      <c r="AE49" s="735"/>
    </row>
    <row r="50" spans="1:31" ht="24.75" customHeight="1">
      <c r="A50" s="1492" t="s">
        <v>654</v>
      </c>
      <c r="B50" s="1493" t="s">
        <v>37</v>
      </c>
      <c r="C50" s="701">
        <v>46181</v>
      </c>
      <c r="D50" s="1447"/>
      <c r="E50" s="1448"/>
      <c r="F50" s="1447"/>
      <c r="G50" s="1267"/>
      <c r="H50" s="1485">
        <v>74</v>
      </c>
      <c r="I50" s="1290" t="s">
        <v>543</v>
      </c>
      <c r="J50" s="1293" t="s">
        <v>30</v>
      </c>
      <c r="K50" s="1486"/>
      <c r="L50" s="1448"/>
      <c r="M50" s="1197" t="s">
        <v>110</v>
      </c>
      <c r="N50" s="1422">
        <v>92274</v>
      </c>
      <c r="O50" s="1198" t="s">
        <v>110</v>
      </c>
      <c r="P50" s="1380" t="s">
        <v>32</v>
      </c>
      <c r="Q50" s="1487"/>
      <c r="R50" s="1487"/>
      <c r="S50" s="1487"/>
      <c r="T50" s="1487"/>
      <c r="U50" s="1487"/>
      <c r="V50" s="1488">
        <v>8145</v>
      </c>
      <c r="W50" s="1489"/>
      <c r="X50" s="1489">
        <f>SUM(V50-W50)</f>
        <v>8145</v>
      </c>
      <c r="Y50" s="1268">
        <f>IFERROR($W50/$V50, 0)</f>
        <v>0</v>
      </c>
      <c r="Z50" s="1487"/>
      <c r="AA50" s="698">
        <v>0</v>
      </c>
      <c r="AB50" s="698">
        <v>0</v>
      </c>
      <c r="AC50" s="707">
        <v>0</v>
      </c>
      <c r="AD50" s="1269" t="s">
        <v>655</v>
      </c>
      <c r="AE50" s="735"/>
    </row>
    <row r="51" spans="1:31" ht="24.75" customHeight="1">
      <c r="A51" s="1494" t="s">
        <v>656</v>
      </c>
      <c r="B51" s="1199" t="s">
        <v>37</v>
      </c>
      <c r="C51" s="1379">
        <v>46171</v>
      </c>
      <c r="D51" s="1265"/>
      <c r="E51" s="1266"/>
      <c r="F51" s="1265"/>
      <c r="G51" s="1267"/>
      <c r="H51" s="1427">
        <v>79</v>
      </c>
      <c r="I51" s="1290" t="s">
        <v>543</v>
      </c>
      <c r="J51" s="1293" t="s">
        <v>30</v>
      </c>
      <c r="K51" s="1421"/>
      <c r="L51" s="1266"/>
      <c r="M51" s="1197" t="s">
        <v>110</v>
      </c>
      <c r="N51" s="1422">
        <v>89293.95</v>
      </c>
      <c r="O51" s="1198" t="s">
        <v>110</v>
      </c>
      <c r="P51" s="1380" t="s">
        <v>32</v>
      </c>
      <c r="Q51" s="1424"/>
      <c r="R51" s="1424"/>
      <c r="S51" s="1424"/>
      <c r="T51" s="1424"/>
      <c r="U51" s="1424"/>
      <c r="V51" s="1425">
        <v>7494</v>
      </c>
      <c r="W51" s="1426"/>
      <c r="X51" s="1426">
        <f t="shared" si="9"/>
        <v>7494</v>
      </c>
      <c r="Y51" s="1268">
        <f t="shared" si="10"/>
        <v>0</v>
      </c>
      <c r="Z51" s="1424"/>
      <c r="AA51" s="698">
        <v>0</v>
      </c>
      <c r="AB51" s="744">
        <v>0</v>
      </c>
      <c r="AC51" s="743">
        <v>0</v>
      </c>
      <c r="AD51" s="1269" t="s">
        <v>653</v>
      </c>
      <c r="AE51" s="735"/>
    </row>
    <row r="52" spans="1:31" ht="24.75" customHeight="1">
      <c r="A52" s="1338" t="s">
        <v>657</v>
      </c>
      <c r="B52" s="1199" t="s">
        <v>37</v>
      </c>
      <c r="C52" s="1379">
        <v>46171</v>
      </c>
      <c r="D52" s="1265"/>
      <c r="E52" s="1266"/>
      <c r="F52" s="1265"/>
      <c r="G52" s="1267"/>
      <c r="H52" s="1427">
        <v>71</v>
      </c>
      <c r="I52" s="1290" t="s">
        <v>543</v>
      </c>
      <c r="J52" s="1293" t="s">
        <v>30</v>
      </c>
      <c r="K52" s="1421"/>
      <c r="L52" s="1266"/>
      <c r="M52" s="1197" t="s">
        <v>110</v>
      </c>
      <c r="N52" s="1422">
        <v>91537.75</v>
      </c>
      <c r="O52" s="1198" t="s">
        <v>110</v>
      </c>
      <c r="P52" s="1380" t="s">
        <v>32</v>
      </c>
      <c r="Q52" s="1424"/>
      <c r="R52" s="1424"/>
      <c r="S52" s="1424"/>
      <c r="T52" s="1424"/>
      <c r="U52" s="1424"/>
      <c r="V52" s="1425">
        <v>7255</v>
      </c>
      <c r="W52" s="1426"/>
      <c r="X52" s="1426">
        <f t="shared" si="9"/>
        <v>7255</v>
      </c>
      <c r="Y52" s="1268">
        <f t="shared" si="10"/>
        <v>0</v>
      </c>
      <c r="Z52" s="1424"/>
      <c r="AA52" s="698">
        <v>0</v>
      </c>
      <c r="AB52" s="744">
        <v>0</v>
      </c>
      <c r="AC52" s="743">
        <v>0</v>
      </c>
      <c r="AD52" s="1269" t="s">
        <v>653</v>
      </c>
      <c r="AE52" s="735"/>
    </row>
    <row r="53" spans="1:31" ht="24.75" customHeight="1">
      <c r="A53" s="1338" t="s">
        <v>658</v>
      </c>
      <c r="B53" s="1199" t="s">
        <v>37</v>
      </c>
      <c r="C53" s="1379">
        <v>46171</v>
      </c>
      <c r="D53" s="1265"/>
      <c r="E53" s="1266"/>
      <c r="F53" s="1265"/>
      <c r="G53" s="1267"/>
      <c r="H53" s="1427">
        <v>71</v>
      </c>
      <c r="I53" s="1290" t="s">
        <v>543</v>
      </c>
      <c r="J53" s="1293" t="s">
        <v>30</v>
      </c>
      <c r="K53" s="1421"/>
      <c r="L53" s="1266"/>
      <c r="M53" s="1197" t="s">
        <v>110</v>
      </c>
      <c r="N53" s="1422">
        <v>68762</v>
      </c>
      <c r="O53" s="1198" t="s">
        <v>110</v>
      </c>
      <c r="P53" s="1380" t="s">
        <v>32</v>
      </c>
      <c r="Q53" s="1424"/>
      <c r="R53" s="1424"/>
      <c r="S53" s="1424"/>
      <c r="T53" s="1424"/>
      <c r="U53" s="1424"/>
      <c r="V53" s="1425">
        <v>5624</v>
      </c>
      <c r="W53" s="1426"/>
      <c r="X53" s="1426">
        <f t="shared" si="9"/>
        <v>5624</v>
      </c>
      <c r="Y53" s="1268">
        <f t="shared" si="10"/>
        <v>0</v>
      </c>
      <c r="Z53" s="1424"/>
      <c r="AA53" s="698">
        <v>0</v>
      </c>
      <c r="AB53" s="744">
        <v>0</v>
      </c>
      <c r="AC53" s="743">
        <v>0</v>
      </c>
      <c r="AD53" s="1269" t="s">
        <v>653</v>
      </c>
      <c r="AE53" s="735"/>
    </row>
    <row r="54" spans="1:31" ht="24.75" customHeight="1">
      <c r="A54" s="1338" t="s">
        <v>659</v>
      </c>
      <c r="B54" s="1199" t="s">
        <v>37</v>
      </c>
      <c r="C54" s="1379">
        <v>46171</v>
      </c>
      <c r="D54" s="1265" t="s">
        <v>54</v>
      </c>
      <c r="E54" s="1266">
        <v>46136</v>
      </c>
      <c r="F54" s="1265" t="s">
        <v>51</v>
      </c>
      <c r="G54" s="1267"/>
      <c r="H54" s="1427">
        <v>0</v>
      </c>
      <c r="I54" s="1290" t="s">
        <v>543</v>
      </c>
      <c r="J54" s="1293" t="s">
        <v>30</v>
      </c>
      <c r="K54" s="1421"/>
      <c r="L54" s="1266"/>
      <c r="M54" s="1197" t="s">
        <v>110</v>
      </c>
      <c r="N54" s="1422">
        <v>60407.15</v>
      </c>
      <c r="O54" s="1198" t="s">
        <v>110</v>
      </c>
      <c r="P54" s="1380" t="s">
        <v>32</v>
      </c>
      <c r="Q54" s="1424"/>
      <c r="R54" s="1424"/>
      <c r="S54" s="1424"/>
      <c r="T54" s="1424"/>
      <c r="U54" s="1424"/>
      <c r="V54" s="1425">
        <v>4327</v>
      </c>
      <c r="W54" s="1426"/>
      <c r="X54" s="1426">
        <f t="shared" si="9"/>
        <v>4327</v>
      </c>
      <c r="Y54" s="1268">
        <f t="shared" si="10"/>
        <v>0</v>
      </c>
      <c r="Z54" s="1424"/>
      <c r="AA54" s="698">
        <v>0</v>
      </c>
      <c r="AB54" s="744">
        <v>0</v>
      </c>
      <c r="AC54" s="743">
        <v>0</v>
      </c>
      <c r="AD54" s="1269"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4" t="s">
        <v>662</v>
      </c>
      <c r="AE55" s="735"/>
    </row>
    <row r="56" spans="1:31" ht="24.75" customHeight="1">
      <c r="A56" s="1338" t="s">
        <v>663</v>
      </c>
      <c r="B56" s="1078" t="s">
        <v>40</v>
      </c>
      <c r="C56" s="1336">
        <v>46178</v>
      </c>
      <c r="D56" s="1265"/>
      <c r="E56" s="1266"/>
      <c r="F56" s="1265"/>
      <c r="G56" s="1267"/>
      <c r="H56" s="1009">
        <v>0</v>
      </c>
      <c r="I56" s="304" t="s">
        <v>543</v>
      </c>
      <c r="J56" s="755" t="s">
        <v>30</v>
      </c>
      <c r="K56" s="1421"/>
      <c r="L56" s="1266"/>
      <c r="M56" s="1197" t="s">
        <v>110</v>
      </c>
      <c r="N56" s="1422">
        <v>75564</v>
      </c>
      <c r="O56" s="1198" t="s">
        <v>110</v>
      </c>
      <c r="P56" s="1380" t="s">
        <v>32</v>
      </c>
      <c r="Q56" s="1424"/>
      <c r="R56" s="1424"/>
      <c r="S56" s="1424"/>
      <c r="T56" s="1424"/>
      <c r="U56" s="1424"/>
      <c r="V56" s="1425">
        <v>6250</v>
      </c>
      <c r="W56" s="1426"/>
      <c r="X56" s="1426">
        <f t="shared" ref="X56:X62" si="13">SUM(V56-W56)</f>
        <v>6250</v>
      </c>
      <c r="Y56" s="1268">
        <f t="shared" ref="Y56:Y64" si="14">IFERROR($W56/$V56, 0)</f>
        <v>0</v>
      </c>
      <c r="Z56" s="1424"/>
      <c r="AA56" s="698">
        <v>0</v>
      </c>
      <c r="AB56" s="744">
        <v>0</v>
      </c>
      <c r="AC56" s="743">
        <v>0</v>
      </c>
      <c r="AD56" s="1269" t="s">
        <v>664</v>
      </c>
      <c r="AE56" s="735"/>
    </row>
    <row r="57" spans="1:31" ht="24.75" customHeight="1">
      <c r="A57" s="1338" t="s">
        <v>665</v>
      </c>
      <c r="B57" s="1078" t="s">
        <v>40</v>
      </c>
      <c r="C57" s="1336">
        <v>46178</v>
      </c>
      <c r="D57" s="1265"/>
      <c r="E57" s="1266"/>
      <c r="F57" s="1265"/>
      <c r="G57" s="1267"/>
      <c r="H57" s="1009">
        <v>0</v>
      </c>
      <c r="I57" s="304" t="s">
        <v>543</v>
      </c>
      <c r="J57" s="755" t="s">
        <v>30</v>
      </c>
      <c r="K57" s="1421"/>
      <c r="L57" s="1266"/>
      <c r="M57" s="1197" t="s">
        <v>110</v>
      </c>
      <c r="N57" s="1422">
        <v>81150</v>
      </c>
      <c r="O57" s="1198" t="s">
        <v>110</v>
      </c>
      <c r="P57" s="1380" t="s">
        <v>32</v>
      </c>
      <c r="Q57" s="1424"/>
      <c r="R57" s="1424"/>
      <c r="S57" s="1424"/>
      <c r="T57" s="1424"/>
      <c r="U57" s="1424"/>
      <c r="V57" s="1425">
        <v>6825</v>
      </c>
      <c r="W57" s="1426"/>
      <c r="X57" s="1426">
        <f t="shared" si="13"/>
        <v>6825</v>
      </c>
      <c r="Y57" s="1268">
        <f t="shared" si="14"/>
        <v>0</v>
      </c>
      <c r="Z57" s="1424"/>
      <c r="AA57" s="698">
        <v>0</v>
      </c>
      <c r="AB57" s="744">
        <v>0</v>
      </c>
      <c r="AC57" s="743">
        <v>0</v>
      </c>
      <c r="AD57" s="1269" t="s">
        <v>664</v>
      </c>
      <c r="AE57" s="735"/>
    </row>
    <row r="58" spans="1:31" ht="24.75" customHeight="1">
      <c r="A58" s="1403" t="s">
        <v>666</v>
      </c>
      <c r="B58" s="1078" t="s">
        <v>40</v>
      </c>
      <c r="C58" s="1336">
        <v>46178</v>
      </c>
      <c r="D58" s="1265"/>
      <c r="E58" s="1266"/>
      <c r="F58" s="1265"/>
      <c r="G58" s="1267"/>
      <c r="H58" s="1009">
        <v>0</v>
      </c>
      <c r="I58" s="304" t="s">
        <v>543</v>
      </c>
      <c r="J58" s="755" t="s">
        <v>30</v>
      </c>
      <c r="K58" s="1421"/>
      <c r="L58" s="1266"/>
      <c r="M58" s="1197" t="s">
        <v>238</v>
      </c>
      <c r="N58" s="1422">
        <v>21122.05</v>
      </c>
      <c r="O58" s="1198" t="s">
        <v>110</v>
      </c>
      <c r="P58" s="1380" t="s">
        <v>32</v>
      </c>
      <c r="Q58" s="1424"/>
      <c r="R58" s="1424"/>
      <c r="S58" s="1424"/>
      <c r="T58" s="1424"/>
      <c r="U58" s="1424"/>
      <c r="V58" s="1425">
        <v>1693</v>
      </c>
      <c r="W58" s="1426"/>
      <c r="X58" s="1426">
        <f t="shared" si="13"/>
        <v>1693</v>
      </c>
      <c r="Y58" s="1268">
        <f t="shared" si="14"/>
        <v>0</v>
      </c>
      <c r="Z58" s="1424"/>
      <c r="AA58" s="698">
        <v>0</v>
      </c>
      <c r="AB58" s="744">
        <v>0</v>
      </c>
      <c r="AC58" s="743">
        <v>0</v>
      </c>
      <c r="AD58" s="1269" t="s">
        <v>667</v>
      </c>
      <c r="AE58" s="735"/>
    </row>
    <row r="59" spans="1:31" ht="24.75" customHeight="1">
      <c r="A59" s="1338" t="s">
        <v>668</v>
      </c>
      <c r="B59" s="1078" t="s">
        <v>40</v>
      </c>
      <c r="C59" s="1336">
        <v>46178</v>
      </c>
      <c r="D59" s="1265"/>
      <c r="E59" s="1266"/>
      <c r="F59" s="1265"/>
      <c r="G59" s="1267"/>
      <c r="H59" s="1009">
        <v>0</v>
      </c>
      <c r="I59" s="304" t="s">
        <v>543</v>
      </c>
      <c r="J59" s="755" t="s">
        <v>30</v>
      </c>
      <c r="K59" s="1421"/>
      <c r="L59" s="1266"/>
      <c r="M59" s="1197" t="s">
        <v>110</v>
      </c>
      <c r="N59" s="1422">
        <v>15405.5</v>
      </c>
      <c r="O59" s="1198" t="s">
        <v>110</v>
      </c>
      <c r="P59" s="1380" t="s">
        <v>32</v>
      </c>
      <c r="Q59" s="1424"/>
      <c r="R59" s="1424"/>
      <c r="S59" s="1424"/>
      <c r="T59" s="1424"/>
      <c r="U59" s="1424"/>
      <c r="V59" s="1425">
        <v>761</v>
      </c>
      <c r="W59" s="1426"/>
      <c r="X59" s="1426">
        <f t="shared" si="13"/>
        <v>761</v>
      </c>
      <c r="Y59" s="1268">
        <f t="shared" si="14"/>
        <v>0</v>
      </c>
      <c r="Z59" s="1424"/>
      <c r="AA59" s="698">
        <v>0</v>
      </c>
      <c r="AB59" s="744">
        <v>0</v>
      </c>
      <c r="AC59" s="743">
        <v>0</v>
      </c>
      <c r="AD59" s="1269" t="s">
        <v>664</v>
      </c>
      <c r="AE59" s="735"/>
    </row>
    <row r="60" spans="1:31" ht="24.75" customHeight="1">
      <c r="A60" s="1338" t="s">
        <v>669</v>
      </c>
      <c r="B60" s="1078" t="s">
        <v>40</v>
      </c>
      <c r="C60" s="1336">
        <v>46142</v>
      </c>
      <c r="D60" s="1265" t="s">
        <v>54</v>
      </c>
      <c r="E60" s="1266">
        <v>46134</v>
      </c>
      <c r="F60" s="1265" t="s">
        <v>51</v>
      </c>
      <c r="G60" s="1267"/>
      <c r="H60" s="1009">
        <v>0</v>
      </c>
      <c r="I60" s="304" t="s">
        <v>543</v>
      </c>
      <c r="J60" s="755" t="s">
        <v>30</v>
      </c>
      <c r="K60" s="1421"/>
      <c r="L60" s="1266"/>
      <c r="M60" s="1197" t="s">
        <v>110</v>
      </c>
      <c r="N60" s="1422">
        <v>33518.699999999997</v>
      </c>
      <c r="O60" s="1198" t="s">
        <v>110</v>
      </c>
      <c r="P60" s="1380" t="s">
        <v>32</v>
      </c>
      <c r="Q60" s="1424"/>
      <c r="R60" s="1424"/>
      <c r="S60" s="1424"/>
      <c r="T60" s="1424"/>
      <c r="U60" s="1424"/>
      <c r="V60" s="1425">
        <v>3693</v>
      </c>
      <c r="W60" s="1426"/>
      <c r="X60" s="1426">
        <f t="shared" si="13"/>
        <v>3693</v>
      </c>
      <c r="Y60" s="1268">
        <f t="shared" si="14"/>
        <v>0</v>
      </c>
      <c r="Z60" s="1424"/>
      <c r="AA60" s="698">
        <v>0</v>
      </c>
      <c r="AB60" s="744">
        <v>0</v>
      </c>
      <c r="AC60" s="743">
        <v>0</v>
      </c>
      <c r="AD60" s="1269" t="s">
        <v>664</v>
      </c>
      <c r="AE60" s="735"/>
    </row>
    <row r="61" spans="1:31" ht="24.75" customHeight="1">
      <c r="A61" s="1405" t="s">
        <v>670</v>
      </c>
      <c r="B61" s="1078" t="s">
        <v>40</v>
      </c>
      <c r="C61" s="1336">
        <v>46130</v>
      </c>
      <c r="D61" s="1265" t="s">
        <v>50</v>
      </c>
      <c r="E61" s="1266">
        <v>46121</v>
      </c>
      <c r="F61" s="1265" t="s">
        <v>51</v>
      </c>
      <c r="G61" s="1267"/>
      <c r="H61" s="1009">
        <v>0</v>
      </c>
      <c r="I61" s="304" t="s">
        <v>631</v>
      </c>
      <c r="J61" s="755" t="s">
        <v>30</v>
      </c>
      <c r="K61" s="1421"/>
      <c r="L61" s="1266"/>
      <c r="M61" s="1197" t="s">
        <v>110</v>
      </c>
      <c r="N61" s="1422">
        <v>4434.3999999999996</v>
      </c>
      <c r="O61" s="1197" t="s">
        <v>110</v>
      </c>
      <c r="P61" s="1428" t="s">
        <v>38</v>
      </c>
      <c r="Q61" s="1424">
        <v>46121</v>
      </c>
      <c r="R61" s="1424"/>
      <c r="S61" s="1424"/>
      <c r="T61" s="1424"/>
      <c r="U61" s="1424"/>
      <c r="V61" s="1425">
        <v>329</v>
      </c>
      <c r="W61" s="1429">
        <v>339</v>
      </c>
      <c r="X61" s="1426">
        <f t="shared" si="13"/>
        <v>-10</v>
      </c>
      <c r="Y61" s="1268">
        <f t="shared" si="14"/>
        <v>1.0303951367781155</v>
      </c>
      <c r="Z61" s="1424">
        <v>46132</v>
      </c>
      <c r="AA61" s="825">
        <v>0</v>
      </c>
      <c r="AB61" s="829">
        <v>0</v>
      </c>
      <c r="AC61" s="743">
        <v>0</v>
      </c>
      <c r="AD61" s="1337" t="s">
        <v>671</v>
      </c>
      <c r="AE61" s="735"/>
    </row>
    <row r="62" spans="1:31" ht="24.75" customHeight="1">
      <c r="A62" s="1403" t="s">
        <v>672</v>
      </c>
      <c r="B62" s="1078" t="s">
        <v>40</v>
      </c>
      <c r="C62" s="1336">
        <v>46178</v>
      </c>
      <c r="D62" s="1265"/>
      <c r="E62" s="1266"/>
      <c r="F62" s="1265"/>
      <c r="G62" s="1267"/>
      <c r="H62" s="1009">
        <v>0</v>
      </c>
      <c r="I62" s="304" t="s">
        <v>543</v>
      </c>
      <c r="J62" s="755" t="s">
        <v>30</v>
      </c>
      <c r="K62" s="1421"/>
      <c r="L62" s="1266"/>
      <c r="M62" s="1197" t="s">
        <v>238</v>
      </c>
      <c r="N62" s="1422">
        <v>1552.9</v>
      </c>
      <c r="O62" s="1198" t="s">
        <v>110</v>
      </c>
      <c r="P62" s="1380" t="s">
        <v>32</v>
      </c>
      <c r="Q62" s="1424"/>
      <c r="R62" s="1424"/>
      <c r="S62" s="1424"/>
      <c r="T62" s="1424"/>
      <c r="U62" s="1424"/>
      <c r="V62" s="1425">
        <v>94</v>
      </c>
      <c r="W62" s="1426"/>
      <c r="X62" s="1426">
        <f t="shared" si="13"/>
        <v>94</v>
      </c>
      <c r="Y62" s="1268">
        <f t="shared" si="14"/>
        <v>0</v>
      </c>
      <c r="Z62" s="1424"/>
      <c r="AA62" s="698">
        <v>0</v>
      </c>
      <c r="AB62" s="744">
        <v>0</v>
      </c>
      <c r="AC62" s="743">
        <v>0</v>
      </c>
      <c r="AD62" s="1269" t="s">
        <v>667</v>
      </c>
      <c r="AE62" s="735"/>
    </row>
    <row r="63" spans="1:31" ht="24.75" customHeight="1">
      <c r="A63" s="1405" t="s">
        <v>673</v>
      </c>
      <c r="B63" s="1078" t="s">
        <v>40</v>
      </c>
      <c r="C63" s="1336">
        <v>46130</v>
      </c>
      <c r="D63" s="1265" t="s">
        <v>50</v>
      </c>
      <c r="E63" s="1266">
        <v>46121</v>
      </c>
      <c r="F63" s="1265" t="s">
        <v>51</v>
      </c>
      <c r="G63" s="1267"/>
      <c r="H63" s="1009">
        <v>0</v>
      </c>
      <c r="I63" s="304" t="s">
        <v>631</v>
      </c>
      <c r="J63" s="755" t="s">
        <v>30</v>
      </c>
      <c r="K63" s="1421"/>
      <c r="L63" s="1266"/>
      <c r="M63" s="1197" t="s">
        <v>110</v>
      </c>
      <c r="N63" s="1422">
        <v>3969.75</v>
      </c>
      <c r="O63" s="1197" t="s">
        <v>110</v>
      </c>
      <c r="P63" s="1428" t="s">
        <v>38</v>
      </c>
      <c r="Q63" s="1424">
        <v>46121</v>
      </c>
      <c r="R63" s="1424" t="s">
        <v>238</v>
      </c>
      <c r="S63" s="1424"/>
      <c r="T63" s="1424"/>
      <c r="U63" s="1424"/>
      <c r="V63" s="1425">
        <v>295</v>
      </c>
      <c r="W63" s="1429">
        <v>288</v>
      </c>
      <c r="X63" s="1426">
        <v>295</v>
      </c>
      <c r="Y63" s="1268">
        <f t="shared" si="14"/>
        <v>0.97627118644067801</v>
      </c>
      <c r="Z63" s="1424"/>
      <c r="AA63" s="698">
        <v>1</v>
      </c>
      <c r="AB63" s="829">
        <v>0</v>
      </c>
      <c r="AC63" s="743">
        <v>0</v>
      </c>
      <c r="AD63" s="1337" t="s">
        <v>674</v>
      </c>
      <c r="AE63" s="735"/>
    </row>
    <row r="64" spans="1:31" ht="24.75" customHeight="1">
      <c r="A64" s="1405" t="s">
        <v>675</v>
      </c>
      <c r="B64" s="1078" t="s">
        <v>40</v>
      </c>
      <c r="C64" s="1336">
        <v>46130</v>
      </c>
      <c r="D64" s="1265" t="s">
        <v>50</v>
      </c>
      <c r="E64" s="1266">
        <v>46121</v>
      </c>
      <c r="F64" s="1265" t="s">
        <v>51</v>
      </c>
      <c r="G64" s="1267"/>
      <c r="H64" s="1009">
        <v>0</v>
      </c>
      <c r="I64" s="304" t="s">
        <v>631</v>
      </c>
      <c r="J64" s="755" t="s">
        <v>30</v>
      </c>
      <c r="K64" s="1421"/>
      <c r="L64" s="1266"/>
      <c r="M64" s="1197" t="s">
        <v>110</v>
      </c>
      <c r="N64" s="1422">
        <v>4004.55</v>
      </c>
      <c r="O64" s="1197" t="s">
        <v>110</v>
      </c>
      <c r="P64" s="1428" t="s">
        <v>38</v>
      </c>
      <c r="Q64" s="1424">
        <v>46121</v>
      </c>
      <c r="R64" s="1424" t="s">
        <v>238</v>
      </c>
      <c r="S64" s="1424"/>
      <c r="T64" s="1424"/>
      <c r="U64" s="1424"/>
      <c r="V64" s="1425">
        <v>303</v>
      </c>
      <c r="W64" s="1429">
        <v>290</v>
      </c>
      <c r="X64" s="1426">
        <f>SUM(V64-W64)</f>
        <v>13</v>
      </c>
      <c r="Y64" s="1268">
        <f t="shared" si="14"/>
        <v>0.95709570957095713</v>
      </c>
      <c r="Z64" s="1424"/>
      <c r="AA64" s="698">
        <v>1</v>
      </c>
      <c r="AB64" s="829">
        <v>0</v>
      </c>
      <c r="AC64" s="743">
        <v>0</v>
      </c>
      <c r="AD64" s="1337"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2"/>
      <c r="AA65" s="825">
        <v>0</v>
      </c>
      <c r="AB65" s="825">
        <v>0</v>
      </c>
      <c r="AC65" s="774">
        <v>0</v>
      </c>
      <c r="AD65" s="1314"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3"/>
      <c r="AA66" s="825">
        <v>0</v>
      </c>
      <c r="AB66" s="825">
        <v>0</v>
      </c>
      <c r="AC66" s="774">
        <v>0</v>
      </c>
      <c r="AD66" s="1314"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6">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31">
        <v>1830</v>
      </c>
      <c r="X134" s="1426">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6">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6">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6">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6">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6">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6">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6">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6">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6">
        <f t="shared" si="16"/>
        <v>7502</v>
      </c>
      <c r="Y143" s="1104">
        <f t="shared" si="15"/>
        <v>0</v>
      </c>
      <c r="Z143" s="1105"/>
      <c r="AA143" s="744">
        <v>0</v>
      </c>
      <c r="AB143" s="744">
        <v>0</v>
      </c>
      <c r="AC143" s="743">
        <v>0</v>
      </c>
      <c r="AD143" s="728" t="s">
        <v>745</v>
      </c>
      <c r="AE143" s="732"/>
    </row>
    <row r="144" spans="1:31" ht="24.75" customHeight="1">
      <c r="A144" s="1275"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4"/>
      <c r="S144" s="1103"/>
      <c r="T144" s="1103"/>
      <c r="U144" s="1103"/>
      <c r="V144" s="776">
        <v>3682</v>
      </c>
      <c r="W144" s="1018"/>
      <c r="X144" s="1426">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2" t="s">
        <v>759</v>
      </c>
      <c r="B2" s="377" t="s">
        <v>34</v>
      </c>
      <c r="C2" s="360">
        <v>45960</v>
      </c>
      <c r="D2" s="360" t="s">
        <v>50</v>
      </c>
      <c r="E2" s="360">
        <v>45905</v>
      </c>
      <c r="F2" s="360" t="s">
        <v>55</v>
      </c>
      <c r="G2" s="361"/>
      <c r="H2" s="362">
        <v>0</v>
      </c>
      <c r="I2" s="1070" t="s">
        <v>631</v>
      </c>
      <c r="J2" s="362" t="s">
        <v>30</v>
      </c>
      <c r="K2" s="369"/>
      <c r="L2" s="299">
        <v>45943</v>
      </c>
      <c r="M2" s="681" t="s">
        <v>110</v>
      </c>
      <c r="N2" s="609">
        <v>2167.3000000000002</v>
      </c>
      <c r="O2" s="362" t="s">
        <v>110</v>
      </c>
      <c r="P2" s="1394" t="s">
        <v>38</v>
      </c>
      <c r="Q2" s="363">
        <v>45908</v>
      </c>
      <c r="R2" s="1407" t="s">
        <v>110</v>
      </c>
      <c r="S2" s="363" t="s">
        <v>760</v>
      </c>
      <c r="T2" s="373" t="s">
        <v>761</v>
      </c>
      <c r="U2" s="373" t="s">
        <v>761</v>
      </c>
      <c r="V2" s="333">
        <v>158</v>
      </c>
      <c r="W2" s="1393">
        <v>195</v>
      </c>
      <c r="X2" s="44">
        <f t="shared" ref="X2:X20" si="0">SUM(V2-W2)</f>
        <v>-37</v>
      </c>
      <c r="Y2" s="3">
        <f t="shared" ref="Y2:Y20" si="1">IFERROR($W2/$V2, 0)</f>
        <v>1.2341772151898733</v>
      </c>
      <c r="Z2" s="30" t="s">
        <v>762</v>
      </c>
      <c r="AA2" s="1209">
        <v>1</v>
      </c>
      <c r="AB2" s="1209">
        <v>1</v>
      </c>
      <c r="AC2" s="1209">
        <v>1</v>
      </c>
      <c r="AD2" s="1404" t="s">
        <v>763</v>
      </c>
    </row>
    <row r="3" spans="1:30" ht="39.75" customHeight="1">
      <c r="A3" s="1289" t="s">
        <v>764</v>
      </c>
      <c r="B3" s="377" t="s">
        <v>34</v>
      </c>
      <c r="C3" s="1281">
        <v>46099</v>
      </c>
      <c r="D3" s="1282" t="s">
        <v>50</v>
      </c>
      <c r="E3" s="1282">
        <v>45959</v>
      </c>
      <c r="F3" s="1267" t="s">
        <v>55</v>
      </c>
      <c r="G3" s="1282" t="s">
        <v>765</v>
      </c>
      <c r="H3" s="1293">
        <v>69</v>
      </c>
      <c r="I3" s="1249" t="s">
        <v>631</v>
      </c>
      <c r="J3" s="1249" t="s">
        <v>30</v>
      </c>
      <c r="K3" s="369"/>
      <c r="L3" s="1282">
        <v>45925</v>
      </c>
      <c r="M3" s="1290" t="s">
        <v>110</v>
      </c>
      <c r="N3" s="1294">
        <v>51632</v>
      </c>
      <c r="O3" s="1290" t="s">
        <v>110</v>
      </c>
      <c r="P3" s="1291" t="s">
        <v>38</v>
      </c>
      <c r="Q3" s="1250">
        <v>45932</v>
      </c>
      <c r="R3" s="1250" t="s">
        <v>110</v>
      </c>
      <c r="S3" s="363" t="s">
        <v>760</v>
      </c>
      <c r="T3" s="373" t="s">
        <v>761</v>
      </c>
      <c r="U3" s="373" t="s">
        <v>761</v>
      </c>
      <c r="V3" s="1251">
        <v>3997</v>
      </c>
      <c r="W3" s="1292">
        <v>4226</v>
      </c>
      <c r="X3" s="1252">
        <f t="shared" si="0"/>
        <v>-229</v>
      </c>
      <c r="Y3" s="365">
        <f t="shared" si="1"/>
        <v>1.0572929697272955</v>
      </c>
      <c r="Z3" s="1250">
        <v>45960</v>
      </c>
      <c r="AA3" s="1209">
        <v>1</v>
      </c>
      <c r="AB3" s="1209">
        <v>1</v>
      </c>
      <c r="AC3" s="1209">
        <v>1</v>
      </c>
      <c r="AD3" s="1269" t="s">
        <v>766</v>
      </c>
    </row>
    <row r="4" spans="1:30" ht="39.75" customHeight="1">
      <c r="A4" s="1382" t="s">
        <v>767</v>
      </c>
      <c r="B4" s="377" t="s">
        <v>34</v>
      </c>
      <c r="C4" s="360">
        <v>45989</v>
      </c>
      <c r="D4" s="367" t="s">
        <v>54</v>
      </c>
      <c r="E4" s="367">
        <v>45964</v>
      </c>
      <c r="F4" s="366" t="s">
        <v>51</v>
      </c>
      <c r="G4" s="1106" t="s">
        <v>768</v>
      </c>
      <c r="H4" s="1074">
        <v>74</v>
      </c>
      <c r="I4" s="362" t="s">
        <v>631</v>
      </c>
      <c r="J4" s="362" t="s">
        <v>30</v>
      </c>
      <c r="K4" s="362"/>
      <c r="L4" s="19">
        <v>45932</v>
      </c>
      <c r="M4" s="1107" t="s">
        <v>110</v>
      </c>
      <c r="N4" s="1075">
        <v>47064</v>
      </c>
      <c r="O4" s="372" t="s">
        <v>110</v>
      </c>
      <c r="P4" s="1394" t="s">
        <v>38</v>
      </c>
      <c r="Q4" s="370">
        <v>45932</v>
      </c>
      <c r="R4" s="370" t="s">
        <v>110</v>
      </c>
      <c r="S4" s="363" t="s">
        <v>760</v>
      </c>
      <c r="T4" s="373" t="s">
        <v>761</v>
      </c>
      <c r="U4" s="373" t="s">
        <v>761</v>
      </c>
      <c r="V4" s="671">
        <v>4716</v>
      </c>
      <c r="W4" s="1393">
        <v>4731</v>
      </c>
      <c r="X4" s="364">
        <f t="shared" si="0"/>
        <v>-15</v>
      </c>
      <c r="Y4" s="365">
        <f t="shared" si="1"/>
        <v>1.0031806615776082</v>
      </c>
      <c r="Z4" s="370">
        <v>45971</v>
      </c>
      <c r="AA4" s="1209">
        <v>1</v>
      </c>
      <c r="AB4" s="1209">
        <v>1</v>
      </c>
      <c r="AC4" s="1209">
        <v>1</v>
      </c>
      <c r="AD4" s="808" t="s">
        <v>769</v>
      </c>
    </row>
    <row r="5" spans="1:30" ht="39.75" customHeight="1">
      <c r="A5" s="1289" t="s">
        <v>770</v>
      </c>
      <c r="B5" s="377" t="s">
        <v>34</v>
      </c>
      <c r="C5" s="1281">
        <v>46099</v>
      </c>
      <c r="D5" s="1282" t="s">
        <v>54</v>
      </c>
      <c r="E5" s="1282">
        <v>45975</v>
      </c>
      <c r="F5" s="1267" t="s">
        <v>51</v>
      </c>
      <c r="G5" s="1282" t="s">
        <v>771</v>
      </c>
      <c r="H5" s="1074">
        <v>48</v>
      </c>
      <c r="I5" s="1249" t="s">
        <v>631</v>
      </c>
      <c r="J5" s="1249" t="s">
        <v>30</v>
      </c>
      <c r="K5" s="362"/>
      <c r="L5" s="1282" t="s">
        <v>260</v>
      </c>
      <c r="M5" s="1290" t="s">
        <v>110</v>
      </c>
      <c r="N5" s="1075">
        <v>39064</v>
      </c>
      <c r="O5" s="372" t="s">
        <v>110</v>
      </c>
      <c r="P5" s="1291" t="s">
        <v>38</v>
      </c>
      <c r="Q5" s="1250">
        <v>45932</v>
      </c>
      <c r="R5" s="1250" t="s">
        <v>110</v>
      </c>
      <c r="S5" s="363" t="s">
        <v>760</v>
      </c>
      <c r="T5" s="373" t="s">
        <v>761</v>
      </c>
      <c r="U5" s="373" t="s">
        <v>761</v>
      </c>
      <c r="V5" s="1251">
        <v>2982</v>
      </c>
      <c r="W5" s="1292">
        <v>2970</v>
      </c>
      <c r="X5" s="1252">
        <f t="shared" si="0"/>
        <v>12</v>
      </c>
      <c r="Y5" s="365">
        <f t="shared" si="1"/>
        <v>0.99597585513078468</v>
      </c>
      <c r="Z5" s="1250">
        <v>46104</v>
      </c>
      <c r="AA5" s="1209">
        <v>1</v>
      </c>
      <c r="AB5" s="1209">
        <v>1</v>
      </c>
      <c r="AC5" s="1209">
        <v>1</v>
      </c>
      <c r="AD5" s="1269" t="s">
        <v>772</v>
      </c>
    </row>
    <row r="6" spans="1:30" ht="39.75" customHeight="1">
      <c r="A6" s="616" t="s">
        <v>773</v>
      </c>
      <c r="B6" s="377" t="s">
        <v>34</v>
      </c>
      <c r="C6" s="360">
        <v>46079</v>
      </c>
      <c r="D6" s="367" t="s">
        <v>54</v>
      </c>
      <c r="E6" s="367">
        <v>46101</v>
      </c>
      <c r="F6" s="366" t="s">
        <v>53</v>
      </c>
      <c r="G6" s="701" t="s">
        <v>774</v>
      </c>
      <c r="H6" s="1004">
        <v>0</v>
      </c>
      <c r="I6" s="372" t="s">
        <v>631</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1">
        <v>4028</v>
      </c>
      <c r="X6" s="1001">
        <f t="shared" si="0"/>
        <v>20</v>
      </c>
      <c r="Y6" s="365">
        <f t="shared" si="1"/>
        <v>0.99505928853754944</v>
      </c>
      <c r="Z6" s="1006">
        <v>46111</v>
      </c>
      <c r="AA6" s="1209">
        <v>1</v>
      </c>
      <c r="AB6" s="698">
        <v>0</v>
      </c>
      <c r="AC6" s="1071">
        <v>0</v>
      </c>
      <c r="AD6" s="1430"/>
    </row>
    <row r="7" spans="1:30" ht="39.75" customHeight="1">
      <c r="A7" s="737" t="s">
        <v>775</v>
      </c>
      <c r="B7" s="377" t="s">
        <v>34</v>
      </c>
      <c r="C7" s="690">
        <v>46099</v>
      </c>
      <c r="D7" s="701" t="s">
        <v>54</v>
      </c>
      <c r="E7" s="701">
        <v>46101</v>
      </c>
      <c r="F7" s="702" t="s">
        <v>53</v>
      </c>
      <c r="G7" s="701" t="s">
        <v>776</v>
      </c>
      <c r="H7" s="703">
        <v>0</v>
      </c>
      <c r="I7" s="372" t="s">
        <v>631</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7" t="s">
        <v>778</v>
      </c>
      <c r="E8" s="701">
        <v>45867</v>
      </c>
      <c r="F8" s="702" t="s">
        <v>53</v>
      </c>
      <c r="G8" s="1267" t="s">
        <v>779</v>
      </c>
      <c r="H8" s="703">
        <v>0</v>
      </c>
      <c r="I8" s="372" t="s">
        <v>631</v>
      </c>
      <c r="J8" s="1197" t="s">
        <v>30</v>
      </c>
      <c r="K8" s="362"/>
      <c r="L8" s="701" t="s">
        <v>260</v>
      </c>
      <c r="M8" s="1197" t="s">
        <v>110</v>
      </c>
      <c r="N8" s="713">
        <v>144972.5</v>
      </c>
      <c r="O8" s="1197" t="s">
        <v>110</v>
      </c>
      <c r="P8" s="738" t="s">
        <v>38</v>
      </c>
      <c r="Q8" s="1250">
        <v>45867</v>
      </c>
      <c r="R8" s="1250"/>
      <c r="S8" s="363" t="s">
        <v>760</v>
      </c>
      <c r="T8" s="373" t="s">
        <v>761</v>
      </c>
      <c r="U8" s="373" t="s">
        <v>761</v>
      </c>
      <c r="V8" s="1251">
        <v>9840</v>
      </c>
      <c r="W8" s="1292">
        <v>9806</v>
      </c>
      <c r="X8" s="1252">
        <f t="shared" si="0"/>
        <v>34</v>
      </c>
      <c r="Y8" s="365">
        <f t="shared" si="1"/>
        <v>0.99654471544715451</v>
      </c>
      <c r="Z8" s="1250">
        <v>45884</v>
      </c>
      <c r="AA8" s="698">
        <v>1</v>
      </c>
      <c r="AB8" s="698">
        <v>0</v>
      </c>
      <c r="AC8" s="1253">
        <v>9106</v>
      </c>
      <c r="AD8" s="1269" t="s">
        <v>780</v>
      </c>
    </row>
    <row r="9" spans="1:30" ht="39.75" customHeight="1">
      <c r="A9" s="737" t="s">
        <v>781</v>
      </c>
      <c r="B9" s="377" t="s">
        <v>34</v>
      </c>
      <c r="C9" s="690">
        <v>46103</v>
      </c>
      <c r="D9" s="358" t="s">
        <v>52</v>
      </c>
      <c r="E9" s="701">
        <v>46077</v>
      </c>
      <c r="F9" s="366" t="s">
        <v>53</v>
      </c>
      <c r="G9" s="1267" t="s">
        <v>782</v>
      </c>
      <c r="H9" s="369">
        <v>0</v>
      </c>
      <c r="I9" s="372" t="s">
        <v>631</v>
      </c>
      <c r="J9" s="1197" t="s">
        <v>30</v>
      </c>
      <c r="K9" s="1249"/>
      <c r="L9" s="1282"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3">
        <v>0</v>
      </c>
      <c r="AD9" s="1269"/>
    </row>
    <row r="10" spans="1:30" ht="39.75" customHeight="1">
      <c r="A10" s="737" t="s">
        <v>783</v>
      </c>
      <c r="B10" s="377" t="s">
        <v>34</v>
      </c>
      <c r="C10" s="690">
        <v>46079</v>
      </c>
      <c r="D10" s="366" t="s">
        <v>54</v>
      </c>
      <c r="E10" s="367">
        <v>46056</v>
      </c>
      <c r="F10" s="366" t="s">
        <v>53</v>
      </c>
      <c r="G10" s="1267" t="s">
        <v>784</v>
      </c>
      <c r="H10" s="1197">
        <v>0</v>
      </c>
      <c r="I10" s="1290" t="s">
        <v>631</v>
      </c>
      <c r="J10" s="1197" t="s">
        <v>30</v>
      </c>
      <c r="K10" s="692"/>
      <c r="L10" s="1282"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3">
        <v>0</v>
      </c>
      <c r="AD10" s="1269" t="s">
        <v>785</v>
      </c>
    </row>
    <row r="11" spans="1:30" ht="39.75" customHeight="1">
      <c r="A11" s="616" t="s">
        <v>786</v>
      </c>
      <c r="B11" s="377" t="s">
        <v>34</v>
      </c>
      <c r="C11" s="360">
        <v>46174</v>
      </c>
      <c r="D11" s="366" t="s">
        <v>58</v>
      </c>
      <c r="E11" s="367">
        <v>46070</v>
      </c>
      <c r="F11" s="366" t="s">
        <v>53</v>
      </c>
      <c r="G11" s="702"/>
      <c r="H11" s="1004">
        <v>115</v>
      </c>
      <c r="I11" s="372" t="s">
        <v>631</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1">
        <v>7239</v>
      </c>
      <c r="X11" s="1001">
        <f t="shared" si="0"/>
        <v>-161</v>
      </c>
      <c r="Y11" s="365">
        <f t="shared" si="1"/>
        <v>1.0227465385702175</v>
      </c>
      <c r="Z11" s="1006">
        <v>46090</v>
      </c>
      <c r="AA11" s="698">
        <v>1</v>
      </c>
      <c r="AB11" s="698">
        <v>0</v>
      </c>
      <c r="AC11" s="707">
        <v>0</v>
      </c>
      <c r="AD11" s="1430"/>
    </row>
    <row r="12" spans="1:30" ht="39.75" customHeight="1">
      <c r="A12" s="737" t="s">
        <v>787</v>
      </c>
      <c r="B12" s="377" t="s">
        <v>37</v>
      </c>
      <c r="C12" s="690">
        <v>46006</v>
      </c>
      <c r="D12" s="702" t="s">
        <v>52</v>
      </c>
      <c r="E12" s="701">
        <v>45987</v>
      </c>
      <c r="F12" s="702" t="s">
        <v>51</v>
      </c>
      <c r="G12" s="702" t="s">
        <v>788</v>
      </c>
      <c r="H12" s="703">
        <v>30</v>
      </c>
      <c r="I12" s="372" t="s">
        <v>631</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631</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3" t="s">
        <v>792</v>
      </c>
    </row>
    <row r="14" spans="1:30" ht="39.75" customHeight="1">
      <c r="A14" s="737" t="s">
        <v>793</v>
      </c>
      <c r="B14" s="377" t="s">
        <v>37</v>
      </c>
      <c r="C14" s="690">
        <v>46081</v>
      </c>
      <c r="D14" s="702" t="s">
        <v>50</v>
      </c>
      <c r="E14" s="701">
        <v>46001</v>
      </c>
      <c r="F14" s="702" t="s">
        <v>51</v>
      </c>
      <c r="G14" s="702" t="s">
        <v>794</v>
      </c>
      <c r="H14" s="703">
        <v>80</v>
      </c>
      <c r="I14" s="372" t="s">
        <v>631</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631</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631</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631</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631</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631</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3">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631</v>
      </c>
      <c r="J20" s="362" t="s">
        <v>30</v>
      </c>
      <c r="K20" s="362"/>
      <c r="L20" s="360" t="s">
        <v>558</v>
      </c>
      <c r="M20" s="362" t="s">
        <v>110</v>
      </c>
      <c r="N20" s="609">
        <v>1931.75</v>
      </c>
      <c r="O20" s="579" t="s">
        <v>110</v>
      </c>
      <c r="P20" s="1303"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10" t="s">
        <v>813</v>
      </c>
      <c r="B21" s="1078" t="s">
        <v>40</v>
      </c>
      <c r="C21" s="360">
        <v>46111</v>
      </c>
      <c r="D21" s="702" t="s">
        <v>52</v>
      </c>
      <c r="E21" s="367">
        <v>46085</v>
      </c>
      <c r="F21" s="366" t="s">
        <v>53</v>
      </c>
      <c r="G21" s="702" t="s">
        <v>814</v>
      </c>
      <c r="H21" s="1009">
        <v>0</v>
      </c>
      <c r="I21" s="304" t="s">
        <v>631</v>
      </c>
      <c r="J21" s="755" t="s">
        <v>30</v>
      </c>
      <c r="K21" s="362"/>
      <c r="L21" s="749" t="s">
        <v>260</v>
      </c>
      <c r="M21" s="755" t="s">
        <v>110</v>
      </c>
      <c r="N21" s="827">
        <v>151170.79999999999</v>
      </c>
      <c r="O21" s="755" t="s">
        <v>110</v>
      </c>
      <c r="P21" s="1272" t="s">
        <v>38</v>
      </c>
      <c r="Q21" s="1006">
        <v>46086</v>
      </c>
      <c r="R21" s="1406"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815</v>
      </c>
    </row>
    <row r="22" spans="1:30" ht="39.75" customHeight="1">
      <c r="A22" s="1409" t="s">
        <v>816</v>
      </c>
      <c r="B22" s="1078" t="s">
        <v>40</v>
      </c>
      <c r="C22" s="360">
        <v>46111</v>
      </c>
      <c r="D22" s="1267" t="s">
        <v>52</v>
      </c>
      <c r="E22" s="367">
        <v>46106</v>
      </c>
      <c r="F22" s="702" t="s">
        <v>51</v>
      </c>
      <c r="G22" s="702" t="s">
        <v>817</v>
      </c>
      <c r="H22" s="1009">
        <v>0</v>
      </c>
      <c r="I22" s="304" t="s">
        <v>631</v>
      </c>
      <c r="J22" s="755" t="s">
        <v>30</v>
      </c>
      <c r="K22" s="362"/>
      <c r="L22" s="1305" t="s">
        <v>260</v>
      </c>
      <c r="M22" s="755" t="s">
        <v>110</v>
      </c>
      <c r="N22" s="827">
        <v>24122.75</v>
      </c>
      <c r="O22" s="755" t="s">
        <v>110</v>
      </c>
      <c r="P22" s="1392" t="s">
        <v>38</v>
      </c>
      <c r="Q22" s="370">
        <v>46087</v>
      </c>
      <c r="R22" s="706" t="s">
        <v>110</v>
      </c>
      <c r="S22" s="363">
        <v>46132</v>
      </c>
      <c r="T22" s="363">
        <v>46135</v>
      </c>
      <c r="U22" s="363">
        <v>46135</v>
      </c>
      <c r="V22" s="9">
        <v>1925</v>
      </c>
      <c r="W22" s="1408">
        <v>1896</v>
      </c>
      <c r="X22" s="364">
        <f>SUM(V22-W22)</f>
        <v>29</v>
      </c>
      <c r="Y22" s="365">
        <f>IFERROR($W22/$V22, 0)</f>
        <v>0.98493506493506489</v>
      </c>
      <c r="Z22" s="21">
        <v>46111</v>
      </c>
      <c r="AA22" s="825">
        <v>1</v>
      </c>
      <c r="AB22" s="825">
        <v>1</v>
      </c>
      <c r="AC22" s="825">
        <v>1</v>
      </c>
      <c r="AD22" s="1269" t="s">
        <v>818</v>
      </c>
    </row>
    <row r="23" spans="1:30" ht="39.75" customHeight="1">
      <c r="A23" s="1411" t="s">
        <v>819</v>
      </c>
      <c r="B23" s="1078" t="s">
        <v>40</v>
      </c>
      <c r="C23" s="360">
        <v>46111</v>
      </c>
      <c r="D23" s="1267" t="s">
        <v>52</v>
      </c>
      <c r="E23" s="367">
        <v>46106</v>
      </c>
      <c r="F23" s="702" t="s">
        <v>51</v>
      </c>
      <c r="G23" s="702" t="s">
        <v>820</v>
      </c>
      <c r="H23" s="1009">
        <v>0</v>
      </c>
      <c r="I23" s="304" t="s">
        <v>631</v>
      </c>
      <c r="J23" s="755" t="s">
        <v>30</v>
      </c>
      <c r="K23" s="362"/>
      <c r="L23" s="1305" t="s">
        <v>260</v>
      </c>
      <c r="M23" s="755" t="s">
        <v>110</v>
      </c>
      <c r="N23" s="827">
        <v>26639.1</v>
      </c>
      <c r="O23" s="755" t="s">
        <v>110</v>
      </c>
      <c r="P23" s="1392" t="s">
        <v>38</v>
      </c>
      <c r="Q23" s="370">
        <v>46087</v>
      </c>
      <c r="R23" s="706" t="s">
        <v>110</v>
      </c>
      <c r="S23" s="363">
        <v>46132</v>
      </c>
      <c r="T23" s="373" t="s">
        <v>761</v>
      </c>
      <c r="U23" s="373" t="s">
        <v>761</v>
      </c>
      <c r="V23" s="9">
        <v>2136</v>
      </c>
      <c r="W23" s="1408">
        <v>2179</v>
      </c>
      <c r="X23" s="364">
        <f>SUM(V23-W23)</f>
        <v>-43</v>
      </c>
      <c r="Y23" s="365">
        <f>IFERROR($W23/$V23, 0)</f>
        <v>1.0201310861423221</v>
      </c>
      <c r="Z23" s="21">
        <v>46112</v>
      </c>
      <c r="AA23" s="825">
        <v>1</v>
      </c>
      <c r="AB23" s="825">
        <v>1</v>
      </c>
      <c r="AC23" s="825">
        <v>1</v>
      </c>
      <c r="AD23" s="1269" t="s">
        <v>821</v>
      </c>
    </row>
    <row r="24" spans="1:30" ht="39.75" customHeight="1">
      <c r="A24" s="1382" t="s">
        <v>822</v>
      </c>
      <c r="B24" s="1078" t="s">
        <v>40</v>
      </c>
      <c r="C24" s="360">
        <v>46140</v>
      </c>
      <c r="D24" s="702" t="s">
        <v>52</v>
      </c>
      <c r="E24" s="367">
        <v>46106</v>
      </c>
      <c r="F24" s="702" t="s">
        <v>51</v>
      </c>
      <c r="G24" s="702" t="s">
        <v>823</v>
      </c>
      <c r="H24" s="1009">
        <v>0</v>
      </c>
      <c r="I24" s="304" t="s">
        <v>631</v>
      </c>
      <c r="J24" s="755" t="s">
        <v>30</v>
      </c>
      <c r="K24" s="362"/>
      <c r="L24" s="1305" t="s">
        <v>260</v>
      </c>
      <c r="M24" s="755" t="s">
        <v>110</v>
      </c>
      <c r="N24" s="827">
        <v>1698.25</v>
      </c>
      <c r="O24" s="755" t="s">
        <v>110</v>
      </c>
      <c r="P24" s="1392" t="s">
        <v>38</v>
      </c>
      <c r="Q24" s="1006">
        <v>46087</v>
      </c>
      <c r="R24" s="706" t="s">
        <v>110</v>
      </c>
      <c r="S24" s="363">
        <v>46132</v>
      </c>
      <c r="T24" s="373" t="s">
        <v>761</v>
      </c>
      <c r="U24" s="373" t="s">
        <v>761</v>
      </c>
      <c r="V24" s="1007">
        <v>105</v>
      </c>
      <c r="W24" s="1391">
        <v>102</v>
      </c>
      <c r="X24" s="1001">
        <f t="shared" ref="X24:X25" si="4">SUM(V24-W24)</f>
        <v>3</v>
      </c>
      <c r="Y24" s="365">
        <f t="shared" ref="Y24:Y25" si="5">IFERROR($W24/$V24, 0)</f>
        <v>0.97142857142857142</v>
      </c>
      <c r="Z24" s="1013">
        <v>46119</v>
      </c>
      <c r="AA24" s="825">
        <v>1</v>
      </c>
      <c r="AB24" s="829">
        <v>0</v>
      </c>
      <c r="AC24" s="743">
        <v>0</v>
      </c>
      <c r="AD24" s="699" t="s">
        <v>818</v>
      </c>
    </row>
    <row r="25" spans="1:30" ht="39.75" customHeight="1">
      <c r="A25" s="1382" t="s">
        <v>824</v>
      </c>
      <c r="B25" s="1078" t="s">
        <v>40</v>
      </c>
      <c r="C25" s="360">
        <v>46140</v>
      </c>
      <c r="D25" s="366" t="s">
        <v>52</v>
      </c>
      <c r="E25" s="367">
        <v>46106</v>
      </c>
      <c r="F25" s="702" t="s">
        <v>51</v>
      </c>
      <c r="G25" s="702" t="s">
        <v>825</v>
      </c>
      <c r="H25" s="1009">
        <v>0</v>
      </c>
      <c r="I25" s="304" t="s">
        <v>631</v>
      </c>
      <c r="J25" s="755" t="s">
        <v>30</v>
      </c>
      <c r="K25" s="362"/>
      <c r="L25" s="1305" t="s">
        <v>260</v>
      </c>
      <c r="M25" s="755" t="s">
        <v>110</v>
      </c>
      <c r="N25" s="827">
        <v>5779.1</v>
      </c>
      <c r="O25" s="755" t="s">
        <v>110</v>
      </c>
      <c r="P25" s="1392" t="s">
        <v>38</v>
      </c>
      <c r="Q25" s="1006">
        <v>46106</v>
      </c>
      <c r="R25" s="706" t="s">
        <v>110</v>
      </c>
      <c r="S25" s="363">
        <v>46132</v>
      </c>
      <c r="T25" s="373" t="s">
        <v>761</v>
      </c>
      <c r="U25" s="373" t="s">
        <v>761</v>
      </c>
      <c r="V25" s="1007">
        <v>406</v>
      </c>
      <c r="W25" s="1391">
        <v>417</v>
      </c>
      <c r="X25" s="1001">
        <f t="shared" si="4"/>
        <v>-11</v>
      </c>
      <c r="Y25" s="365">
        <f t="shared" si="5"/>
        <v>1.0270935960591132</v>
      </c>
      <c r="Z25" s="1013">
        <v>46119</v>
      </c>
      <c r="AA25" s="825">
        <v>1</v>
      </c>
      <c r="AB25" s="825">
        <v>1</v>
      </c>
      <c r="AC25" s="825">
        <v>1</v>
      </c>
      <c r="AD25" s="1269" t="s">
        <v>826</v>
      </c>
    </row>
    <row r="26" spans="1:30" ht="39.75" customHeight="1">
      <c r="A26" s="1382" t="s">
        <v>827</v>
      </c>
      <c r="B26" s="1078" t="s">
        <v>40</v>
      </c>
      <c r="C26" s="360">
        <v>46111</v>
      </c>
      <c r="D26" s="366" t="s">
        <v>50</v>
      </c>
      <c r="E26" s="367">
        <v>46087</v>
      </c>
      <c r="F26" s="702" t="s">
        <v>51</v>
      </c>
      <c r="G26" s="702" t="s">
        <v>828</v>
      </c>
      <c r="H26" s="1009">
        <v>0</v>
      </c>
      <c r="I26" s="304" t="s">
        <v>631</v>
      </c>
      <c r="J26" s="755" t="s">
        <v>30</v>
      </c>
      <c r="K26" s="362"/>
      <c r="L26" s="1305" t="s">
        <v>260</v>
      </c>
      <c r="M26" s="755" t="s">
        <v>110</v>
      </c>
      <c r="N26" s="827">
        <v>9496.2000000000007</v>
      </c>
      <c r="O26" s="755" t="s">
        <v>110</v>
      </c>
      <c r="P26" s="1392" t="s">
        <v>38</v>
      </c>
      <c r="Q26" s="1006">
        <v>46087</v>
      </c>
      <c r="R26" s="706" t="s">
        <v>110</v>
      </c>
      <c r="S26" s="363">
        <v>46132</v>
      </c>
      <c r="T26" s="373" t="s">
        <v>761</v>
      </c>
      <c r="U26" s="373" t="s">
        <v>761</v>
      </c>
      <c r="V26" s="1007">
        <v>742</v>
      </c>
      <c r="W26" s="1391">
        <v>752</v>
      </c>
      <c r="X26" s="1001">
        <f t="shared" ref="X26" si="6">SUM(V26-W26)</f>
        <v>-10</v>
      </c>
      <c r="Y26" s="365">
        <f t="shared" ref="Y26" si="7">IFERROR($W26/$V26, 0)</f>
        <v>1.013477088948787</v>
      </c>
      <c r="Z26" s="1013">
        <v>46115</v>
      </c>
      <c r="AA26" s="825">
        <v>1</v>
      </c>
      <c r="AB26" s="825">
        <v>1</v>
      </c>
      <c r="AC26" s="825">
        <v>1</v>
      </c>
      <c r="AD26" s="699" t="s">
        <v>829</v>
      </c>
    </row>
    <row r="27" spans="1:30" ht="39.75" customHeight="1">
      <c r="A27" s="1400" t="s">
        <v>431</v>
      </c>
      <c r="B27" s="359" t="s">
        <v>28</v>
      </c>
      <c r="C27" s="690">
        <v>46080</v>
      </c>
      <c r="D27" s="702" t="s">
        <v>465</v>
      </c>
      <c r="E27" s="701">
        <v>45748</v>
      </c>
      <c r="F27" s="366" t="s">
        <v>59</v>
      </c>
      <c r="G27" s="702" t="s">
        <v>432</v>
      </c>
      <c r="H27" s="703">
        <v>0</v>
      </c>
      <c r="I27" s="703" t="s">
        <v>631</v>
      </c>
      <c r="J27" s="703" t="s">
        <v>30</v>
      </c>
      <c r="K27" s="703"/>
      <c r="L27" s="701">
        <v>46028</v>
      </c>
      <c r="M27" s="703" t="s">
        <v>110</v>
      </c>
      <c r="N27" s="713">
        <v>29634.15</v>
      </c>
      <c r="O27" s="703" t="s">
        <v>110</v>
      </c>
      <c r="P27" s="1402" t="s">
        <v>38</v>
      </c>
      <c r="Q27" s="706">
        <v>45743</v>
      </c>
      <c r="R27" s="706" t="s">
        <v>238</v>
      </c>
      <c r="S27" s="363">
        <v>46134</v>
      </c>
      <c r="T27" s="373" t="s">
        <v>761</v>
      </c>
      <c r="U27" s="373" t="s">
        <v>761</v>
      </c>
      <c r="V27" s="707">
        <v>1831</v>
      </c>
      <c r="W27" s="1401">
        <v>1929</v>
      </c>
      <c r="X27" s="696">
        <f t="shared" ref="X27:X32" si="8">SUM(V27-W27)</f>
        <v>-98</v>
      </c>
      <c r="Y27" s="365">
        <f t="shared" ref="Y27:Y32" si="9">IFERROR($W27/$V27, 0)</f>
        <v>1.0535226652102676</v>
      </c>
      <c r="Z27" s="706">
        <v>45790</v>
      </c>
      <c r="AA27" s="698">
        <v>0</v>
      </c>
      <c r="AB27" s="698">
        <v>0</v>
      </c>
      <c r="AC27" s="707">
        <v>0</v>
      </c>
      <c r="AD27" s="718" t="s">
        <v>830</v>
      </c>
    </row>
    <row r="28" spans="1:30" ht="39.75" customHeight="1">
      <c r="A28" s="616" t="s">
        <v>509</v>
      </c>
      <c r="B28" s="359" t="s">
        <v>28</v>
      </c>
      <c r="C28" s="360">
        <v>45991</v>
      </c>
      <c r="D28" s="360" t="s">
        <v>50</v>
      </c>
      <c r="E28" s="367">
        <v>45748</v>
      </c>
      <c r="F28" s="366" t="s">
        <v>59</v>
      </c>
      <c r="G28" s="368" t="s">
        <v>831</v>
      </c>
      <c r="H28" s="369">
        <v>0</v>
      </c>
      <c r="I28" s="369" t="s">
        <v>631</v>
      </c>
      <c r="J28" s="362" t="s">
        <v>30</v>
      </c>
      <c r="K28" s="589"/>
      <c r="L28" s="367">
        <v>45741</v>
      </c>
      <c r="M28" s="362" t="s">
        <v>110</v>
      </c>
      <c r="N28" s="635">
        <v>17203.45</v>
      </c>
      <c r="O28" s="362" t="s">
        <v>110</v>
      </c>
      <c r="P28" s="484" t="s">
        <v>38</v>
      </c>
      <c r="Q28" s="370">
        <v>45742</v>
      </c>
      <c r="R28" s="370" t="s">
        <v>238</v>
      </c>
      <c r="S28" s="363">
        <v>46134</v>
      </c>
      <c r="T28" s="373" t="s">
        <v>761</v>
      </c>
      <c r="U28" s="373" t="s">
        <v>761</v>
      </c>
      <c r="V28" s="9">
        <v>1157</v>
      </c>
      <c r="W28" s="485">
        <v>1321</v>
      </c>
      <c r="X28" s="364">
        <f t="shared" si="8"/>
        <v>-164</v>
      </c>
      <c r="Y28" s="365">
        <f t="shared" si="9"/>
        <v>1.1417458945548833</v>
      </c>
      <c r="Z28" s="370">
        <v>45925</v>
      </c>
      <c r="AA28" s="280">
        <v>0</v>
      </c>
      <c r="AB28" s="280">
        <v>0</v>
      </c>
      <c r="AC28" s="1071">
        <v>0</v>
      </c>
      <c r="AD28" s="1058" t="s">
        <v>830</v>
      </c>
    </row>
    <row r="29" spans="1:30" ht="39.75" customHeight="1">
      <c r="A29" s="667" t="s">
        <v>433</v>
      </c>
      <c r="B29" s="568" t="s">
        <v>28</v>
      </c>
      <c r="C29" s="598">
        <v>45991</v>
      </c>
      <c r="D29" s="677" t="s">
        <v>50</v>
      </c>
      <c r="E29" s="24">
        <v>45779</v>
      </c>
      <c r="F29" s="569" t="s">
        <v>59</v>
      </c>
      <c r="G29" s="571" t="s">
        <v>434</v>
      </c>
      <c r="H29" s="572">
        <v>0</v>
      </c>
      <c r="I29" s="369" t="s">
        <v>631</v>
      </c>
      <c r="J29" s="362" t="s">
        <v>30</v>
      </c>
      <c r="K29" s="605"/>
      <c r="L29" s="19">
        <v>45742</v>
      </c>
      <c r="M29" s="607" t="s">
        <v>110</v>
      </c>
      <c r="N29" s="670">
        <v>23800.25</v>
      </c>
      <c r="O29" s="300" t="s">
        <v>110</v>
      </c>
      <c r="P29" s="1302" t="s">
        <v>38</v>
      </c>
      <c r="Q29" s="21">
        <v>45743</v>
      </c>
      <c r="R29" s="370" t="s">
        <v>238</v>
      </c>
      <c r="S29" s="363">
        <v>46134</v>
      </c>
      <c r="T29" s="373" t="s">
        <v>761</v>
      </c>
      <c r="U29" s="373" t="s">
        <v>761</v>
      </c>
      <c r="V29" s="5">
        <v>1697</v>
      </c>
      <c r="W29" s="645">
        <v>1815</v>
      </c>
      <c r="X29" s="364">
        <f t="shared" si="8"/>
        <v>-118</v>
      </c>
      <c r="Y29" s="256">
        <f t="shared" si="9"/>
        <v>1.0695344725987035</v>
      </c>
      <c r="Z29" s="21">
        <v>45791</v>
      </c>
      <c r="AA29" s="464">
        <v>1</v>
      </c>
      <c r="AB29" s="464">
        <v>0</v>
      </c>
      <c r="AC29" s="1108">
        <v>0</v>
      </c>
      <c r="AD29" s="1058" t="s">
        <v>830</v>
      </c>
    </row>
    <row r="30" spans="1:30" ht="39.75" customHeight="1">
      <c r="A30" s="737" t="s">
        <v>435</v>
      </c>
      <c r="B30" s="359" t="s">
        <v>28</v>
      </c>
      <c r="C30" s="690">
        <v>46044</v>
      </c>
      <c r="D30" s="690" t="s">
        <v>50</v>
      </c>
      <c r="E30" s="701">
        <v>45700</v>
      </c>
      <c r="F30" s="701" t="s">
        <v>59</v>
      </c>
      <c r="G30" s="701" t="s">
        <v>436</v>
      </c>
      <c r="H30" s="703">
        <v>0</v>
      </c>
      <c r="I30" s="703" t="s">
        <v>631</v>
      </c>
      <c r="J30" s="703" t="s">
        <v>30</v>
      </c>
      <c r="K30" s="703"/>
      <c r="L30" s="701">
        <v>45700</v>
      </c>
      <c r="M30" s="703" t="s">
        <v>110</v>
      </c>
      <c r="N30" s="713">
        <v>19745.25</v>
      </c>
      <c r="O30" s="703" t="s">
        <v>110</v>
      </c>
      <c r="P30" s="1300" t="s">
        <v>38</v>
      </c>
      <c r="Q30" s="706">
        <v>45696</v>
      </c>
      <c r="R30" s="706" t="s">
        <v>238</v>
      </c>
      <c r="S30" s="363">
        <v>46134</v>
      </c>
      <c r="T30" s="373" t="s">
        <v>761</v>
      </c>
      <c r="U30" s="373" t="s">
        <v>761</v>
      </c>
      <c r="V30" s="707">
        <v>1534</v>
      </c>
      <c r="W30" s="739">
        <v>1571</v>
      </c>
      <c r="X30" s="696">
        <f t="shared" si="8"/>
        <v>-37</v>
      </c>
      <c r="Y30" s="365">
        <f t="shared" si="9"/>
        <v>1.0241199478487615</v>
      </c>
      <c r="Z30" s="706">
        <v>45736</v>
      </c>
      <c r="AA30" s="698">
        <v>0</v>
      </c>
      <c r="AB30" s="698">
        <v>0</v>
      </c>
      <c r="AC30" s="1109">
        <v>0</v>
      </c>
      <c r="AD30" s="1110" t="s">
        <v>832</v>
      </c>
    </row>
    <row r="31" spans="1:30" ht="39.75" customHeight="1">
      <c r="A31" s="737" t="s">
        <v>437</v>
      </c>
      <c r="B31" s="359" t="s">
        <v>28</v>
      </c>
      <c r="C31" s="690">
        <v>46080</v>
      </c>
      <c r="D31" s="366" t="s">
        <v>465</v>
      </c>
      <c r="E31" s="701">
        <v>45748</v>
      </c>
      <c r="F31" s="366" t="s">
        <v>59</v>
      </c>
      <c r="G31" s="720" t="s">
        <v>438</v>
      </c>
      <c r="H31" s="703">
        <v>0</v>
      </c>
      <c r="I31" s="703" t="s">
        <v>631</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833</v>
      </c>
    </row>
    <row r="32" spans="1:30" ht="39.75" customHeight="1">
      <c r="A32" s="737" t="s">
        <v>834</v>
      </c>
      <c r="B32" s="359" t="s">
        <v>28</v>
      </c>
      <c r="C32" s="690">
        <v>46218</v>
      </c>
      <c r="D32" s="690" t="s">
        <v>835</v>
      </c>
      <c r="E32" s="19" t="s">
        <v>260</v>
      </c>
      <c r="F32" s="702" t="s">
        <v>59</v>
      </c>
      <c r="G32" s="702" t="s">
        <v>836</v>
      </c>
      <c r="H32" s="703">
        <v>380</v>
      </c>
      <c r="I32" s="1070" t="s">
        <v>631</v>
      </c>
      <c r="J32" s="692" t="s">
        <v>36</v>
      </c>
      <c r="K32" s="721"/>
      <c r="L32" s="701">
        <v>45964</v>
      </c>
      <c r="M32" s="703" t="s">
        <v>110</v>
      </c>
      <c r="N32" s="713">
        <v>117414</v>
      </c>
      <c r="O32" s="703" t="s">
        <v>110</v>
      </c>
      <c r="P32" s="1300" t="s">
        <v>38</v>
      </c>
      <c r="Q32" s="706">
        <v>45964</v>
      </c>
      <c r="R32" s="706" t="s">
        <v>110</v>
      </c>
      <c r="S32" s="706"/>
      <c r="T32" s="373" t="s">
        <v>761</v>
      </c>
      <c r="U32" s="373" t="s">
        <v>761</v>
      </c>
      <c r="V32" s="707">
        <v>9181</v>
      </c>
      <c r="W32" s="739">
        <v>9179</v>
      </c>
      <c r="X32" s="696">
        <f t="shared" si="8"/>
        <v>2</v>
      </c>
      <c r="Y32" s="383">
        <f t="shared" si="9"/>
        <v>0.99978215880623023</v>
      </c>
      <c r="Z32" s="695">
        <v>45992</v>
      </c>
      <c r="AA32" s="698">
        <v>1</v>
      </c>
      <c r="AB32" s="698">
        <v>0</v>
      </c>
      <c r="AC32" s="1071">
        <v>0</v>
      </c>
      <c r="AD32" s="806" t="s">
        <v>837</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0" activePane="topRight" state="frozen"/>
      <selection pane="topRight" activeCell="N255" sqref="N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34</v>
      </c>
      <c r="C2" s="360">
        <v>45960</v>
      </c>
      <c r="D2" s="360" t="s">
        <v>845</v>
      </c>
      <c r="E2" s="360">
        <v>45897</v>
      </c>
      <c r="F2" s="358" t="s">
        <v>53</v>
      </c>
      <c r="G2" s="361"/>
      <c r="H2" s="362">
        <v>0</v>
      </c>
      <c r="I2" s="1070" t="s">
        <v>631</v>
      </c>
      <c r="J2" s="362" t="s">
        <v>30</v>
      </c>
      <c r="K2" s="360">
        <v>45891</v>
      </c>
      <c r="L2" s="300" t="s">
        <v>110</v>
      </c>
      <c r="M2" s="346">
        <v>184994.5</v>
      </c>
      <c r="N2" s="1395">
        <v>159271.5</v>
      </c>
      <c r="O2" s="937"/>
      <c r="P2" s="1262">
        <v>159271.5</v>
      </c>
      <c r="Q2" s="300" t="s">
        <v>110</v>
      </c>
      <c r="R2" s="1397" t="s">
        <v>38</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34</v>
      </c>
      <c r="C3" s="690">
        <v>46107</v>
      </c>
      <c r="D3" s="358" t="s">
        <v>52</v>
      </c>
      <c r="E3" s="360">
        <v>46077</v>
      </c>
      <c r="F3" s="702" t="s">
        <v>53</v>
      </c>
      <c r="G3" s="691" t="s">
        <v>848</v>
      </c>
      <c r="H3" s="692">
        <v>0</v>
      </c>
      <c r="I3" s="1070" t="s">
        <v>631</v>
      </c>
      <c r="J3" s="692" t="s">
        <v>30</v>
      </c>
      <c r="K3" s="701" t="s">
        <v>260</v>
      </c>
      <c r="L3" s="692" t="s">
        <v>110</v>
      </c>
      <c r="M3" s="1019">
        <v>12404.9</v>
      </c>
      <c r="N3" s="1396">
        <v>11793.85</v>
      </c>
      <c r="O3" s="937"/>
      <c r="P3" s="1262">
        <v>11793.85</v>
      </c>
      <c r="Q3" s="304" t="s">
        <v>110</v>
      </c>
      <c r="R3" s="1398" t="s">
        <v>38</v>
      </c>
      <c r="S3" s="1335">
        <v>46077</v>
      </c>
      <c r="T3" s="1001">
        <v>1111</v>
      </c>
      <c r="U3" s="1001">
        <v>1163</v>
      </c>
      <c r="V3" s="3">
        <v>1.05</v>
      </c>
      <c r="W3" s="1000">
        <v>46097</v>
      </c>
      <c r="X3" s="698">
        <v>1</v>
      </c>
      <c r="Y3" s="280">
        <v>1</v>
      </c>
      <c r="Z3" s="280">
        <v>1</v>
      </c>
      <c r="AA3" s="363">
        <v>46104</v>
      </c>
      <c r="AB3" s="363">
        <v>46104</v>
      </c>
      <c r="AC3" s="1263" t="s">
        <v>849</v>
      </c>
    </row>
    <row r="4" spans="1:29" ht="39.75" customHeight="1">
      <c r="A4" s="297" t="s">
        <v>111</v>
      </c>
      <c r="B4" s="311" t="s">
        <v>34</v>
      </c>
      <c r="C4" s="299">
        <v>45868</v>
      </c>
      <c r="D4" s="18" t="s">
        <v>850</v>
      </c>
      <c r="E4" s="19">
        <v>45716</v>
      </c>
      <c r="F4" s="18" t="s">
        <v>51</v>
      </c>
      <c r="G4" s="920" t="s">
        <v>112</v>
      </c>
      <c r="H4" s="20">
        <v>0</v>
      </c>
      <c r="I4" s="304" t="s">
        <v>631</v>
      </c>
      <c r="J4" s="20" t="s">
        <v>30</v>
      </c>
      <c r="K4" s="299">
        <v>45716</v>
      </c>
      <c r="L4" s="20" t="s">
        <v>110</v>
      </c>
      <c r="M4" s="343">
        <v>64932.55</v>
      </c>
      <c r="N4" s="1359">
        <v>69110.8</v>
      </c>
      <c r="O4" s="799"/>
      <c r="P4" s="799">
        <v>69110.8</v>
      </c>
      <c r="Q4" s="20" t="s">
        <v>110</v>
      </c>
      <c r="R4" s="1397" t="s">
        <v>38</v>
      </c>
      <c r="S4" s="129">
        <v>45721</v>
      </c>
      <c r="T4" s="5">
        <v>5151</v>
      </c>
      <c r="U4" s="44">
        <v>5207</v>
      </c>
      <c r="V4" s="3">
        <v>1.01</v>
      </c>
      <c r="W4" s="502">
        <v>45748</v>
      </c>
      <c r="X4" s="280">
        <v>1</v>
      </c>
      <c r="Y4" s="280">
        <v>1</v>
      </c>
      <c r="Z4" s="384">
        <v>1</v>
      </c>
      <c r="AA4" s="281" t="s">
        <v>851</v>
      </c>
      <c r="AB4" s="373" t="s">
        <v>761</v>
      </c>
      <c r="AC4" s="258"/>
    </row>
    <row r="5" spans="1:29" ht="39.75" customHeight="1">
      <c r="A5" s="500" t="s">
        <v>115</v>
      </c>
      <c r="B5" s="311" t="s">
        <v>34</v>
      </c>
      <c r="C5" s="299">
        <v>45991</v>
      </c>
      <c r="D5" s="19" t="s">
        <v>852</v>
      </c>
      <c r="E5" s="305">
        <v>45707</v>
      </c>
      <c r="F5" s="18" t="s">
        <v>51</v>
      </c>
      <c r="G5" s="441" t="s">
        <v>116</v>
      </c>
      <c r="H5" s="304">
        <v>0</v>
      </c>
      <c r="I5" s="304" t="s">
        <v>631</v>
      </c>
      <c r="J5" s="577" t="s">
        <v>30</v>
      </c>
      <c r="K5" s="24">
        <v>45708</v>
      </c>
      <c r="L5" s="304" t="s">
        <v>110</v>
      </c>
      <c r="M5" s="494">
        <v>87944.4</v>
      </c>
      <c r="N5" s="1359">
        <v>99159.12</v>
      </c>
      <c r="O5" s="799"/>
      <c r="P5" s="799">
        <v>99159.12</v>
      </c>
      <c r="Q5" s="304" t="s">
        <v>110</v>
      </c>
      <c r="R5" s="1397" t="s">
        <v>38</v>
      </c>
      <c r="S5" s="502">
        <v>45709</v>
      </c>
      <c r="T5" s="378">
        <v>7008</v>
      </c>
      <c r="U5" s="376">
        <v>7258</v>
      </c>
      <c r="V5" s="3">
        <v>1.04</v>
      </c>
      <c r="W5" s="502">
        <v>45747</v>
      </c>
      <c r="X5" s="365">
        <v>1</v>
      </c>
      <c r="Y5" s="365">
        <v>1</v>
      </c>
      <c r="Z5" s="384">
        <v>1</v>
      </c>
      <c r="AA5" s="281">
        <v>46072</v>
      </c>
      <c r="AB5" s="281">
        <v>46072</v>
      </c>
      <c r="AC5" s="593" t="s">
        <v>853</v>
      </c>
    </row>
    <row r="6" spans="1:29" ht="39.75" customHeight="1">
      <c r="A6" s="811" t="s">
        <v>854</v>
      </c>
      <c r="B6" s="377" t="s">
        <v>34</v>
      </c>
      <c r="C6" s="690">
        <v>45999</v>
      </c>
      <c r="D6" s="701" t="s">
        <v>52</v>
      </c>
      <c r="E6" s="701">
        <v>45964</v>
      </c>
      <c r="F6" s="702" t="s">
        <v>53</v>
      </c>
      <c r="G6" s="701" t="s">
        <v>855</v>
      </c>
      <c r="H6" s="1074">
        <v>81</v>
      </c>
      <c r="I6" s="692" t="s">
        <v>631</v>
      </c>
      <c r="J6" s="751" t="s">
        <v>30</v>
      </c>
      <c r="K6" s="753" t="s">
        <v>260</v>
      </c>
      <c r="L6" s="1418" t="s">
        <v>110</v>
      </c>
      <c r="M6" s="1278">
        <v>68962</v>
      </c>
      <c r="N6" s="343">
        <v>53757</v>
      </c>
      <c r="O6" s="415"/>
      <c r="P6" s="1278">
        <v>68962</v>
      </c>
      <c r="Q6" s="1348" t="s">
        <v>110</v>
      </c>
      <c r="R6" s="751" t="s">
        <v>38</v>
      </c>
      <c r="S6" s="788">
        <v>45932</v>
      </c>
      <c r="T6" s="671">
        <v>5333</v>
      </c>
      <c r="U6" s="333">
        <v>5339</v>
      </c>
      <c r="V6" s="3">
        <v>1</v>
      </c>
      <c r="W6" s="706">
        <v>46044</v>
      </c>
      <c r="X6" s="1209">
        <v>1</v>
      </c>
      <c r="Y6" s="1209">
        <v>1</v>
      </c>
      <c r="Z6" s="1209">
        <v>1</v>
      </c>
      <c r="AA6" s="363">
        <v>46128</v>
      </c>
      <c r="AB6" s="363">
        <v>46128</v>
      </c>
      <c r="AC6" s="699" t="s">
        <v>856</v>
      </c>
    </row>
    <row r="7" spans="1:29" ht="39.75" customHeight="1">
      <c r="A7" s="559" t="s">
        <v>857</v>
      </c>
      <c r="B7" s="377" t="s">
        <v>34</v>
      </c>
      <c r="C7" s="360">
        <v>45960</v>
      </c>
      <c r="D7" s="367" t="s">
        <v>52</v>
      </c>
      <c r="E7" s="367">
        <v>45950</v>
      </c>
      <c r="F7" s="366" t="s">
        <v>53</v>
      </c>
      <c r="G7" s="1106"/>
      <c r="H7" s="1074">
        <v>80</v>
      </c>
      <c r="I7" s="372" t="s">
        <v>631</v>
      </c>
      <c r="J7" s="567" t="s">
        <v>30</v>
      </c>
      <c r="K7" s="19">
        <v>45905</v>
      </c>
      <c r="L7" s="1418" t="s">
        <v>110</v>
      </c>
      <c r="M7" s="1149">
        <v>66674.3</v>
      </c>
      <c r="N7" s="1360">
        <v>50364.3</v>
      </c>
      <c r="O7" s="937"/>
      <c r="P7" s="343">
        <v>50364.3</v>
      </c>
      <c r="Q7" s="304" t="s">
        <v>110</v>
      </c>
      <c r="R7" s="1397" t="s">
        <v>38</v>
      </c>
      <c r="S7" s="502">
        <v>45922</v>
      </c>
      <c r="T7" s="671">
        <v>5285</v>
      </c>
      <c r="U7" s="333">
        <v>5305</v>
      </c>
      <c r="V7" s="3">
        <v>1</v>
      </c>
      <c r="W7" s="502">
        <v>45954</v>
      </c>
      <c r="X7" s="464">
        <v>1</v>
      </c>
      <c r="Y7" s="464">
        <v>1</v>
      </c>
      <c r="Z7" s="464">
        <v>1</v>
      </c>
      <c r="AA7" s="363">
        <v>45982</v>
      </c>
      <c r="AB7" s="363">
        <v>45982</v>
      </c>
      <c r="AC7" s="808" t="s">
        <v>858</v>
      </c>
    </row>
    <row r="8" spans="1:29" ht="39.75" customHeight="1">
      <c r="A8" s="559" t="s">
        <v>859</v>
      </c>
      <c r="B8" s="377" t="s">
        <v>34</v>
      </c>
      <c r="C8" s="360">
        <v>45960</v>
      </c>
      <c r="D8" s="367" t="s">
        <v>52</v>
      </c>
      <c r="E8" s="367">
        <v>45937</v>
      </c>
      <c r="F8" s="366" t="s">
        <v>53</v>
      </c>
      <c r="G8" s="1106"/>
      <c r="H8" s="1074">
        <v>82</v>
      </c>
      <c r="I8" s="372" t="s">
        <v>631</v>
      </c>
      <c r="J8" s="1419" t="s">
        <v>30</v>
      </c>
      <c r="K8" s="682">
        <v>45903</v>
      </c>
      <c r="L8" s="372" t="s">
        <v>110</v>
      </c>
      <c r="M8" s="1147">
        <v>93666.75</v>
      </c>
      <c r="N8" s="343">
        <v>78401.25</v>
      </c>
      <c r="O8" s="1324"/>
      <c r="P8" s="1310">
        <v>78401.25</v>
      </c>
      <c r="Q8" s="1399" t="s">
        <v>110</v>
      </c>
      <c r="R8" s="300" t="s">
        <v>38</v>
      </c>
      <c r="S8" s="502">
        <v>45897</v>
      </c>
      <c r="T8" s="671">
        <v>7883</v>
      </c>
      <c r="U8" s="333">
        <v>7909</v>
      </c>
      <c r="V8" s="3">
        <v>1</v>
      </c>
      <c r="W8" s="502">
        <v>45945</v>
      </c>
      <c r="X8" s="464">
        <v>1</v>
      </c>
      <c r="Y8" s="464">
        <v>1</v>
      </c>
      <c r="Z8" s="464">
        <v>1</v>
      </c>
      <c r="AA8" s="363">
        <v>46079</v>
      </c>
      <c r="AB8" s="363">
        <v>46079</v>
      </c>
      <c r="AC8" s="808" t="s">
        <v>860</v>
      </c>
    </row>
    <row r="9" spans="1:29" ht="39.75" customHeight="1">
      <c r="A9" s="297" t="s">
        <v>117</v>
      </c>
      <c r="B9" s="311" t="s">
        <v>34</v>
      </c>
      <c r="C9" s="19">
        <v>45807</v>
      </c>
      <c r="D9" s="19" t="s">
        <v>861</v>
      </c>
      <c r="E9" s="19">
        <v>45706</v>
      </c>
      <c r="F9" s="18" t="s">
        <v>51</v>
      </c>
      <c r="G9" s="306" t="s">
        <v>118</v>
      </c>
      <c r="H9" s="20">
        <v>56</v>
      </c>
      <c r="I9" s="304" t="s">
        <v>631</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862</v>
      </c>
    </row>
    <row r="10" spans="1:29" ht="39.75" customHeight="1">
      <c r="A10" s="297" t="s">
        <v>128</v>
      </c>
      <c r="B10" s="311" t="s">
        <v>34</v>
      </c>
      <c r="C10" s="299">
        <v>45991</v>
      </c>
      <c r="D10" s="18" t="s">
        <v>863</v>
      </c>
      <c r="E10" s="19">
        <v>45716</v>
      </c>
      <c r="F10" s="18" t="s">
        <v>55</v>
      </c>
      <c r="G10" s="303" t="s">
        <v>121</v>
      </c>
      <c r="H10" s="20">
        <v>31</v>
      </c>
      <c r="I10" s="304" t="s">
        <v>631</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631</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864</v>
      </c>
      <c r="AC11" s="806" t="s">
        <v>865</v>
      </c>
    </row>
    <row r="12" spans="1:29" ht="39.75" customHeight="1">
      <c r="A12" s="811" t="s">
        <v>866</v>
      </c>
      <c r="B12" s="377" t="s">
        <v>34</v>
      </c>
      <c r="C12" s="690">
        <v>46079</v>
      </c>
      <c r="D12" s="702" t="s">
        <v>52</v>
      </c>
      <c r="E12" s="701">
        <v>46055</v>
      </c>
      <c r="F12" s="702" t="s">
        <v>53</v>
      </c>
      <c r="G12" s="701" t="s">
        <v>867</v>
      </c>
      <c r="H12" s="703">
        <v>0</v>
      </c>
      <c r="I12" s="692" t="s">
        <v>631</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868</v>
      </c>
    </row>
    <row r="13" spans="1:29" ht="39.75" customHeight="1">
      <c r="A13" s="811" t="s">
        <v>869</v>
      </c>
      <c r="B13" s="377" t="s">
        <v>34</v>
      </c>
      <c r="C13" s="701">
        <v>46011</v>
      </c>
      <c r="D13" s="702" t="s">
        <v>52</v>
      </c>
      <c r="E13" s="701">
        <v>45923</v>
      </c>
      <c r="F13" s="702" t="s">
        <v>53</v>
      </c>
      <c r="G13" s="702" t="s">
        <v>870</v>
      </c>
      <c r="H13" s="703">
        <v>0</v>
      </c>
      <c r="I13" s="372" t="s">
        <v>631</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871</v>
      </c>
    </row>
    <row r="14" spans="1:29" ht="39.75" customHeight="1">
      <c r="A14" s="559" t="s">
        <v>872</v>
      </c>
      <c r="B14" s="377" t="s">
        <v>34</v>
      </c>
      <c r="C14" s="360">
        <v>45960</v>
      </c>
      <c r="D14" s="366" t="s">
        <v>52</v>
      </c>
      <c r="E14" s="367">
        <v>45966</v>
      </c>
      <c r="F14" s="366" t="s">
        <v>53</v>
      </c>
      <c r="G14" s="368"/>
      <c r="H14" s="369">
        <v>0</v>
      </c>
      <c r="I14" s="372" t="s">
        <v>631</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873</v>
      </c>
    </row>
    <row r="15" spans="1:29" ht="39.75" customHeight="1">
      <c r="A15" s="559" t="s">
        <v>874</v>
      </c>
      <c r="B15" s="377" t="s">
        <v>34</v>
      </c>
      <c r="C15" s="360">
        <v>45960</v>
      </c>
      <c r="D15" s="366" t="s">
        <v>52</v>
      </c>
      <c r="E15" s="367">
        <v>45944</v>
      </c>
      <c r="F15" s="366" t="s">
        <v>53</v>
      </c>
      <c r="G15" s="368"/>
      <c r="H15" s="369">
        <v>0</v>
      </c>
      <c r="I15" s="372" t="s">
        <v>631</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8" t="s">
        <v>875</v>
      </c>
    </row>
    <row r="16" spans="1:29" ht="39.75" customHeight="1">
      <c r="A16" s="297" t="s">
        <v>137</v>
      </c>
      <c r="B16" s="311" t="s">
        <v>34</v>
      </c>
      <c r="C16" s="299">
        <v>45991</v>
      </c>
      <c r="D16" s="18" t="s">
        <v>876</v>
      </c>
      <c r="E16" s="19">
        <v>45735</v>
      </c>
      <c r="F16" s="18" t="s">
        <v>51</v>
      </c>
      <c r="G16" s="303" t="s">
        <v>138</v>
      </c>
      <c r="H16" s="20">
        <v>0</v>
      </c>
      <c r="I16" s="20" t="s">
        <v>631</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852</v>
      </c>
      <c r="E17" s="367">
        <v>45866</v>
      </c>
      <c r="F17" s="366" t="s">
        <v>51</v>
      </c>
      <c r="G17" s="368" t="s">
        <v>141</v>
      </c>
      <c r="H17" s="369">
        <v>0</v>
      </c>
      <c r="I17" s="372" t="s">
        <v>631</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761</v>
      </c>
      <c r="AB17" s="373" t="s">
        <v>761</v>
      </c>
      <c r="AC17" s="993" t="s">
        <v>877</v>
      </c>
    </row>
    <row r="18" spans="1:29" ht="39.75" customHeight="1">
      <c r="A18" s="811" t="s">
        <v>878</v>
      </c>
      <c r="B18" s="377" t="s">
        <v>34</v>
      </c>
      <c r="C18" s="690">
        <v>46073</v>
      </c>
      <c r="D18" s="702" t="s">
        <v>52</v>
      </c>
      <c r="E18" s="701">
        <v>46055</v>
      </c>
      <c r="F18" s="702" t="s">
        <v>53</v>
      </c>
      <c r="G18" s="702" t="s">
        <v>879</v>
      </c>
      <c r="H18" s="703">
        <v>0</v>
      </c>
      <c r="I18" s="372" t="s">
        <v>631</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864</v>
      </c>
      <c r="AC18" s="699" t="s">
        <v>880</v>
      </c>
    </row>
    <row r="19" spans="1:29" ht="39.75" customHeight="1">
      <c r="A19" s="996" t="s">
        <v>881</v>
      </c>
      <c r="B19" s="377" t="s">
        <v>34</v>
      </c>
      <c r="C19" s="360" t="s">
        <v>882</v>
      </c>
      <c r="D19" s="366" t="s">
        <v>50</v>
      </c>
      <c r="E19" s="367">
        <v>45964</v>
      </c>
      <c r="F19" s="366" t="s">
        <v>55</v>
      </c>
      <c r="G19" s="368"/>
      <c r="H19" s="369">
        <v>0</v>
      </c>
      <c r="I19" s="362" t="s">
        <v>631</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883</v>
      </c>
    </row>
    <row r="20" spans="1:29" ht="39.75" customHeight="1">
      <c r="A20" s="931" t="s">
        <v>884</v>
      </c>
      <c r="B20" s="1111" t="s">
        <v>34</v>
      </c>
      <c r="C20" s="590">
        <v>45955</v>
      </c>
      <c r="D20" s="591" t="s">
        <v>56</v>
      </c>
      <c r="E20" s="591">
        <v>45919</v>
      </c>
      <c r="F20" s="591" t="s">
        <v>53</v>
      </c>
      <c r="G20" s="1112" t="s">
        <v>885</v>
      </c>
      <c r="H20" s="313">
        <v>0</v>
      </c>
      <c r="I20" s="1113" t="s">
        <v>631</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761</v>
      </c>
      <c r="AB20" s="373" t="s">
        <v>761</v>
      </c>
      <c r="AC20" s="993" t="s">
        <v>886</v>
      </c>
    </row>
    <row r="21" spans="1:29" ht="39.75" customHeight="1">
      <c r="A21" s="1354" t="s">
        <v>887</v>
      </c>
      <c r="B21" s="1144" t="s">
        <v>34</v>
      </c>
      <c r="C21" s="606">
        <v>46053</v>
      </c>
      <c r="D21" s="608" t="s">
        <v>888</v>
      </c>
      <c r="E21" s="634">
        <v>46030</v>
      </c>
      <c r="F21" s="608" t="s">
        <v>53</v>
      </c>
      <c r="G21" s="935"/>
      <c r="H21" s="740">
        <v>0</v>
      </c>
      <c r="I21" s="1146" t="s">
        <v>631</v>
      </c>
      <c r="J21" s="983" t="s">
        <v>30</v>
      </c>
      <c r="K21" s="591" t="s">
        <v>260</v>
      </c>
      <c r="L21" s="313" t="s">
        <v>110</v>
      </c>
      <c r="M21" s="984">
        <v>1035</v>
      </c>
      <c r="N21" s="984">
        <v>875</v>
      </c>
      <c r="O21" s="799"/>
      <c r="P21" s="984">
        <v>875</v>
      </c>
      <c r="Q21" s="20" t="s">
        <v>110</v>
      </c>
      <c r="R21" s="300" t="s">
        <v>38</v>
      </c>
      <c r="S21" s="620" t="s">
        <v>36</v>
      </c>
      <c r="T21" s="1356">
        <v>0</v>
      </c>
      <c r="U21" s="364">
        <v>0</v>
      </c>
      <c r="V21" s="1242">
        <v>1</v>
      </c>
      <c r="W21" s="461">
        <v>46030</v>
      </c>
      <c r="X21" s="464">
        <v>0</v>
      </c>
      <c r="Y21" s="464">
        <v>0</v>
      </c>
      <c r="Z21" s="280">
        <v>0</v>
      </c>
      <c r="AA21" s="461">
        <v>46079</v>
      </c>
      <c r="AB21" s="461">
        <v>46079</v>
      </c>
      <c r="AC21" s="1355"/>
    </row>
    <row r="22" spans="1:29" ht="39.75" customHeight="1">
      <c r="A22" s="297" t="s">
        <v>145</v>
      </c>
      <c r="B22" s="18" t="s">
        <v>31</v>
      </c>
      <c r="C22" s="19">
        <v>45772</v>
      </c>
      <c r="D22" s="19" t="s">
        <v>50</v>
      </c>
      <c r="E22" s="305">
        <v>45691</v>
      </c>
      <c r="F22" s="305" t="s">
        <v>57</v>
      </c>
      <c r="G22" s="303" t="s">
        <v>146</v>
      </c>
      <c r="H22" s="20">
        <v>0</v>
      </c>
      <c r="I22" s="304" t="s">
        <v>631</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889</v>
      </c>
      <c r="E23" s="299">
        <v>45735</v>
      </c>
      <c r="F23" s="455" t="s">
        <v>57</v>
      </c>
      <c r="G23" s="442" t="s">
        <v>148</v>
      </c>
      <c r="H23" s="300">
        <v>0</v>
      </c>
      <c r="I23" s="301" t="s">
        <v>631</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890</v>
      </c>
    </row>
    <row r="24" spans="1:29" ht="39.75" customHeight="1">
      <c r="A24" s="297" t="s">
        <v>149</v>
      </c>
      <c r="B24" s="298" t="s">
        <v>31</v>
      </c>
      <c r="C24" s="299">
        <v>45868</v>
      </c>
      <c r="D24" s="455" t="s">
        <v>56</v>
      </c>
      <c r="E24" s="299">
        <v>45813</v>
      </c>
      <c r="F24" s="455" t="s">
        <v>891</v>
      </c>
      <c r="G24" s="442" t="s">
        <v>150</v>
      </c>
      <c r="H24" s="300">
        <v>0</v>
      </c>
      <c r="I24" s="301" t="s">
        <v>631</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892</v>
      </c>
    </row>
    <row r="25" spans="1:29" ht="39.75" customHeight="1">
      <c r="A25" s="639" t="s">
        <v>151</v>
      </c>
      <c r="B25" s="358" t="s">
        <v>31</v>
      </c>
      <c r="C25" s="360">
        <v>45868</v>
      </c>
      <c r="D25" s="375" t="s">
        <v>56</v>
      </c>
      <c r="E25" s="360">
        <v>45786</v>
      </c>
      <c r="F25" s="375" t="s">
        <v>57</v>
      </c>
      <c r="G25" s="358" t="s">
        <v>152</v>
      </c>
      <c r="H25" s="362">
        <v>0</v>
      </c>
      <c r="I25" s="362" t="s">
        <v>631</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893</v>
      </c>
    </row>
    <row r="26" spans="1:29" ht="39.75" customHeight="1">
      <c r="A26" s="297" t="s">
        <v>153</v>
      </c>
      <c r="B26" s="298" t="s">
        <v>31</v>
      </c>
      <c r="C26" s="299">
        <v>45807</v>
      </c>
      <c r="D26" s="455" t="s">
        <v>56</v>
      </c>
      <c r="E26" s="299">
        <v>45778</v>
      </c>
      <c r="F26" s="298" t="s">
        <v>57</v>
      </c>
      <c r="G26" s="492" t="s">
        <v>154</v>
      </c>
      <c r="H26" s="300">
        <v>0</v>
      </c>
      <c r="I26" s="300" t="s">
        <v>631</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894</v>
      </c>
    </row>
    <row r="27" spans="1:29" ht="39.75" customHeight="1">
      <c r="A27" s="297" t="s">
        <v>895</v>
      </c>
      <c r="B27" s="18" t="s">
        <v>31</v>
      </c>
      <c r="C27" s="19">
        <v>45930</v>
      </c>
      <c r="D27" s="19" t="s">
        <v>50</v>
      </c>
      <c r="E27" s="19">
        <v>45918</v>
      </c>
      <c r="F27" s="18" t="s">
        <v>57</v>
      </c>
      <c r="G27" s="303"/>
      <c r="H27" s="20">
        <v>0</v>
      </c>
      <c r="I27" s="304" t="s">
        <v>631</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896</v>
      </c>
    </row>
    <row r="28" spans="1:29" ht="39.75" customHeight="1">
      <c r="A28" s="297" t="s">
        <v>155</v>
      </c>
      <c r="B28" s="18" t="s">
        <v>31</v>
      </c>
      <c r="C28" s="19">
        <v>45787</v>
      </c>
      <c r="D28" s="305" t="s">
        <v>56</v>
      </c>
      <c r="E28" s="19">
        <v>45715</v>
      </c>
      <c r="F28" s="18" t="s">
        <v>57</v>
      </c>
      <c r="G28" s="303" t="s">
        <v>156</v>
      </c>
      <c r="H28" s="20">
        <v>0</v>
      </c>
      <c r="I28" s="304" t="s">
        <v>631</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897</v>
      </c>
      <c r="B29" s="358" t="s">
        <v>31</v>
      </c>
      <c r="C29" s="367">
        <v>45960</v>
      </c>
      <c r="D29" s="360" t="s">
        <v>50</v>
      </c>
      <c r="E29" s="367">
        <v>45918</v>
      </c>
      <c r="F29" s="358" t="s">
        <v>57</v>
      </c>
      <c r="G29" s="18" t="s">
        <v>898</v>
      </c>
      <c r="H29" s="637">
        <v>0</v>
      </c>
      <c r="I29" s="1070" t="s">
        <v>631</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899</v>
      </c>
    </row>
    <row r="30" spans="1:29" ht="39.75" customHeight="1">
      <c r="A30" s="297" t="s">
        <v>157</v>
      </c>
      <c r="B30" s="18" t="s">
        <v>31</v>
      </c>
      <c r="C30" s="19">
        <v>45868</v>
      </c>
      <c r="D30" s="305" t="s">
        <v>56</v>
      </c>
      <c r="E30" s="19">
        <v>45828</v>
      </c>
      <c r="F30" s="305" t="s">
        <v>891</v>
      </c>
      <c r="G30" s="303" t="s">
        <v>158</v>
      </c>
      <c r="H30" s="20">
        <v>0</v>
      </c>
      <c r="I30" s="304" t="s">
        <v>631</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900</v>
      </c>
    </row>
    <row r="31" spans="1:29" ht="39.75" customHeight="1">
      <c r="A31" s="297" t="s">
        <v>159</v>
      </c>
      <c r="B31" s="18" t="s">
        <v>31</v>
      </c>
      <c r="C31" s="19">
        <v>45899</v>
      </c>
      <c r="D31" s="305" t="s">
        <v>56</v>
      </c>
      <c r="E31" s="19">
        <v>45853</v>
      </c>
      <c r="F31" s="18" t="s">
        <v>57</v>
      </c>
      <c r="G31" s="18" t="s">
        <v>160</v>
      </c>
      <c r="H31" s="20">
        <v>0</v>
      </c>
      <c r="I31" s="20" t="s">
        <v>631</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901</v>
      </c>
    </row>
    <row r="32" spans="1:29" ht="39.75" customHeight="1">
      <c r="A32" s="648" t="s">
        <v>161</v>
      </c>
      <c r="B32" s="358" t="s">
        <v>31</v>
      </c>
      <c r="C32" s="360">
        <v>45868</v>
      </c>
      <c r="D32" s="360" t="s">
        <v>50</v>
      </c>
      <c r="E32" s="360">
        <v>45793</v>
      </c>
      <c r="F32" s="375" t="s">
        <v>57</v>
      </c>
      <c r="G32" s="638" t="s">
        <v>162</v>
      </c>
      <c r="H32" s="362">
        <v>0</v>
      </c>
      <c r="I32" s="362" t="s">
        <v>631</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902</v>
      </c>
    </row>
    <row r="33" spans="1:29" ht="39.75" customHeight="1">
      <c r="A33" s="811" t="s">
        <v>903</v>
      </c>
      <c r="B33" s="691" t="s">
        <v>31</v>
      </c>
      <c r="C33" s="690">
        <v>46073</v>
      </c>
      <c r="D33" s="690" t="s">
        <v>50</v>
      </c>
      <c r="E33" s="690">
        <v>46042</v>
      </c>
      <c r="F33" s="691" t="s">
        <v>61</v>
      </c>
      <c r="G33" s="691" t="s">
        <v>904</v>
      </c>
      <c r="H33" s="692">
        <v>11</v>
      </c>
      <c r="I33" s="1070" t="s">
        <v>631</v>
      </c>
      <c r="J33" s="692" t="s">
        <v>30</v>
      </c>
      <c r="K33" s="690">
        <v>46029</v>
      </c>
      <c r="L33" s="692" t="s">
        <v>110</v>
      </c>
      <c r="M33" s="812">
        <v>10772</v>
      </c>
      <c r="N33" s="343">
        <v>7890</v>
      </c>
      <c r="O33" s="574">
        <v>2882</v>
      </c>
      <c r="P33" s="343">
        <v>10610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905</v>
      </c>
    </row>
    <row r="34" spans="1:29" ht="39.75" customHeight="1">
      <c r="A34" s="297" t="s">
        <v>163</v>
      </c>
      <c r="B34" s="298" t="s">
        <v>31</v>
      </c>
      <c r="C34" s="299">
        <v>45711</v>
      </c>
      <c r="D34" s="299" t="s">
        <v>906</v>
      </c>
      <c r="E34" s="299">
        <v>45693</v>
      </c>
      <c r="F34" s="455" t="s">
        <v>891</v>
      </c>
      <c r="G34" s="1115" t="s">
        <v>395</v>
      </c>
      <c r="H34" s="300">
        <v>54</v>
      </c>
      <c r="I34" s="301" t="s">
        <v>907</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907</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891</v>
      </c>
      <c r="G36" s="303" t="s">
        <v>168</v>
      </c>
      <c r="H36" s="20">
        <v>56</v>
      </c>
      <c r="I36" s="304" t="s">
        <v>907</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908</v>
      </c>
      <c r="B37" s="691" t="s">
        <v>31</v>
      </c>
      <c r="C37" s="690">
        <v>46073</v>
      </c>
      <c r="D37" s="690" t="s">
        <v>909</v>
      </c>
      <c r="E37" s="701">
        <v>46041</v>
      </c>
      <c r="F37" s="691" t="s">
        <v>57</v>
      </c>
      <c r="G37" s="702" t="s">
        <v>910</v>
      </c>
      <c r="H37" s="692">
        <v>67</v>
      </c>
      <c r="I37" s="1070" t="s">
        <v>631</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911</v>
      </c>
    </row>
    <row r="38" spans="1:29" ht="39.75" customHeight="1">
      <c r="A38" s="811" t="s">
        <v>912</v>
      </c>
      <c r="B38" s="691" t="s">
        <v>31</v>
      </c>
      <c r="C38" s="690">
        <v>46101</v>
      </c>
      <c r="D38" s="690" t="s">
        <v>909</v>
      </c>
      <c r="E38" s="690">
        <v>46042</v>
      </c>
      <c r="F38" s="691" t="s">
        <v>57</v>
      </c>
      <c r="G38" s="691" t="s">
        <v>913</v>
      </c>
      <c r="H38" s="692">
        <v>65</v>
      </c>
      <c r="I38" s="1070" t="s">
        <v>631</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914</v>
      </c>
    </row>
    <row r="39" spans="1:29" ht="39.75" customHeight="1">
      <c r="A39" s="811" t="s">
        <v>915</v>
      </c>
      <c r="B39" s="691" t="s">
        <v>31</v>
      </c>
      <c r="C39" s="690">
        <v>46101</v>
      </c>
      <c r="D39" s="690" t="s">
        <v>56</v>
      </c>
      <c r="E39" s="690">
        <v>46042</v>
      </c>
      <c r="F39" s="691" t="s">
        <v>61</v>
      </c>
      <c r="G39" s="691" t="s">
        <v>916</v>
      </c>
      <c r="H39" s="692">
        <v>79</v>
      </c>
      <c r="I39" s="1070" t="s">
        <v>631</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917</v>
      </c>
    </row>
    <row r="40" spans="1:29" ht="39.75" customHeight="1">
      <c r="A40" s="811" t="s">
        <v>918</v>
      </c>
      <c r="B40" s="691" t="s">
        <v>31</v>
      </c>
      <c r="C40" s="690">
        <v>46073</v>
      </c>
      <c r="D40" s="690" t="s">
        <v>919</v>
      </c>
      <c r="E40" s="690">
        <v>46045</v>
      </c>
      <c r="F40" s="691" t="s">
        <v>61</v>
      </c>
      <c r="G40" s="691" t="s">
        <v>920</v>
      </c>
      <c r="H40" s="692">
        <v>87</v>
      </c>
      <c r="I40" s="1070" t="s">
        <v>631</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921</v>
      </c>
    </row>
    <row r="41" spans="1:29" ht="39.75" customHeight="1">
      <c r="A41" s="811" t="s">
        <v>922</v>
      </c>
      <c r="B41" s="691" t="s">
        <v>31</v>
      </c>
      <c r="C41" s="690">
        <v>46101</v>
      </c>
      <c r="D41" s="690" t="s">
        <v>56</v>
      </c>
      <c r="E41" s="701">
        <v>46042</v>
      </c>
      <c r="F41" s="691" t="s">
        <v>61</v>
      </c>
      <c r="G41" s="702" t="s">
        <v>923</v>
      </c>
      <c r="H41" s="692">
        <v>55</v>
      </c>
      <c r="I41" s="1070" t="s">
        <v>631</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924</v>
      </c>
    </row>
    <row r="42" spans="1:29" ht="39.75" customHeight="1">
      <c r="A42" s="297" t="s">
        <v>175</v>
      </c>
      <c r="B42" s="18" t="s">
        <v>31</v>
      </c>
      <c r="C42" s="19">
        <v>45688</v>
      </c>
      <c r="D42" s="19" t="s">
        <v>925</v>
      </c>
      <c r="E42" s="19">
        <v>45666</v>
      </c>
      <c r="F42" s="305" t="s">
        <v>57</v>
      </c>
      <c r="G42" s="306" t="s">
        <v>176</v>
      </c>
      <c r="H42" s="20">
        <v>23</v>
      </c>
      <c r="I42" s="20" t="s">
        <v>631</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907</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907</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926</v>
      </c>
      <c r="E45" s="19">
        <v>45693</v>
      </c>
      <c r="F45" s="305" t="s">
        <v>891</v>
      </c>
      <c r="G45" s="306" t="s">
        <v>182</v>
      </c>
      <c r="H45" s="20">
        <v>65</v>
      </c>
      <c r="I45" s="304" t="s">
        <v>907</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907</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891</v>
      </c>
      <c r="G47" s="303" t="s">
        <v>186</v>
      </c>
      <c r="H47" s="20">
        <v>50</v>
      </c>
      <c r="I47" s="20" t="s">
        <v>907</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891</v>
      </c>
      <c r="G48" s="303" t="s">
        <v>188</v>
      </c>
      <c r="H48" s="20">
        <v>52</v>
      </c>
      <c r="I48" s="20" t="s">
        <v>631</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631</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891</v>
      </c>
      <c r="G50" s="303" t="s">
        <v>192</v>
      </c>
      <c r="H50" s="20">
        <v>51</v>
      </c>
      <c r="I50" s="304" t="s">
        <v>907</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891</v>
      </c>
      <c r="G51" s="303" t="s">
        <v>194</v>
      </c>
      <c r="H51" s="20">
        <v>59</v>
      </c>
      <c r="I51" s="304" t="s">
        <v>631</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927</v>
      </c>
      <c r="H52" s="20">
        <v>35</v>
      </c>
      <c r="I52" s="20" t="s">
        <v>631</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891</v>
      </c>
      <c r="G53" s="441" t="s">
        <v>196</v>
      </c>
      <c r="H53" s="20">
        <v>22</v>
      </c>
      <c r="I53" s="20" t="s">
        <v>631</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891</v>
      </c>
      <c r="G54" s="298" t="s">
        <v>198</v>
      </c>
      <c r="H54" s="300">
        <v>58</v>
      </c>
      <c r="I54" s="300" t="s">
        <v>631</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928</v>
      </c>
    </row>
    <row r="55" spans="1:29" ht="39.75" customHeight="1">
      <c r="A55" s="811" t="s">
        <v>929</v>
      </c>
      <c r="B55" s="691" t="s">
        <v>31</v>
      </c>
      <c r="C55" s="690">
        <v>46021</v>
      </c>
      <c r="D55" s="690" t="s">
        <v>56</v>
      </c>
      <c r="E55" s="690">
        <v>46001</v>
      </c>
      <c r="F55" s="691" t="s">
        <v>61</v>
      </c>
      <c r="G55" s="691"/>
      <c r="H55" s="692">
        <v>49</v>
      </c>
      <c r="I55" s="1070" t="s">
        <v>631</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864</v>
      </c>
      <c r="AC55" s="699" t="s">
        <v>930</v>
      </c>
    </row>
    <row r="56" spans="1:29" ht="39.75" customHeight="1">
      <c r="A56" s="639" t="s">
        <v>931</v>
      </c>
      <c r="B56" s="358" t="s">
        <v>31</v>
      </c>
      <c r="C56" s="367">
        <v>45899</v>
      </c>
      <c r="D56" s="1152" t="s">
        <v>932</v>
      </c>
      <c r="E56" s="367">
        <v>45889</v>
      </c>
      <c r="F56" s="375" t="s">
        <v>891</v>
      </c>
      <c r="G56" s="368"/>
      <c r="H56" s="369">
        <v>76</v>
      </c>
      <c r="I56" s="372" t="s">
        <v>631</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933</v>
      </c>
    </row>
    <row r="57" spans="1:29" ht="39.75" customHeight="1">
      <c r="A57" s="639" t="s">
        <v>199</v>
      </c>
      <c r="B57" s="366" t="s">
        <v>31</v>
      </c>
      <c r="C57" s="367">
        <v>45930</v>
      </c>
      <c r="D57" s="367" t="s">
        <v>56</v>
      </c>
      <c r="E57" s="345">
        <v>45880</v>
      </c>
      <c r="F57" s="345" t="s">
        <v>891</v>
      </c>
      <c r="G57" s="366" t="s">
        <v>200</v>
      </c>
      <c r="H57" s="369">
        <v>62</v>
      </c>
      <c r="I57" s="369" t="s">
        <v>631</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934</v>
      </c>
    </row>
    <row r="58" spans="1:29" ht="39.75" customHeight="1">
      <c r="A58" s="297" t="s">
        <v>201</v>
      </c>
      <c r="B58" s="298" t="s">
        <v>31</v>
      </c>
      <c r="C58" s="19">
        <v>45930</v>
      </c>
      <c r="D58" s="299" t="s">
        <v>56</v>
      </c>
      <c r="E58" s="455">
        <v>45882</v>
      </c>
      <c r="F58" s="455" t="s">
        <v>891</v>
      </c>
      <c r="G58" s="298" t="s">
        <v>202</v>
      </c>
      <c r="H58" s="300">
        <v>85</v>
      </c>
      <c r="I58" s="300" t="s">
        <v>631</v>
      </c>
      <c r="J58" s="300" t="s">
        <v>30</v>
      </c>
      <c r="K58" s="299">
        <v>45882</v>
      </c>
      <c r="L58" s="300" t="s">
        <v>110</v>
      </c>
      <c r="M58" s="346">
        <v>59869.5</v>
      </c>
      <c r="N58" s="343">
        <v>67514</v>
      </c>
      <c r="O58" s="343"/>
      <c r="P58" s="343">
        <v>67514</v>
      </c>
      <c r="Q58" s="300" t="s">
        <v>110</v>
      </c>
      <c r="R58" s="300" t="s">
        <v>38</v>
      </c>
      <c r="S58" s="1334">
        <v>45882</v>
      </c>
      <c r="T58" s="604">
        <v>4537</v>
      </c>
      <c r="U58" s="1241">
        <v>4604</v>
      </c>
      <c r="V58" s="3">
        <v>1.01</v>
      </c>
      <c r="W58" s="130">
        <v>45894</v>
      </c>
      <c r="X58" s="268">
        <v>1</v>
      </c>
      <c r="Y58" s="268">
        <v>1</v>
      </c>
      <c r="Z58" s="268">
        <v>1</v>
      </c>
      <c r="AA58" s="272">
        <v>45917</v>
      </c>
      <c r="AB58" s="272">
        <v>45917</v>
      </c>
      <c r="AC58" s="108" t="s">
        <v>935</v>
      </c>
    </row>
    <row r="59" spans="1:29" ht="39.75" customHeight="1">
      <c r="A59" s="297" t="s">
        <v>936</v>
      </c>
      <c r="B59" s="298" t="s">
        <v>31</v>
      </c>
      <c r="C59" s="19">
        <v>45930</v>
      </c>
      <c r="D59" s="299" t="s">
        <v>56</v>
      </c>
      <c r="E59" s="299">
        <v>45896</v>
      </c>
      <c r="F59" s="455" t="s">
        <v>891</v>
      </c>
      <c r="G59" s="298" t="s">
        <v>206</v>
      </c>
      <c r="H59" s="300">
        <v>72</v>
      </c>
      <c r="I59" s="300" t="s">
        <v>631</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937</v>
      </c>
    </row>
    <row r="60" spans="1:29" ht="39.75" customHeight="1">
      <c r="A60" s="639" t="s">
        <v>938</v>
      </c>
      <c r="B60" s="358" t="s">
        <v>31</v>
      </c>
      <c r="C60" s="367">
        <v>45930</v>
      </c>
      <c r="D60" s="360" t="s">
        <v>56</v>
      </c>
      <c r="E60" s="360">
        <v>45896</v>
      </c>
      <c r="F60" s="358" t="s">
        <v>891</v>
      </c>
      <c r="G60" s="358" t="s">
        <v>939</v>
      </c>
      <c r="H60" s="362">
        <v>66</v>
      </c>
      <c r="I60" s="362" t="s">
        <v>631</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940</v>
      </c>
    </row>
    <row r="61" spans="1:29" ht="39.75" customHeight="1">
      <c r="A61" s="297" t="s">
        <v>203</v>
      </c>
      <c r="B61" s="298" t="s">
        <v>31</v>
      </c>
      <c r="C61" s="19">
        <v>45868</v>
      </c>
      <c r="D61" s="455" t="s">
        <v>56</v>
      </c>
      <c r="E61" s="455">
        <v>45839</v>
      </c>
      <c r="F61" s="298" t="s">
        <v>57</v>
      </c>
      <c r="G61" s="298" t="s">
        <v>204</v>
      </c>
      <c r="H61" s="300">
        <v>77</v>
      </c>
      <c r="I61" s="300" t="s">
        <v>631</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941</v>
      </c>
    </row>
    <row r="62" spans="1:29" ht="39.75" customHeight="1">
      <c r="A62" s="297" t="s">
        <v>942</v>
      </c>
      <c r="B62" s="298" t="s">
        <v>31</v>
      </c>
      <c r="C62" s="19">
        <v>45930</v>
      </c>
      <c r="D62" s="299" t="s">
        <v>56</v>
      </c>
      <c r="E62" s="455">
        <v>45910</v>
      </c>
      <c r="F62" s="455" t="s">
        <v>891</v>
      </c>
      <c r="G62" s="298" t="s">
        <v>943</v>
      </c>
      <c r="H62" s="300">
        <v>87</v>
      </c>
      <c r="I62" s="300" t="s">
        <v>631</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944</v>
      </c>
    </row>
    <row r="63" spans="1:29" ht="39.75" customHeight="1">
      <c r="A63" s="297" t="s">
        <v>205</v>
      </c>
      <c r="B63" s="298" t="s">
        <v>31</v>
      </c>
      <c r="C63" s="19">
        <v>45868</v>
      </c>
      <c r="D63" s="455" t="s">
        <v>56</v>
      </c>
      <c r="E63" s="455">
        <v>45840</v>
      </c>
      <c r="F63" s="299" t="s">
        <v>57</v>
      </c>
      <c r="G63" s="298" t="s">
        <v>206</v>
      </c>
      <c r="H63" s="300">
        <v>81</v>
      </c>
      <c r="I63" s="300" t="s">
        <v>631</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945</v>
      </c>
    </row>
    <row r="64" spans="1:29" ht="39.75" customHeight="1">
      <c r="A64" s="297" t="s">
        <v>207</v>
      </c>
      <c r="B64" s="298" t="s">
        <v>31</v>
      </c>
      <c r="C64" s="19">
        <v>45868</v>
      </c>
      <c r="D64" s="455" t="s">
        <v>56</v>
      </c>
      <c r="E64" s="455">
        <v>45839</v>
      </c>
      <c r="F64" s="298" t="s">
        <v>57</v>
      </c>
      <c r="G64" s="298" t="s">
        <v>208</v>
      </c>
      <c r="H64" s="300">
        <v>86</v>
      </c>
      <c r="I64" s="300" t="s">
        <v>631</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946</v>
      </c>
    </row>
    <row r="65" spans="1:29" ht="39.75" customHeight="1">
      <c r="A65" s="639" t="s">
        <v>947</v>
      </c>
      <c r="B65" s="358" t="s">
        <v>31</v>
      </c>
      <c r="C65" s="367">
        <v>45930</v>
      </c>
      <c r="D65" s="360" t="s">
        <v>56</v>
      </c>
      <c r="E65" s="375">
        <v>45910</v>
      </c>
      <c r="F65" s="358" t="s">
        <v>57</v>
      </c>
      <c r="G65" s="358" t="s">
        <v>948</v>
      </c>
      <c r="H65" s="362">
        <v>80</v>
      </c>
      <c r="I65" s="362" t="s">
        <v>631</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949</v>
      </c>
    </row>
    <row r="66" spans="1:29" ht="39.75" customHeight="1">
      <c r="A66" s="811" t="s">
        <v>950</v>
      </c>
      <c r="B66" s="691" t="s">
        <v>31</v>
      </c>
      <c r="C66" s="690">
        <v>46010</v>
      </c>
      <c r="D66" s="690" t="s">
        <v>932</v>
      </c>
      <c r="E66" s="690">
        <v>45974</v>
      </c>
      <c r="F66" s="691" t="s">
        <v>57</v>
      </c>
      <c r="G66" s="691" t="s">
        <v>951</v>
      </c>
      <c r="H66" s="692">
        <v>67</v>
      </c>
      <c r="I66" s="1070" t="s">
        <v>631</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952</v>
      </c>
    </row>
    <row r="67" spans="1:29" ht="39.75" customHeight="1">
      <c r="A67" s="648" t="s">
        <v>953</v>
      </c>
      <c r="B67" s="358" t="s">
        <v>31</v>
      </c>
      <c r="C67" s="367">
        <v>45930</v>
      </c>
      <c r="D67" s="360" t="s">
        <v>56</v>
      </c>
      <c r="E67" s="375">
        <v>45910</v>
      </c>
      <c r="F67" s="375" t="s">
        <v>891</v>
      </c>
      <c r="G67" s="361" t="s">
        <v>954</v>
      </c>
      <c r="H67" s="362">
        <v>67</v>
      </c>
      <c r="I67" s="1070" t="s">
        <v>631</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955</v>
      </c>
    </row>
    <row r="68" spans="1:29" ht="39.75" customHeight="1">
      <c r="A68" s="811" t="s">
        <v>956</v>
      </c>
      <c r="B68" s="691" t="s">
        <v>31</v>
      </c>
      <c r="C68" s="690">
        <v>46010</v>
      </c>
      <c r="D68" s="690" t="s">
        <v>932</v>
      </c>
      <c r="E68" s="690">
        <v>45974</v>
      </c>
      <c r="F68" s="691" t="s">
        <v>57</v>
      </c>
      <c r="G68" s="691" t="s">
        <v>957</v>
      </c>
      <c r="H68" s="692">
        <v>68</v>
      </c>
      <c r="I68" s="1070" t="s">
        <v>631</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958</v>
      </c>
    </row>
    <row r="69" spans="1:29" ht="39.75" customHeight="1">
      <c r="A69" s="1279" t="s">
        <v>959</v>
      </c>
      <c r="B69" s="1306" t="s">
        <v>31</v>
      </c>
      <c r="C69" s="1281">
        <v>46010</v>
      </c>
      <c r="D69" s="1281" t="s">
        <v>932</v>
      </c>
      <c r="E69" s="1281">
        <v>45974</v>
      </c>
      <c r="F69" s="1306" t="s">
        <v>57</v>
      </c>
      <c r="G69" s="1306" t="s">
        <v>960</v>
      </c>
      <c r="H69" s="1249">
        <v>28</v>
      </c>
      <c r="I69" s="1260" t="s">
        <v>631</v>
      </c>
      <c r="J69" s="1249" t="s">
        <v>30</v>
      </c>
      <c r="K69" s="1281">
        <v>45972</v>
      </c>
      <c r="L69" s="1249" t="s">
        <v>110</v>
      </c>
      <c r="M69" s="1307">
        <v>27615.5</v>
      </c>
      <c r="N69" s="1307">
        <v>21572</v>
      </c>
      <c r="O69" s="1307">
        <v>6990.4</v>
      </c>
      <c r="P69" s="1307">
        <v>28562.400000000001</v>
      </c>
      <c r="Q69" s="1325" t="s">
        <v>110</v>
      </c>
      <c r="R69" s="1325" t="s">
        <v>38</v>
      </c>
      <c r="S69" s="1327">
        <v>45979</v>
      </c>
      <c r="T69" s="1252">
        <v>2027</v>
      </c>
      <c r="U69" s="1252">
        <v>2146</v>
      </c>
      <c r="V69" s="1308">
        <f>IFERROR($U69/$T69, 0)</f>
        <v>1.0587074494326592</v>
      </c>
      <c r="W69" s="1309">
        <v>45994</v>
      </c>
      <c r="X69" s="1209">
        <v>1</v>
      </c>
      <c r="Y69" s="280">
        <v>1</v>
      </c>
      <c r="Z69" s="1207">
        <v>1</v>
      </c>
      <c r="AA69" s="363">
        <v>46013</v>
      </c>
      <c r="AB69" s="363">
        <v>46064</v>
      </c>
      <c r="AC69" s="1269" t="s">
        <v>961</v>
      </c>
    </row>
    <row r="70" spans="1:29" ht="39.75" customHeight="1">
      <c r="A70" s="297" t="s">
        <v>209</v>
      </c>
      <c r="B70" s="298" t="s">
        <v>31</v>
      </c>
      <c r="C70" s="19">
        <v>45868</v>
      </c>
      <c r="D70" s="455" t="s">
        <v>56</v>
      </c>
      <c r="E70" s="455">
        <v>45833</v>
      </c>
      <c r="F70" s="298" t="s">
        <v>891</v>
      </c>
      <c r="G70" s="298" t="s">
        <v>210</v>
      </c>
      <c r="H70" s="300">
        <v>66</v>
      </c>
      <c r="I70" s="300" t="s">
        <v>631</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962</v>
      </c>
    </row>
    <row r="71" spans="1:29" ht="39.75" customHeight="1">
      <c r="A71" s="297" t="s">
        <v>211</v>
      </c>
      <c r="B71" s="298" t="s">
        <v>31</v>
      </c>
      <c r="C71" s="19">
        <v>45868</v>
      </c>
      <c r="D71" s="455" t="s">
        <v>56</v>
      </c>
      <c r="E71" s="455">
        <v>45839</v>
      </c>
      <c r="F71" s="299" t="s">
        <v>57</v>
      </c>
      <c r="G71" s="298" t="s">
        <v>212</v>
      </c>
      <c r="H71" s="300">
        <v>43</v>
      </c>
      <c r="I71" s="300" t="s">
        <v>631</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963</v>
      </c>
    </row>
    <row r="72" spans="1:29" ht="39.75" customHeight="1">
      <c r="A72" s="297" t="s">
        <v>964</v>
      </c>
      <c r="B72" s="298" t="s">
        <v>31</v>
      </c>
      <c r="C72" s="19">
        <v>45930</v>
      </c>
      <c r="D72" s="299" t="s">
        <v>56</v>
      </c>
      <c r="E72" s="455">
        <v>45910</v>
      </c>
      <c r="F72" s="298" t="s">
        <v>57</v>
      </c>
      <c r="G72" s="492"/>
      <c r="H72" s="300">
        <v>54</v>
      </c>
      <c r="I72" s="301" t="s">
        <v>631</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965</v>
      </c>
    </row>
    <row r="73" spans="1:29" ht="39.75" customHeight="1">
      <c r="A73" s="297" t="s">
        <v>213</v>
      </c>
      <c r="B73" s="298" t="s">
        <v>31</v>
      </c>
      <c r="C73" s="19">
        <v>45899</v>
      </c>
      <c r="D73" s="299" t="s">
        <v>56</v>
      </c>
      <c r="E73" s="299">
        <v>45887</v>
      </c>
      <c r="F73" s="455" t="s">
        <v>891</v>
      </c>
      <c r="G73" s="492" t="s">
        <v>966</v>
      </c>
      <c r="H73" s="300">
        <v>73</v>
      </c>
      <c r="I73" s="301" t="s">
        <v>631</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967</v>
      </c>
    </row>
    <row r="74" spans="1:29" ht="39.75" customHeight="1">
      <c r="A74" s="297" t="s">
        <v>214</v>
      </c>
      <c r="B74" s="18" t="s">
        <v>31</v>
      </c>
      <c r="C74" s="19">
        <v>45899</v>
      </c>
      <c r="D74" s="305" t="s">
        <v>932</v>
      </c>
      <c r="E74" s="19">
        <v>45887</v>
      </c>
      <c r="F74" s="305" t="s">
        <v>891</v>
      </c>
      <c r="G74" s="303" t="s">
        <v>968</v>
      </c>
      <c r="H74" s="20">
        <v>70</v>
      </c>
      <c r="I74" s="304" t="s">
        <v>631</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969</v>
      </c>
    </row>
    <row r="75" spans="1:29" ht="39.75" customHeight="1">
      <c r="A75" s="297" t="s">
        <v>215</v>
      </c>
      <c r="B75" s="18" t="s">
        <v>31</v>
      </c>
      <c r="C75" s="19">
        <v>45899</v>
      </c>
      <c r="D75" s="19" t="s">
        <v>56</v>
      </c>
      <c r="E75" s="19">
        <v>45887</v>
      </c>
      <c r="F75" s="18" t="s">
        <v>57</v>
      </c>
      <c r="G75" s="303" t="s">
        <v>970</v>
      </c>
      <c r="H75" s="20">
        <v>84</v>
      </c>
      <c r="I75" s="304" t="s">
        <v>631</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971</v>
      </c>
    </row>
    <row r="76" spans="1:29" ht="39.75" customHeight="1">
      <c r="A76" s="297" t="s">
        <v>972</v>
      </c>
      <c r="B76" s="18" t="s">
        <v>31</v>
      </c>
      <c r="C76" s="19">
        <v>45930</v>
      </c>
      <c r="D76" s="19" t="s">
        <v>56</v>
      </c>
      <c r="E76" s="19">
        <v>45896</v>
      </c>
      <c r="F76" s="305" t="s">
        <v>891</v>
      </c>
      <c r="G76" s="303"/>
      <c r="H76" s="20">
        <v>87</v>
      </c>
      <c r="I76" s="304" t="s">
        <v>631</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973</v>
      </c>
    </row>
    <row r="77" spans="1:29" ht="39.75" customHeight="1">
      <c r="A77" s="811" t="s">
        <v>974</v>
      </c>
      <c r="B77" s="691" t="s">
        <v>31</v>
      </c>
      <c r="C77" s="690">
        <v>46006</v>
      </c>
      <c r="D77" s="690" t="s">
        <v>56</v>
      </c>
      <c r="E77" s="690">
        <v>45999</v>
      </c>
      <c r="F77" s="691" t="s">
        <v>57</v>
      </c>
      <c r="G77" s="691" t="s">
        <v>975</v>
      </c>
      <c r="H77" s="692">
        <v>87</v>
      </c>
      <c r="I77" s="1070" t="s">
        <v>631</v>
      </c>
      <c r="J77" s="692" t="s">
        <v>30</v>
      </c>
      <c r="K77" s="690">
        <v>45999</v>
      </c>
      <c r="L77" s="692" t="s">
        <v>110</v>
      </c>
      <c r="M77" s="812">
        <v>74384</v>
      </c>
      <c r="N77" s="812">
        <v>70635.399999999994</v>
      </c>
      <c r="O77" s="693"/>
      <c r="P77" s="812">
        <v>70635.399999999994</v>
      </c>
      <c r="Q77" s="751" t="s">
        <v>110</v>
      </c>
      <c r="R77" s="751" t="s">
        <v>38</v>
      </c>
      <c r="S77" s="1326">
        <v>45999</v>
      </c>
      <c r="T77" s="696">
        <v>6130</v>
      </c>
      <c r="U77" s="696">
        <v>5915</v>
      </c>
      <c r="V77" s="365">
        <f>IFERROR($U77/$T77, 0)</f>
        <v>0.96492659053833607</v>
      </c>
      <c r="W77" s="706">
        <v>46006</v>
      </c>
      <c r="X77" s="698">
        <v>1</v>
      </c>
      <c r="Y77" s="698">
        <v>1</v>
      </c>
      <c r="Z77" s="466">
        <v>1</v>
      </c>
      <c r="AA77" s="373" t="s">
        <v>761</v>
      </c>
      <c r="AB77" s="373" t="s">
        <v>761</v>
      </c>
      <c r="AC77" s="699" t="s">
        <v>976</v>
      </c>
    </row>
    <row r="78" spans="1:29" ht="39.75" customHeight="1">
      <c r="A78" s="297" t="s">
        <v>216</v>
      </c>
      <c r="B78" s="18" t="s">
        <v>31</v>
      </c>
      <c r="C78" s="19">
        <v>45862</v>
      </c>
      <c r="D78" s="305" t="s">
        <v>56</v>
      </c>
      <c r="E78" s="19">
        <v>45758</v>
      </c>
      <c r="F78" s="305" t="s">
        <v>57</v>
      </c>
      <c r="G78" s="442" t="s">
        <v>217</v>
      </c>
      <c r="H78" s="20">
        <v>62</v>
      </c>
      <c r="I78" s="20" t="s">
        <v>631</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631</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631</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631</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977</v>
      </c>
    </row>
    <row r="82" spans="1:29" ht="39.75" customHeight="1">
      <c r="A82" s="559" t="s">
        <v>978</v>
      </c>
      <c r="B82" s="358" t="s">
        <v>31</v>
      </c>
      <c r="C82" s="360">
        <v>46006</v>
      </c>
      <c r="D82" s="360" t="s">
        <v>56</v>
      </c>
      <c r="E82" s="360">
        <v>45979</v>
      </c>
      <c r="F82" s="358" t="s">
        <v>891</v>
      </c>
      <c r="G82" s="361" t="s">
        <v>979</v>
      </c>
      <c r="H82" s="362">
        <v>28</v>
      </c>
      <c r="I82" s="1070" t="s">
        <v>631</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980</v>
      </c>
    </row>
    <row r="83" spans="1:29" ht="39.75" customHeight="1">
      <c r="A83" s="811" t="s">
        <v>981</v>
      </c>
      <c r="B83" s="691" t="s">
        <v>31</v>
      </c>
      <c r="C83" s="690">
        <v>46006</v>
      </c>
      <c r="D83" s="690" t="s">
        <v>56</v>
      </c>
      <c r="E83" s="690">
        <v>46006</v>
      </c>
      <c r="F83" s="691" t="s">
        <v>57</v>
      </c>
      <c r="G83" s="691" t="s">
        <v>982</v>
      </c>
      <c r="H83" s="692">
        <v>21</v>
      </c>
      <c r="I83" s="1070" t="s">
        <v>631</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864</v>
      </c>
      <c r="AC83" s="728" t="s">
        <v>983</v>
      </c>
    </row>
    <row r="84" spans="1:29" ht="39.75" customHeight="1">
      <c r="A84" s="297" t="s">
        <v>984</v>
      </c>
      <c r="B84" s="18" t="s">
        <v>31</v>
      </c>
      <c r="C84" s="19">
        <v>45930</v>
      </c>
      <c r="D84" s="19" t="s">
        <v>56</v>
      </c>
      <c r="E84" s="19">
        <v>45915</v>
      </c>
      <c r="F84" s="305" t="s">
        <v>891</v>
      </c>
      <c r="G84" s="303"/>
      <c r="H84" s="20">
        <v>53</v>
      </c>
      <c r="I84" s="304" t="s">
        <v>631</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985</v>
      </c>
    </row>
    <row r="85" spans="1:29" ht="39.75" customHeight="1">
      <c r="A85" s="297" t="s">
        <v>986</v>
      </c>
      <c r="B85" s="18" t="s">
        <v>31</v>
      </c>
      <c r="C85" s="19">
        <v>45945</v>
      </c>
      <c r="D85" s="19" t="s">
        <v>56</v>
      </c>
      <c r="E85" s="19">
        <v>45945</v>
      </c>
      <c r="F85" s="18" t="s">
        <v>61</v>
      </c>
      <c r="G85" s="303"/>
      <c r="H85" s="20">
        <v>59</v>
      </c>
      <c r="I85" s="304" t="s">
        <v>631</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987</v>
      </c>
    </row>
    <row r="86" spans="1:29" ht="39.75" customHeight="1">
      <c r="A86" s="639" t="s">
        <v>988</v>
      </c>
      <c r="B86" s="358" t="s">
        <v>31</v>
      </c>
      <c r="C86" s="367">
        <v>45960</v>
      </c>
      <c r="D86" s="360" t="s">
        <v>56</v>
      </c>
      <c r="E86" s="360">
        <v>45915</v>
      </c>
      <c r="F86" s="375" t="s">
        <v>891</v>
      </c>
      <c r="G86" s="361"/>
      <c r="H86" s="362">
        <v>82</v>
      </c>
      <c r="I86" s="1070" t="s">
        <v>631</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989</v>
      </c>
    </row>
    <row r="87" spans="1:29" ht="39.75" customHeight="1">
      <c r="A87" s="559" t="s">
        <v>990</v>
      </c>
      <c r="B87" s="358" t="s">
        <v>31</v>
      </c>
      <c r="C87" s="367">
        <v>45960</v>
      </c>
      <c r="D87" s="360" t="s">
        <v>56</v>
      </c>
      <c r="E87" s="360">
        <v>45936</v>
      </c>
      <c r="F87" s="358" t="s">
        <v>61</v>
      </c>
      <c r="G87" s="361"/>
      <c r="H87" s="362">
        <v>35</v>
      </c>
      <c r="I87" s="1070" t="s">
        <v>631</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991</v>
      </c>
    </row>
    <row r="88" spans="1:29" ht="39.75" customHeight="1">
      <c r="A88" s="297" t="s">
        <v>992</v>
      </c>
      <c r="B88" s="18" t="s">
        <v>31</v>
      </c>
      <c r="C88" s="19">
        <v>45960</v>
      </c>
      <c r="D88" s="19" t="s">
        <v>909</v>
      </c>
      <c r="E88" s="19">
        <v>45950</v>
      </c>
      <c r="F88" s="18" t="s">
        <v>61</v>
      </c>
      <c r="G88" s="303"/>
      <c r="H88" s="20">
        <v>82</v>
      </c>
      <c r="I88" s="304" t="s">
        <v>631</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993</v>
      </c>
    </row>
    <row r="89" spans="1:29" ht="39.75" customHeight="1">
      <c r="A89" s="648" t="s">
        <v>994</v>
      </c>
      <c r="B89" s="358" t="s">
        <v>31</v>
      </c>
      <c r="C89" s="367">
        <v>45945</v>
      </c>
      <c r="D89" s="360" t="s">
        <v>56</v>
      </c>
      <c r="E89" s="360">
        <v>45932</v>
      </c>
      <c r="F89" s="358" t="s">
        <v>891</v>
      </c>
      <c r="G89" s="361"/>
      <c r="H89" s="362">
        <v>34</v>
      </c>
      <c r="I89" s="1070" t="s">
        <v>631</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761</v>
      </c>
      <c r="AB89" s="373" t="s">
        <v>761</v>
      </c>
      <c r="AC89" s="594" t="s">
        <v>995</v>
      </c>
    </row>
    <row r="90" spans="1:29" ht="39.75" customHeight="1">
      <c r="A90" s="559" t="s">
        <v>996</v>
      </c>
      <c r="B90" s="358" t="s">
        <v>31</v>
      </c>
      <c r="C90" s="367">
        <v>45960</v>
      </c>
      <c r="D90" s="360" t="s">
        <v>909</v>
      </c>
      <c r="E90" s="360">
        <v>45932</v>
      </c>
      <c r="F90" s="358" t="s">
        <v>57</v>
      </c>
      <c r="G90" s="361"/>
      <c r="H90" s="362">
        <v>79</v>
      </c>
      <c r="I90" s="1070" t="s">
        <v>631</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997</v>
      </c>
    </row>
    <row r="91" spans="1:29" ht="39.75" customHeight="1">
      <c r="A91" s="559" t="s">
        <v>998</v>
      </c>
      <c r="B91" s="358" t="s">
        <v>31</v>
      </c>
      <c r="C91" s="367">
        <v>45960</v>
      </c>
      <c r="D91" s="360" t="s">
        <v>56</v>
      </c>
      <c r="E91" s="360">
        <v>45936</v>
      </c>
      <c r="F91" s="358" t="s">
        <v>57</v>
      </c>
      <c r="G91" s="361"/>
      <c r="H91" s="362">
        <v>75</v>
      </c>
      <c r="I91" s="1070" t="s">
        <v>631</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761</v>
      </c>
      <c r="AC91" s="104" t="s">
        <v>999</v>
      </c>
    </row>
    <row r="92" spans="1:29" ht="39.75" customHeight="1">
      <c r="A92" s="559" t="s">
        <v>1000</v>
      </c>
      <c r="B92" s="358" t="s">
        <v>31</v>
      </c>
      <c r="C92" s="367">
        <v>45976</v>
      </c>
      <c r="D92" s="360" t="s">
        <v>56</v>
      </c>
      <c r="E92" s="360">
        <v>45959</v>
      </c>
      <c r="F92" s="358" t="s">
        <v>61</v>
      </c>
      <c r="G92" s="361"/>
      <c r="H92" s="362">
        <v>61</v>
      </c>
      <c r="I92" s="1070" t="s">
        <v>631</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761</v>
      </c>
      <c r="AC92" s="352" t="s">
        <v>1001</v>
      </c>
    </row>
    <row r="93" spans="1:29" ht="39.75" customHeight="1">
      <c r="A93" s="559" t="s">
        <v>1002</v>
      </c>
      <c r="B93" s="358" t="s">
        <v>31</v>
      </c>
      <c r="C93" s="367">
        <v>45976</v>
      </c>
      <c r="D93" s="360" t="s">
        <v>56</v>
      </c>
      <c r="E93" s="360">
        <v>45959</v>
      </c>
      <c r="F93" s="358" t="s">
        <v>1003</v>
      </c>
      <c r="G93" s="361"/>
      <c r="H93" s="362">
        <v>69</v>
      </c>
      <c r="I93" s="1070" t="s">
        <v>631</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864</v>
      </c>
      <c r="AC93" s="1153" t="s">
        <v>1004</v>
      </c>
    </row>
    <row r="94" spans="1:29" ht="39.75" customHeight="1">
      <c r="A94" s="559" t="s">
        <v>1005</v>
      </c>
      <c r="B94" s="358" t="s">
        <v>31</v>
      </c>
      <c r="C94" s="367">
        <v>45976</v>
      </c>
      <c r="D94" s="360" t="s">
        <v>56</v>
      </c>
      <c r="E94" s="360">
        <v>45958</v>
      </c>
      <c r="F94" s="358" t="s">
        <v>61</v>
      </c>
      <c r="G94" s="361"/>
      <c r="H94" s="362">
        <v>48</v>
      </c>
      <c r="I94" s="1070" t="s">
        <v>631</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1006</v>
      </c>
    </row>
    <row r="95" spans="1:29" ht="39.75" customHeight="1">
      <c r="A95" s="811" t="s">
        <v>1007</v>
      </c>
      <c r="B95" s="691" t="s">
        <v>31</v>
      </c>
      <c r="C95" s="753">
        <v>45838</v>
      </c>
      <c r="D95" s="454" t="s">
        <v>463</v>
      </c>
      <c r="E95" s="749">
        <v>46084</v>
      </c>
      <c r="F95" s="689" t="s">
        <v>57</v>
      </c>
      <c r="G95" s="691" t="s">
        <v>1008</v>
      </c>
      <c r="H95" s="692">
        <v>26</v>
      </c>
      <c r="I95" s="1070" t="s">
        <v>631</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1009</v>
      </c>
    </row>
    <row r="96" spans="1:29" ht="39.75" customHeight="1">
      <c r="A96" s="811" t="s">
        <v>1010</v>
      </c>
      <c r="B96" s="691" t="s">
        <v>31</v>
      </c>
      <c r="C96" s="690">
        <v>46006</v>
      </c>
      <c r="D96" s="690" t="s">
        <v>56</v>
      </c>
      <c r="E96" s="690">
        <v>46021</v>
      </c>
      <c r="F96" s="691" t="s">
        <v>57</v>
      </c>
      <c r="G96" s="691" t="s">
        <v>1011</v>
      </c>
      <c r="H96" s="692">
        <v>85</v>
      </c>
      <c r="I96" s="1070" t="s">
        <v>631</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1012</v>
      </c>
    </row>
    <row r="97" spans="1:29" ht="39.75" customHeight="1">
      <c r="A97" s="811" t="s">
        <v>1013</v>
      </c>
      <c r="B97" s="691" t="s">
        <v>31</v>
      </c>
      <c r="C97" s="690">
        <v>46006</v>
      </c>
      <c r="D97" s="690" t="s">
        <v>56</v>
      </c>
      <c r="E97" s="690">
        <v>46021</v>
      </c>
      <c r="F97" s="691" t="s">
        <v>57</v>
      </c>
      <c r="G97" s="691" t="s">
        <v>1014</v>
      </c>
      <c r="H97" s="692">
        <v>87</v>
      </c>
      <c r="I97" s="1070" t="s">
        <v>631</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1015</v>
      </c>
    </row>
    <row r="98" spans="1:29" ht="39.75" customHeight="1">
      <c r="A98" s="811" t="s">
        <v>1016</v>
      </c>
      <c r="B98" s="691" t="s">
        <v>31</v>
      </c>
      <c r="C98" s="690">
        <v>46052</v>
      </c>
      <c r="D98" s="690" t="s">
        <v>909</v>
      </c>
      <c r="E98" s="690">
        <v>46021</v>
      </c>
      <c r="F98" s="691" t="s">
        <v>61</v>
      </c>
      <c r="G98" s="691" t="s">
        <v>1017</v>
      </c>
      <c r="H98" s="692">
        <v>88</v>
      </c>
      <c r="I98" s="1070" t="s">
        <v>631</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1018</v>
      </c>
    </row>
    <row r="99" spans="1:29" ht="39.75" customHeight="1">
      <c r="A99" s="811" t="s">
        <v>1019</v>
      </c>
      <c r="B99" s="691" t="s">
        <v>31</v>
      </c>
      <c r="C99" s="690">
        <v>46052</v>
      </c>
      <c r="D99" s="690" t="s">
        <v>932</v>
      </c>
      <c r="E99" s="690">
        <v>46021</v>
      </c>
      <c r="F99" s="691" t="s">
        <v>61</v>
      </c>
      <c r="G99" s="691" t="s">
        <v>1020</v>
      </c>
      <c r="H99" s="692">
        <v>58</v>
      </c>
      <c r="I99" s="1070" t="s">
        <v>631</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1021</v>
      </c>
    </row>
    <row r="100" spans="1:29" ht="39.75" customHeight="1">
      <c r="A100" s="811" t="s">
        <v>1022</v>
      </c>
      <c r="B100" s="691" t="s">
        <v>31</v>
      </c>
      <c r="C100" s="690">
        <v>46052</v>
      </c>
      <c r="D100" s="690" t="s">
        <v>909</v>
      </c>
      <c r="E100" s="690">
        <v>46045</v>
      </c>
      <c r="F100" s="691" t="s">
        <v>61</v>
      </c>
      <c r="G100" s="691" t="s">
        <v>1023</v>
      </c>
      <c r="H100" s="692">
        <v>69</v>
      </c>
      <c r="I100" s="1070" t="s">
        <v>631</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1024</v>
      </c>
    </row>
    <row r="101" spans="1:29" ht="39.75" customHeight="1">
      <c r="A101" s="1279" t="s">
        <v>1025</v>
      </c>
      <c r="B101" s="1306" t="s">
        <v>31</v>
      </c>
      <c r="C101" s="1281">
        <v>46073</v>
      </c>
      <c r="D101" s="1281" t="s">
        <v>909</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45" t="s">
        <v>38</v>
      </c>
      <c r="S101" s="1309">
        <v>46027</v>
      </c>
      <c r="T101" s="1366">
        <v>3323</v>
      </c>
      <c r="U101" s="1252">
        <v>3445</v>
      </c>
      <c r="V101" s="3">
        <v>1.04</v>
      </c>
      <c r="W101" s="1250">
        <v>46056</v>
      </c>
      <c r="X101" s="1209">
        <v>1</v>
      </c>
      <c r="Y101" s="1209">
        <v>1</v>
      </c>
      <c r="Z101" s="1209">
        <v>1</v>
      </c>
      <c r="AA101" s="370">
        <v>46101</v>
      </c>
      <c r="AB101" s="363">
        <v>46101</v>
      </c>
      <c r="AC101" s="1269" t="s">
        <v>1026</v>
      </c>
    </row>
    <row r="102" spans="1:29" ht="39.75" customHeight="1">
      <c r="A102" s="297" t="s">
        <v>169</v>
      </c>
      <c r="B102" s="18" t="s">
        <v>31</v>
      </c>
      <c r="C102" s="19">
        <v>45925</v>
      </c>
      <c r="D102" s="305" t="s">
        <v>56</v>
      </c>
      <c r="E102" s="19">
        <v>45755</v>
      </c>
      <c r="F102" s="305" t="s">
        <v>891</v>
      </c>
      <c r="G102" s="442" t="s">
        <v>170</v>
      </c>
      <c r="H102" s="20">
        <v>82</v>
      </c>
      <c r="I102" s="304" t="s">
        <v>631</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889</v>
      </c>
      <c r="E103" s="19">
        <v>45749</v>
      </c>
      <c r="F103" s="305" t="s">
        <v>891</v>
      </c>
      <c r="G103" s="303" t="s">
        <v>172</v>
      </c>
      <c r="H103" s="20">
        <v>79</v>
      </c>
      <c r="I103" s="304" t="s">
        <v>631</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1027</v>
      </c>
      <c r="B104" s="358" t="s">
        <v>31</v>
      </c>
      <c r="C104" s="367">
        <v>45991</v>
      </c>
      <c r="D104" s="360" t="s">
        <v>909</v>
      </c>
      <c r="E104" s="360">
        <v>45936</v>
      </c>
      <c r="F104" s="358" t="s">
        <v>61</v>
      </c>
      <c r="G104" s="361"/>
      <c r="H104" s="362">
        <v>83</v>
      </c>
      <c r="I104" s="1070" t="s">
        <v>631</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1028</v>
      </c>
    </row>
    <row r="105" spans="1:29" ht="39.75" customHeight="1">
      <c r="A105" s="297" t="s">
        <v>173</v>
      </c>
      <c r="B105" s="18" t="s">
        <v>31</v>
      </c>
      <c r="C105" s="19">
        <v>45925</v>
      </c>
      <c r="D105" s="305" t="s">
        <v>56</v>
      </c>
      <c r="E105" s="19">
        <v>45749</v>
      </c>
      <c r="F105" s="305" t="s">
        <v>57</v>
      </c>
      <c r="G105" s="303" t="s">
        <v>174</v>
      </c>
      <c r="H105" s="20">
        <v>59</v>
      </c>
      <c r="I105" s="304" t="s">
        <v>631</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1029</v>
      </c>
      <c r="B106" s="18" t="s">
        <v>31</v>
      </c>
      <c r="C106" s="19">
        <v>45930</v>
      </c>
      <c r="D106" s="19" t="s">
        <v>56</v>
      </c>
      <c r="E106" s="19">
        <v>45884</v>
      </c>
      <c r="F106" s="18" t="s">
        <v>891</v>
      </c>
      <c r="G106" s="303"/>
      <c r="H106" s="20">
        <v>69</v>
      </c>
      <c r="I106" s="304" t="s">
        <v>631</v>
      </c>
      <c r="J106" s="20" t="s">
        <v>30</v>
      </c>
      <c r="K106" s="299">
        <v>45884</v>
      </c>
      <c r="L106" s="300" t="s">
        <v>110</v>
      </c>
      <c r="M106" s="346">
        <v>67441</v>
      </c>
      <c r="N106" s="343">
        <v>55566</v>
      </c>
      <c r="O106" s="343">
        <v>5011.7</v>
      </c>
      <c r="P106" s="343">
        <v>60577.7</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1030</v>
      </c>
    </row>
    <row r="107" spans="1:29" ht="39.75" customHeight="1">
      <c r="A107" s="559" t="s">
        <v>1031</v>
      </c>
      <c r="B107" s="358" t="s">
        <v>31</v>
      </c>
      <c r="C107" s="360">
        <v>45991</v>
      </c>
      <c r="D107" s="360" t="s">
        <v>56</v>
      </c>
      <c r="E107" s="360">
        <v>45966</v>
      </c>
      <c r="F107" s="358" t="s">
        <v>57</v>
      </c>
      <c r="G107" s="361" t="s">
        <v>1032</v>
      </c>
      <c r="H107" s="362">
        <v>69</v>
      </c>
      <c r="I107" s="1070" t="s">
        <v>631</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1033</v>
      </c>
    </row>
    <row r="108" spans="1:29" ht="39.75" customHeight="1">
      <c r="A108" s="559" t="s">
        <v>1034</v>
      </c>
      <c r="B108" s="358" t="s">
        <v>31</v>
      </c>
      <c r="C108" s="360">
        <v>46001</v>
      </c>
      <c r="D108" s="360" t="s">
        <v>56</v>
      </c>
      <c r="E108" s="360">
        <v>45966</v>
      </c>
      <c r="F108" s="358" t="s">
        <v>57</v>
      </c>
      <c r="G108" s="361" t="s">
        <v>1035</v>
      </c>
      <c r="H108" s="362">
        <v>88</v>
      </c>
      <c r="I108" s="1070" t="s">
        <v>631</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1036</v>
      </c>
    </row>
    <row r="109" spans="1:29" ht="39.75" customHeight="1">
      <c r="A109" s="559" t="s">
        <v>1037</v>
      </c>
      <c r="B109" s="358" t="s">
        <v>31</v>
      </c>
      <c r="C109" s="360">
        <v>45991</v>
      </c>
      <c r="D109" s="360" t="s">
        <v>56</v>
      </c>
      <c r="E109" s="360">
        <v>45966</v>
      </c>
      <c r="F109" s="358" t="s">
        <v>57</v>
      </c>
      <c r="G109" s="361" t="s">
        <v>1038</v>
      </c>
      <c r="H109" s="362">
        <v>83</v>
      </c>
      <c r="I109" s="1070" t="s">
        <v>631</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1039</v>
      </c>
    </row>
    <row r="110" spans="1:29" ht="39.75" customHeight="1">
      <c r="A110" s="559" t="s">
        <v>1040</v>
      </c>
      <c r="B110" s="358" t="s">
        <v>31</v>
      </c>
      <c r="C110" s="360">
        <v>45991</v>
      </c>
      <c r="D110" s="360" t="s">
        <v>56</v>
      </c>
      <c r="E110" s="360">
        <v>45966</v>
      </c>
      <c r="F110" s="358" t="s">
        <v>61</v>
      </c>
      <c r="G110" s="361" t="s">
        <v>1041</v>
      </c>
      <c r="H110" s="362">
        <v>75</v>
      </c>
      <c r="I110" s="1070" t="s">
        <v>631</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1042</v>
      </c>
    </row>
    <row r="111" spans="1:29" ht="39.75" customHeight="1">
      <c r="A111" s="559" t="s">
        <v>1043</v>
      </c>
      <c r="B111" s="358" t="s">
        <v>31</v>
      </c>
      <c r="C111" s="360">
        <v>46001</v>
      </c>
      <c r="D111" s="360" t="s">
        <v>56</v>
      </c>
      <c r="E111" s="360">
        <v>45966</v>
      </c>
      <c r="F111" s="358" t="s">
        <v>57</v>
      </c>
      <c r="G111" s="1259" t="s">
        <v>1044</v>
      </c>
      <c r="H111" s="362">
        <v>77</v>
      </c>
      <c r="I111" s="1260" t="s">
        <v>631</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1045</v>
      </c>
    </row>
    <row r="112" spans="1:29" ht="39.75" customHeight="1">
      <c r="A112" s="811" t="s">
        <v>1046</v>
      </c>
      <c r="B112" s="691" t="s">
        <v>31</v>
      </c>
      <c r="C112" s="690">
        <v>46001</v>
      </c>
      <c r="D112" s="690" t="s">
        <v>56</v>
      </c>
      <c r="E112" s="690">
        <v>46009</v>
      </c>
      <c r="F112" s="691" t="s">
        <v>57</v>
      </c>
      <c r="G112" s="691" t="s">
        <v>1047</v>
      </c>
      <c r="H112" s="692">
        <v>48</v>
      </c>
      <c r="I112" s="1070" t="s">
        <v>631</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1048</v>
      </c>
    </row>
    <row r="113" spans="1:29" ht="39.75" customHeight="1">
      <c r="A113" s="811" t="s">
        <v>1049</v>
      </c>
      <c r="B113" s="691" t="s">
        <v>31</v>
      </c>
      <c r="C113" s="690">
        <v>46001</v>
      </c>
      <c r="D113" s="690" t="s">
        <v>56</v>
      </c>
      <c r="E113" s="690">
        <v>46009</v>
      </c>
      <c r="F113" s="691" t="s">
        <v>57</v>
      </c>
      <c r="G113" s="691" t="s">
        <v>1050</v>
      </c>
      <c r="H113" s="692">
        <v>56</v>
      </c>
      <c r="I113" s="1070" t="s">
        <v>631</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1051</v>
      </c>
    </row>
    <row r="114" spans="1:29" ht="39.75" customHeight="1">
      <c r="A114" s="297" t="s">
        <v>225</v>
      </c>
      <c r="B114" s="302" t="s">
        <v>31</v>
      </c>
      <c r="C114" s="19">
        <v>45688</v>
      </c>
      <c r="D114" s="19" t="s">
        <v>1052</v>
      </c>
      <c r="E114" s="19">
        <v>45684</v>
      </c>
      <c r="F114" s="305" t="s">
        <v>891</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631</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1053</v>
      </c>
      <c r="H116" s="625">
        <v>0</v>
      </c>
      <c r="I116" s="1122" t="s">
        <v>631</v>
      </c>
      <c r="J116" s="625" t="s">
        <v>30</v>
      </c>
      <c r="K116" s="619">
        <v>45876</v>
      </c>
      <c r="L116" s="625" t="s">
        <v>110</v>
      </c>
      <c r="M116" s="626">
        <v>1462.85</v>
      </c>
      <c r="N116" s="343">
        <v>5035.75</v>
      </c>
      <c r="O116" s="1317"/>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1054</v>
      </c>
    </row>
    <row r="117" spans="1:29" ht="39.75" customHeight="1">
      <c r="A117" s="559" t="s">
        <v>1055</v>
      </c>
      <c r="B117" s="358" t="s">
        <v>31</v>
      </c>
      <c r="C117" s="360">
        <v>45959</v>
      </c>
      <c r="D117" s="360" t="s">
        <v>56</v>
      </c>
      <c r="E117" s="360">
        <v>45961</v>
      </c>
      <c r="F117" s="358" t="s">
        <v>61</v>
      </c>
      <c r="G117" s="691"/>
      <c r="H117" s="998">
        <v>0</v>
      </c>
      <c r="I117" s="1070" t="s">
        <v>631</v>
      </c>
      <c r="J117" s="998" t="s">
        <v>30</v>
      </c>
      <c r="K117" s="360" t="s">
        <v>558</v>
      </c>
      <c r="L117" s="998" t="s">
        <v>110</v>
      </c>
      <c r="M117" s="1019">
        <v>15670.45</v>
      </c>
      <c r="N117" s="343">
        <v>12965</v>
      </c>
      <c r="O117" s="574"/>
      <c r="P117" s="343">
        <v>12965</v>
      </c>
      <c r="Q117" s="1010" t="s">
        <v>110</v>
      </c>
      <c r="R117" s="1010" t="s">
        <v>38</v>
      </c>
      <c r="S117" s="1335">
        <v>46031</v>
      </c>
      <c r="T117" s="333">
        <v>1202</v>
      </c>
      <c r="U117" s="696">
        <v>1208</v>
      </c>
      <c r="V117" s="3">
        <v>1</v>
      </c>
      <c r="W117" s="706">
        <v>46035</v>
      </c>
      <c r="X117" s="927">
        <v>1</v>
      </c>
      <c r="Y117" s="1124">
        <v>1</v>
      </c>
      <c r="Z117" s="1124">
        <v>1</v>
      </c>
      <c r="AA117" s="495">
        <v>46043</v>
      </c>
      <c r="AB117" s="373" t="s">
        <v>761</v>
      </c>
      <c r="AC117" s="808" t="s">
        <v>1056</v>
      </c>
    </row>
    <row r="118" spans="1:29" ht="39.75" customHeight="1">
      <c r="A118" s="297" t="s">
        <v>1057</v>
      </c>
      <c r="B118" s="355" t="s">
        <v>31</v>
      </c>
      <c r="C118" s="19">
        <v>45899</v>
      </c>
      <c r="D118" s="18" t="s">
        <v>1058</v>
      </c>
      <c r="E118" s="299">
        <v>45876</v>
      </c>
      <c r="F118" s="305" t="s">
        <v>891</v>
      </c>
      <c r="G118" s="492" t="s">
        <v>1059</v>
      </c>
      <c r="H118" s="300">
        <v>0</v>
      </c>
      <c r="I118" s="301" t="s">
        <v>631</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1060</v>
      </c>
    </row>
    <row r="119" spans="1:29" ht="39.75" customHeight="1">
      <c r="A119" s="297" t="s">
        <v>1061</v>
      </c>
      <c r="B119" s="355" t="s">
        <v>31</v>
      </c>
      <c r="C119" s="19">
        <v>45930</v>
      </c>
      <c r="D119" s="455" t="s">
        <v>50</v>
      </c>
      <c r="E119" s="299">
        <v>45902</v>
      </c>
      <c r="F119" s="298" t="s">
        <v>57</v>
      </c>
      <c r="G119" s="1115"/>
      <c r="H119" s="300">
        <v>0</v>
      </c>
      <c r="I119" s="301" t="s">
        <v>631</v>
      </c>
      <c r="J119" s="300" t="s">
        <v>30</v>
      </c>
      <c r="K119" s="19">
        <v>45902</v>
      </c>
      <c r="L119" s="300" t="s">
        <v>110</v>
      </c>
      <c r="M119" s="346">
        <v>5604.6</v>
      </c>
      <c r="N119" s="423">
        <v>7746.35</v>
      </c>
      <c r="O119" s="423"/>
      <c r="P119" s="423">
        <v>7746.35</v>
      </c>
      <c r="Q119" s="1333" t="s">
        <v>110</v>
      </c>
      <c r="R119" s="1333" t="s">
        <v>38</v>
      </c>
      <c r="S119" s="129">
        <v>45902</v>
      </c>
      <c r="T119" s="44">
        <v>328</v>
      </c>
      <c r="U119" s="44">
        <v>335</v>
      </c>
      <c r="V119" s="365">
        <v>1.02</v>
      </c>
      <c r="W119" s="370">
        <v>45922</v>
      </c>
      <c r="X119" s="280">
        <v>1</v>
      </c>
      <c r="Y119" s="280">
        <v>1</v>
      </c>
      <c r="Z119" s="364">
        <v>0</v>
      </c>
      <c r="AA119" s="379">
        <v>45972</v>
      </c>
      <c r="AB119" s="379">
        <v>45972</v>
      </c>
      <c r="AC119" s="352" t="s">
        <v>1062</v>
      </c>
    </row>
    <row r="120" spans="1:29" ht="39.75" customHeight="1">
      <c r="A120" s="297" t="s">
        <v>239</v>
      </c>
      <c r="B120" s="298" t="s">
        <v>31</v>
      </c>
      <c r="C120" s="19">
        <v>45899</v>
      </c>
      <c r="D120" s="299" t="s">
        <v>56</v>
      </c>
      <c r="E120" s="299">
        <v>45870</v>
      </c>
      <c r="F120" s="455" t="s">
        <v>891</v>
      </c>
      <c r="G120" s="492" t="s">
        <v>240</v>
      </c>
      <c r="H120" s="300">
        <v>0</v>
      </c>
      <c r="I120" s="300" t="s">
        <v>631</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1063</v>
      </c>
    </row>
    <row r="121" spans="1:29" ht="39.75" customHeight="1">
      <c r="A121" s="930" t="s">
        <v>1064</v>
      </c>
      <c r="B121" s="632" t="s">
        <v>31</v>
      </c>
      <c r="C121" s="360">
        <v>45975</v>
      </c>
      <c r="D121" s="360" t="s">
        <v>1065</v>
      </c>
      <c r="E121" s="360">
        <v>45982</v>
      </c>
      <c r="F121" s="375" t="s">
        <v>57</v>
      </c>
      <c r="G121" s="361" t="s">
        <v>1066</v>
      </c>
      <c r="H121" s="362">
        <v>0</v>
      </c>
      <c r="I121" s="362" t="s">
        <v>631</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1067</v>
      </c>
      <c r="B122" s="691" t="s">
        <v>31</v>
      </c>
      <c r="C122" s="690">
        <v>45675</v>
      </c>
      <c r="D122" s="690" t="s">
        <v>56</v>
      </c>
      <c r="E122" s="690">
        <v>46006</v>
      </c>
      <c r="F122" s="691" t="s">
        <v>61</v>
      </c>
      <c r="G122" s="691"/>
      <c r="H122" s="692">
        <v>0</v>
      </c>
      <c r="I122" s="692" t="s">
        <v>631</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761</v>
      </c>
      <c r="AC122" s="911" t="s">
        <v>1068</v>
      </c>
    </row>
    <row r="123" spans="1:29" ht="39.75" customHeight="1">
      <c r="A123" s="297" t="s">
        <v>241</v>
      </c>
      <c r="B123" s="298" t="s">
        <v>31</v>
      </c>
      <c r="C123" s="455">
        <v>45805</v>
      </c>
      <c r="D123" s="455" t="s">
        <v>56</v>
      </c>
      <c r="E123" s="455">
        <v>45695</v>
      </c>
      <c r="F123" s="455" t="s">
        <v>891</v>
      </c>
      <c r="G123" s="1129" t="s">
        <v>242</v>
      </c>
      <c r="H123" s="300">
        <v>0</v>
      </c>
      <c r="I123" s="301" t="s">
        <v>631</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1069</v>
      </c>
    </row>
    <row r="124" spans="1:29" ht="39.75" customHeight="1">
      <c r="A124" s="297" t="s">
        <v>243</v>
      </c>
      <c r="B124" s="298" t="s">
        <v>31</v>
      </c>
      <c r="C124" s="19">
        <v>45899</v>
      </c>
      <c r="D124" s="299" t="s">
        <v>56</v>
      </c>
      <c r="E124" s="299">
        <v>45870</v>
      </c>
      <c r="F124" s="455" t="s">
        <v>891</v>
      </c>
      <c r="G124" s="492" t="s">
        <v>244</v>
      </c>
      <c r="H124" s="300">
        <v>0</v>
      </c>
      <c r="I124" s="300" t="s">
        <v>631</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1070</v>
      </c>
    </row>
    <row r="125" spans="1:29" ht="39.75" customHeight="1">
      <c r="A125" s="297" t="s">
        <v>245</v>
      </c>
      <c r="B125" s="298" t="s">
        <v>31</v>
      </c>
      <c r="C125" s="19">
        <v>45899</v>
      </c>
      <c r="D125" s="299" t="s">
        <v>56</v>
      </c>
      <c r="E125" s="299">
        <v>45882</v>
      </c>
      <c r="F125" s="455" t="s">
        <v>891</v>
      </c>
      <c r="G125" s="492" t="s">
        <v>1071</v>
      </c>
      <c r="H125" s="300">
        <v>0</v>
      </c>
      <c r="I125" s="301" t="s">
        <v>631</v>
      </c>
      <c r="J125" s="300" t="s">
        <v>30</v>
      </c>
      <c r="K125" s="299">
        <v>45882</v>
      </c>
      <c r="L125" s="300" t="s">
        <v>110</v>
      </c>
      <c r="M125" s="346">
        <v>13056.5</v>
      </c>
      <c r="N125" s="343">
        <v>15624.85</v>
      </c>
      <c r="O125" s="343"/>
      <c r="P125" s="343">
        <v>15624.85</v>
      </c>
      <c r="Q125" s="1333" t="s">
        <v>110</v>
      </c>
      <c r="R125" s="1333" t="s">
        <v>38</v>
      </c>
      <c r="S125" s="497">
        <v>45882</v>
      </c>
      <c r="T125" s="333">
        <v>1100</v>
      </c>
      <c r="U125" s="333">
        <v>1110</v>
      </c>
      <c r="V125" s="29">
        <v>1.01</v>
      </c>
      <c r="W125" s="502">
        <v>45887</v>
      </c>
      <c r="X125" s="280">
        <v>1</v>
      </c>
      <c r="Y125" s="280">
        <v>1</v>
      </c>
      <c r="Z125" s="280">
        <v>1</v>
      </c>
      <c r="AA125" s="379">
        <v>45926</v>
      </c>
      <c r="AB125" s="379">
        <v>45926</v>
      </c>
      <c r="AC125" s="603" t="s">
        <v>1072</v>
      </c>
    </row>
    <row r="126" spans="1:29" ht="39.75" customHeight="1">
      <c r="A126" s="297" t="s">
        <v>246</v>
      </c>
      <c r="B126" s="298" t="s">
        <v>31</v>
      </c>
      <c r="C126" s="455">
        <v>45838</v>
      </c>
      <c r="D126" s="455" t="s">
        <v>56</v>
      </c>
      <c r="E126" s="19">
        <v>45786</v>
      </c>
      <c r="F126" s="455" t="s">
        <v>891</v>
      </c>
      <c r="G126" s="442" t="s">
        <v>247</v>
      </c>
      <c r="H126" s="300">
        <v>0</v>
      </c>
      <c r="I126" s="301" t="s">
        <v>631</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1073</v>
      </c>
    </row>
    <row r="127" spans="1:29" ht="39.75" customHeight="1">
      <c r="A127" s="297" t="s">
        <v>248</v>
      </c>
      <c r="B127" s="298" t="s">
        <v>31</v>
      </c>
      <c r="C127" s="19">
        <v>45930</v>
      </c>
      <c r="D127" s="18" t="s">
        <v>50</v>
      </c>
      <c r="E127" s="299">
        <v>45868</v>
      </c>
      <c r="F127" s="298" t="s">
        <v>57</v>
      </c>
      <c r="G127" s="492" t="s">
        <v>249</v>
      </c>
      <c r="H127" s="300">
        <v>0</v>
      </c>
      <c r="I127" s="300" t="s">
        <v>631</v>
      </c>
      <c r="J127" s="300" t="s">
        <v>30</v>
      </c>
      <c r="K127" s="299">
        <v>45868</v>
      </c>
      <c r="L127" s="300" t="s">
        <v>110</v>
      </c>
      <c r="M127" s="346">
        <v>14179.65</v>
      </c>
      <c r="N127" s="343">
        <v>15936.8</v>
      </c>
      <c r="O127" s="942"/>
      <c r="P127" s="343">
        <v>15936.8</v>
      </c>
      <c r="Q127" s="300" t="s">
        <v>110</v>
      </c>
      <c r="R127" s="300" t="s">
        <v>38</v>
      </c>
      <c r="S127" s="1331">
        <v>45868</v>
      </c>
      <c r="T127" s="45">
        <v>973</v>
      </c>
      <c r="U127" s="45">
        <v>1060</v>
      </c>
      <c r="V127" s="29">
        <v>1.0900000000000001</v>
      </c>
      <c r="W127" s="595">
        <v>45880</v>
      </c>
      <c r="X127" s="464">
        <v>1</v>
      </c>
      <c r="Y127" s="464">
        <v>1</v>
      </c>
      <c r="Z127" s="464">
        <v>1</v>
      </c>
      <c r="AA127" s="461">
        <v>45926</v>
      </c>
      <c r="AB127" s="59">
        <v>45926</v>
      </c>
      <c r="AC127" s="814" t="s">
        <v>1074</v>
      </c>
    </row>
    <row r="128" spans="1:29" ht="39.75" customHeight="1">
      <c r="A128" s="566" t="s">
        <v>250</v>
      </c>
      <c r="B128" s="600" t="s">
        <v>31</v>
      </c>
      <c r="C128" s="24">
        <v>45868</v>
      </c>
      <c r="D128" s="569" t="s">
        <v>50</v>
      </c>
      <c r="E128" s="598">
        <v>45853</v>
      </c>
      <c r="F128" s="649" t="s">
        <v>57</v>
      </c>
      <c r="G128" s="654" t="s">
        <v>251</v>
      </c>
      <c r="H128" s="579">
        <v>0</v>
      </c>
      <c r="I128" s="579" t="s">
        <v>631</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1075</v>
      </c>
    </row>
    <row r="129" spans="1:29" ht="39.75" customHeight="1">
      <c r="A129" s="811" t="s">
        <v>1076</v>
      </c>
      <c r="B129" s="691" t="s">
        <v>31</v>
      </c>
      <c r="C129" s="690">
        <v>46031</v>
      </c>
      <c r="D129" s="690" t="s">
        <v>56</v>
      </c>
      <c r="E129" s="690">
        <v>46002</v>
      </c>
      <c r="F129" s="691" t="s">
        <v>61</v>
      </c>
      <c r="G129" s="691" t="s">
        <v>1077</v>
      </c>
      <c r="H129" s="692">
        <v>0</v>
      </c>
      <c r="I129" s="692" t="s">
        <v>631</v>
      </c>
      <c r="J129" s="692" t="s">
        <v>30</v>
      </c>
      <c r="K129" s="690" t="s">
        <v>558</v>
      </c>
      <c r="L129" s="692" t="s">
        <v>110</v>
      </c>
      <c r="M129" s="833">
        <v>23475.5</v>
      </c>
      <c r="N129" s="936">
        <v>27620.400000000001</v>
      </c>
      <c r="O129" s="1321"/>
      <c r="P129" s="936">
        <v>27620.400000000001</v>
      </c>
      <c r="Q129" s="1233" t="s">
        <v>110</v>
      </c>
      <c r="R129" s="751" t="s">
        <v>38</v>
      </c>
      <c r="S129" s="1326">
        <v>45999</v>
      </c>
      <c r="T129" s="1158">
        <v>1890</v>
      </c>
      <c r="U129" s="731">
        <v>2048</v>
      </c>
      <c r="V129" s="662">
        <f>IFERROR($U129/$T129, 0)</f>
        <v>1.0835978835978837</v>
      </c>
      <c r="W129" s="706">
        <v>46009</v>
      </c>
      <c r="X129" s="698">
        <v>1</v>
      </c>
      <c r="Y129" s="280">
        <v>1</v>
      </c>
      <c r="Z129" s="1124">
        <v>1</v>
      </c>
      <c r="AA129" s="363">
        <v>46025</v>
      </c>
      <c r="AB129" s="255" t="s">
        <v>864</v>
      </c>
      <c r="AC129" s="728" t="s">
        <v>1078</v>
      </c>
    </row>
    <row r="130" spans="1:29" ht="39.75" customHeight="1">
      <c r="A130" s="811" t="s">
        <v>1079</v>
      </c>
      <c r="B130" s="691" t="s">
        <v>31</v>
      </c>
      <c r="C130" s="690">
        <v>46003</v>
      </c>
      <c r="D130" s="690" t="s">
        <v>56</v>
      </c>
      <c r="E130" s="690">
        <v>46002</v>
      </c>
      <c r="F130" s="691" t="s">
        <v>61</v>
      </c>
      <c r="G130" s="691"/>
      <c r="H130" s="692">
        <v>0</v>
      </c>
      <c r="I130" s="692" t="s">
        <v>631</v>
      </c>
      <c r="J130" s="692" t="s">
        <v>30</v>
      </c>
      <c r="K130" s="690" t="s">
        <v>558</v>
      </c>
      <c r="L130" s="692" t="s">
        <v>110</v>
      </c>
      <c r="M130" s="936">
        <v>11500.3</v>
      </c>
      <c r="N130" s="833">
        <v>12331.25</v>
      </c>
      <c r="O130" s="936"/>
      <c r="P130" s="833">
        <v>12331.25</v>
      </c>
      <c r="Q130" s="751" t="s">
        <v>110</v>
      </c>
      <c r="R130" s="778" t="s">
        <v>38</v>
      </c>
      <c r="S130" s="1332">
        <v>45994</v>
      </c>
      <c r="T130" s="1125">
        <v>908</v>
      </c>
      <c r="U130" s="1125">
        <v>925</v>
      </c>
      <c r="V130" s="365">
        <f>IFERROR($U130/$T130, 0)</f>
        <v>1.0187224669603525</v>
      </c>
      <c r="W130" s="706">
        <v>46013</v>
      </c>
      <c r="X130" s="698">
        <v>1</v>
      </c>
      <c r="Y130" s="280">
        <v>1</v>
      </c>
      <c r="Z130" s="466">
        <v>1</v>
      </c>
      <c r="AA130" s="379">
        <v>46025</v>
      </c>
      <c r="AB130" s="37" t="s">
        <v>761</v>
      </c>
      <c r="AC130" s="728" t="s">
        <v>1080</v>
      </c>
    </row>
    <row r="131" spans="1:29" ht="39.75" customHeight="1">
      <c r="A131" s="559" t="s">
        <v>1081</v>
      </c>
      <c r="B131" s="358" t="s">
        <v>31</v>
      </c>
      <c r="C131" s="367">
        <v>45991</v>
      </c>
      <c r="D131" s="360" t="s">
        <v>909</v>
      </c>
      <c r="E131" s="360">
        <v>45953</v>
      </c>
      <c r="F131" s="358" t="s">
        <v>61</v>
      </c>
      <c r="G131" s="361" t="s">
        <v>1082</v>
      </c>
      <c r="H131" s="362">
        <v>0</v>
      </c>
      <c r="I131" s="362" t="s">
        <v>631</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1083</v>
      </c>
    </row>
    <row r="132" spans="1:29" ht="39.75" customHeight="1">
      <c r="A132" s="297" t="s">
        <v>252</v>
      </c>
      <c r="B132" s="298" t="s">
        <v>31</v>
      </c>
      <c r="C132" s="19">
        <v>45868</v>
      </c>
      <c r="D132" s="299" t="s">
        <v>50</v>
      </c>
      <c r="E132" s="455">
        <v>45839</v>
      </c>
      <c r="F132" s="299" t="s">
        <v>57</v>
      </c>
      <c r="G132" s="303" t="s">
        <v>253</v>
      </c>
      <c r="H132" s="20">
        <v>0</v>
      </c>
      <c r="I132" s="20" t="s">
        <v>631</v>
      </c>
      <c r="J132" s="20" t="s">
        <v>30</v>
      </c>
      <c r="K132" s="473">
        <v>45838</v>
      </c>
      <c r="L132" s="20" t="s">
        <v>110</v>
      </c>
      <c r="M132" s="343">
        <v>72566</v>
      </c>
      <c r="N132" s="343">
        <v>9904.1</v>
      </c>
      <c r="O132" s="1310"/>
      <c r="P132" s="343">
        <v>9904.1</v>
      </c>
      <c r="Q132" s="1315" t="s">
        <v>110</v>
      </c>
      <c r="R132" s="300" t="s">
        <v>38</v>
      </c>
      <c r="S132" s="413">
        <v>45838</v>
      </c>
      <c r="T132" s="5">
        <v>765</v>
      </c>
      <c r="U132" s="44">
        <v>786</v>
      </c>
      <c r="V132" s="29">
        <v>1.03</v>
      </c>
      <c r="W132" s="502">
        <v>45845</v>
      </c>
      <c r="X132" s="280">
        <v>1</v>
      </c>
      <c r="Y132" s="280">
        <v>1</v>
      </c>
      <c r="Z132" s="280">
        <v>1</v>
      </c>
      <c r="AA132" s="370">
        <v>45916</v>
      </c>
      <c r="AB132" s="680">
        <v>45916</v>
      </c>
      <c r="AC132" s="1062" t="s">
        <v>1084</v>
      </c>
    </row>
    <row r="133" spans="1:29" ht="39.75" customHeight="1">
      <c r="A133" s="297" t="s">
        <v>1085</v>
      </c>
      <c r="B133" s="311" t="s">
        <v>31</v>
      </c>
      <c r="C133" s="19">
        <v>45960</v>
      </c>
      <c r="D133" s="19" t="s">
        <v>50</v>
      </c>
      <c r="E133" s="19">
        <v>45945</v>
      </c>
      <c r="F133" s="18" t="s">
        <v>57</v>
      </c>
      <c r="G133" s="303" t="s">
        <v>1086</v>
      </c>
      <c r="H133" s="20">
        <v>0</v>
      </c>
      <c r="I133" s="20" t="s">
        <v>631</v>
      </c>
      <c r="J133" s="20" t="s">
        <v>30</v>
      </c>
      <c r="K133" s="299">
        <v>45936</v>
      </c>
      <c r="L133" s="313" t="s">
        <v>110</v>
      </c>
      <c r="M133" s="346">
        <v>4235.8</v>
      </c>
      <c r="N133" s="343">
        <v>3228.9</v>
      </c>
      <c r="O133" s="1357"/>
      <c r="P133" s="343">
        <v>3228.9</v>
      </c>
      <c r="Q133" s="1343" t="s">
        <v>110</v>
      </c>
      <c r="R133" s="300" t="s">
        <v>38</v>
      </c>
      <c r="S133" s="497">
        <v>45939</v>
      </c>
      <c r="T133" s="947">
        <v>228</v>
      </c>
      <c r="U133" s="947">
        <v>240</v>
      </c>
      <c r="V133" s="79">
        <v>1.05</v>
      </c>
      <c r="W133" s="502">
        <v>45926</v>
      </c>
      <c r="X133" s="280">
        <v>1</v>
      </c>
      <c r="Y133" s="280">
        <v>1</v>
      </c>
      <c r="Z133" s="365">
        <v>1</v>
      </c>
      <c r="AA133" s="281">
        <v>45972</v>
      </c>
      <c r="AB133" s="281">
        <v>45972</v>
      </c>
      <c r="AC133" s="603" t="s">
        <v>1087</v>
      </c>
    </row>
    <row r="134" spans="1:29" ht="39.75" customHeight="1">
      <c r="A134" s="297" t="s">
        <v>254</v>
      </c>
      <c r="B134" s="18" t="s">
        <v>31</v>
      </c>
      <c r="C134" s="19">
        <v>45930</v>
      </c>
      <c r="D134" s="305" t="s">
        <v>50</v>
      </c>
      <c r="E134" s="19">
        <v>45902</v>
      </c>
      <c r="F134" s="18" t="s">
        <v>57</v>
      </c>
      <c r="G134" s="303"/>
      <c r="H134" s="20">
        <v>0</v>
      </c>
      <c r="I134" s="20" t="s">
        <v>631</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1088</v>
      </c>
    </row>
    <row r="135" spans="1:29" ht="39.75" customHeight="1">
      <c r="A135" s="297" t="s">
        <v>227</v>
      </c>
      <c r="B135" s="298" t="s">
        <v>31</v>
      </c>
      <c r="C135" s="19">
        <v>45868</v>
      </c>
      <c r="D135" s="299" t="s">
        <v>50</v>
      </c>
      <c r="E135" s="299">
        <v>45849</v>
      </c>
      <c r="F135" s="455" t="s">
        <v>57</v>
      </c>
      <c r="G135" s="492" t="s">
        <v>228</v>
      </c>
      <c r="H135" s="300">
        <v>0</v>
      </c>
      <c r="I135" s="300" t="s">
        <v>631</v>
      </c>
      <c r="J135" s="300" t="s">
        <v>30</v>
      </c>
      <c r="K135" s="299">
        <v>45848</v>
      </c>
      <c r="L135" s="300" t="s">
        <v>110</v>
      </c>
      <c r="M135" s="346">
        <v>1206</v>
      </c>
      <c r="N135" s="343">
        <v>1195</v>
      </c>
      <c r="O135" s="343"/>
      <c r="P135" s="343">
        <v>1195</v>
      </c>
      <c r="Q135" s="300" t="s">
        <v>110</v>
      </c>
      <c r="R135" s="1333" t="s">
        <v>38</v>
      </c>
      <c r="S135" s="620">
        <v>45848</v>
      </c>
      <c r="T135" s="1130">
        <v>90</v>
      </c>
      <c r="U135" s="1130">
        <v>90</v>
      </c>
      <c r="V135" s="29">
        <v>1</v>
      </c>
      <c r="W135" s="595">
        <v>45854</v>
      </c>
      <c r="X135" s="464">
        <v>1</v>
      </c>
      <c r="Y135" s="464">
        <v>1</v>
      </c>
      <c r="Z135" s="464">
        <v>1</v>
      </c>
      <c r="AA135" s="281">
        <v>45898</v>
      </c>
      <c r="AB135" s="281">
        <v>45898</v>
      </c>
      <c r="AC135" s="814" t="s">
        <v>1089</v>
      </c>
    </row>
    <row r="136" spans="1:29" ht="39.75" customHeight="1">
      <c r="A136" s="297" t="s">
        <v>230</v>
      </c>
      <c r="B136" s="298" t="s">
        <v>31</v>
      </c>
      <c r="C136" s="19">
        <v>45899</v>
      </c>
      <c r="D136" s="455" t="s">
        <v>50</v>
      </c>
      <c r="E136" s="455">
        <v>45882</v>
      </c>
      <c r="F136" s="298" t="s">
        <v>57</v>
      </c>
      <c r="G136" s="1129" t="s">
        <v>231</v>
      </c>
      <c r="H136" s="300">
        <v>0</v>
      </c>
      <c r="I136" s="301" t="s">
        <v>631</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1090</v>
      </c>
    </row>
    <row r="137" spans="1:29" ht="39.75" customHeight="1">
      <c r="A137" s="297" t="s">
        <v>232</v>
      </c>
      <c r="B137" s="298" t="s">
        <v>31</v>
      </c>
      <c r="C137" s="19">
        <v>45899</v>
      </c>
      <c r="D137" s="299" t="s">
        <v>50</v>
      </c>
      <c r="E137" s="19">
        <v>45806</v>
      </c>
      <c r="F137" s="298" t="s">
        <v>57</v>
      </c>
      <c r="G137" s="1129" t="s">
        <v>233</v>
      </c>
      <c r="H137" s="300">
        <v>0</v>
      </c>
      <c r="I137" s="301" t="s">
        <v>631</v>
      </c>
      <c r="J137" s="300" t="s">
        <v>30</v>
      </c>
      <c r="K137" s="299" t="s">
        <v>1091</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1092</v>
      </c>
    </row>
    <row r="138" spans="1:29" ht="39.75" customHeight="1">
      <c r="A138" s="559" t="s">
        <v>1093</v>
      </c>
      <c r="B138" s="632" t="s">
        <v>31</v>
      </c>
      <c r="C138" s="367">
        <v>45991</v>
      </c>
      <c r="D138" s="358" t="s">
        <v>1094</v>
      </c>
      <c r="E138" s="360">
        <v>45936</v>
      </c>
      <c r="F138" s="358" t="s">
        <v>57</v>
      </c>
      <c r="G138" s="361"/>
      <c r="H138" s="362">
        <v>0</v>
      </c>
      <c r="I138" s="362" t="s">
        <v>631</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1095</v>
      </c>
    </row>
    <row r="139" spans="1:29" ht="39.75" customHeight="1">
      <c r="A139" s="559" t="s">
        <v>1096</v>
      </c>
      <c r="B139" s="632" t="s">
        <v>31</v>
      </c>
      <c r="C139" s="367">
        <v>45991</v>
      </c>
      <c r="D139" s="360" t="s">
        <v>909</v>
      </c>
      <c r="E139" s="360">
        <v>45961</v>
      </c>
      <c r="F139" s="358" t="s">
        <v>57</v>
      </c>
      <c r="G139" s="361"/>
      <c r="H139" s="362">
        <v>0</v>
      </c>
      <c r="I139" s="362" t="s">
        <v>631</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1097</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5"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891</v>
      </c>
      <c r="G141" s="442" t="s">
        <v>259</v>
      </c>
      <c r="H141" s="300">
        <v>0</v>
      </c>
      <c r="I141" s="301" t="s">
        <v>631</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1069</v>
      </c>
    </row>
    <row r="142" spans="1:29" ht="39.75" customHeight="1">
      <c r="A142" s="559" t="s">
        <v>1098</v>
      </c>
      <c r="B142" s="358" t="s">
        <v>31</v>
      </c>
      <c r="C142" s="367">
        <v>45960</v>
      </c>
      <c r="D142" s="360" t="s">
        <v>463</v>
      </c>
      <c r="E142" s="360">
        <v>45939</v>
      </c>
      <c r="F142" s="358" t="s">
        <v>891</v>
      </c>
      <c r="G142" s="361"/>
      <c r="H142" s="362">
        <v>385</v>
      </c>
      <c r="I142" s="1070" t="s">
        <v>631</v>
      </c>
      <c r="J142" s="362" t="s">
        <v>36</v>
      </c>
      <c r="K142" s="360">
        <v>45937</v>
      </c>
      <c r="L142" s="362" t="s">
        <v>110</v>
      </c>
      <c r="M142" s="934">
        <v>210533.1</v>
      </c>
      <c r="N142" s="1310">
        <v>199293.1</v>
      </c>
      <c r="O142" s="959"/>
      <c r="P142" s="1310">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1099</v>
      </c>
    </row>
    <row r="143" spans="1:29" ht="39.75" customHeight="1">
      <c r="A143" s="811" t="s">
        <v>1100</v>
      </c>
      <c r="B143" s="632" t="s">
        <v>31</v>
      </c>
      <c r="C143" s="690">
        <v>46020</v>
      </c>
      <c r="D143" s="690" t="s">
        <v>1101</v>
      </c>
      <c r="E143" s="690">
        <v>45978</v>
      </c>
      <c r="F143" s="691" t="s">
        <v>61</v>
      </c>
      <c r="G143" s="691" t="s">
        <v>1102</v>
      </c>
      <c r="H143" s="692">
        <v>197</v>
      </c>
      <c r="I143" s="1070" t="s">
        <v>631</v>
      </c>
      <c r="J143" s="692" t="s">
        <v>36</v>
      </c>
      <c r="K143" s="690">
        <v>45978</v>
      </c>
      <c r="L143" s="692" t="s">
        <v>110</v>
      </c>
      <c r="M143" s="918">
        <v>87807.5</v>
      </c>
      <c r="N143" s="343">
        <v>81808</v>
      </c>
      <c r="O143" s="958"/>
      <c r="P143" s="343">
        <v>81808</v>
      </c>
      <c r="Q143" s="1233" t="s">
        <v>110</v>
      </c>
      <c r="R143" s="751" t="s">
        <v>38</v>
      </c>
      <c r="S143" s="1326">
        <v>45978</v>
      </c>
      <c r="T143" s="333">
        <v>10187</v>
      </c>
      <c r="U143" s="333">
        <v>8303</v>
      </c>
      <c r="V143" s="3">
        <v>0.82</v>
      </c>
      <c r="W143" s="788">
        <v>45985</v>
      </c>
      <c r="X143" s="698">
        <v>1</v>
      </c>
      <c r="Y143" s="280">
        <v>1</v>
      </c>
      <c r="Z143" s="365">
        <v>1</v>
      </c>
      <c r="AA143" s="641">
        <v>46029</v>
      </c>
      <c r="AB143" s="255" t="s">
        <v>864</v>
      </c>
      <c r="AC143" s="810" t="s">
        <v>1103</v>
      </c>
    </row>
    <row r="144" spans="1:29" ht="39.75" customHeight="1">
      <c r="A144" s="456" t="s">
        <v>1104</v>
      </c>
      <c r="B144" s="18" t="s">
        <v>31</v>
      </c>
      <c r="C144" s="19">
        <v>45688</v>
      </c>
      <c r="D144" s="19" t="s">
        <v>925</v>
      </c>
      <c r="E144" s="19">
        <v>45682</v>
      </c>
      <c r="F144" s="305" t="s">
        <v>57</v>
      </c>
      <c r="G144" s="442" t="s">
        <v>262</v>
      </c>
      <c r="H144" s="20">
        <v>48</v>
      </c>
      <c r="I144" s="304" t="s">
        <v>907</v>
      </c>
      <c r="J144" s="20" t="s">
        <v>36</v>
      </c>
      <c r="K144" s="18" t="s">
        <v>38</v>
      </c>
      <c r="L144" s="20" t="s">
        <v>110</v>
      </c>
      <c r="M144" s="343">
        <v>21648.75</v>
      </c>
      <c r="N144" s="423">
        <v>35235</v>
      </c>
      <c r="O144" s="423"/>
      <c r="P144" s="423">
        <v>35235</v>
      </c>
      <c r="Q144" s="1315"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559" t="s">
        <v>1105</v>
      </c>
      <c r="B145" s="358" t="s">
        <v>31</v>
      </c>
      <c r="C145" s="360">
        <v>45996</v>
      </c>
      <c r="D145" s="360" t="s">
        <v>463</v>
      </c>
      <c r="E145" s="360">
        <v>45958</v>
      </c>
      <c r="F145" s="358" t="s">
        <v>61</v>
      </c>
      <c r="G145" s="361" t="s">
        <v>1106</v>
      </c>
      <c r="H145" s="362">
        <v>303</v>
      </c>
      <c r="I145" s="1070" t="s">
        <v>631</v>
      </c>
      <c r="J145" s="362" t="s">
        <v>36</v>
      </c>
      <c r="K145" s="360">
        <v>45953</v>
      </c>
      <c r="L145" s="362" t="s">
        <v>110</v>
      </c>
      <c r="M145" s="640">
        <v>168480.55</v>
      </c>
      <c r="N145" s="640">
        <v>159413.79999999999</v>
      </c>
      <c r="O145" s="640">
        <v>15232</v>
      </c>
      <c r="P145" s="640">
        <v>174645.55</v>
      </c>
      <c r="Q145" s="313" t="s">
        <v>110</v>
      </c>
      <c r="R145" s="300" t="s">
        <v>38</v>
      </c>
      <c r="S145" s="497">
        <v>45953</v>
      </c>
      <c r="T145" s="364">
        <v>13760</v>
      </c>
      <c r="U145" s="364">
        <v>13760</v>
      </c>
      <c r="V145" s="3">
        <f>IFERROR($U145/$T145, 0)</f>
        <v>1</v>
      </c>
      <c r="W145" s="502">
        <v>45978</v>
      </c>
      <c r="X145" s="280">
        <v>1</v>
      </c>
      <c r="Y145" s="280">
        <v>1</v>
      </c>
      <c r="Z145" s="365">
        <v>1</v>
      </c>
      <c r="AA145" s="363">
        <v>46371</v>
      </c>
      <c r="AB145" s="255" t="s">
        <v>864</v>
      </c>
      <c r="AC145" s="352" t="s">
        <v>1107</v>
      </c>
    </row>
    <row r="146" spans="1:29" ht="39.75" customHeight="1">
      <c r="A146" s="648" t="s">
        <v>1108</v>
      </c>
      <c r="B146" s="358" t="s">
        <v>31</v>
      </c>
      <c r="C146" s="367">
        <v>45960</v>
      </c>
      <c r="D146" s="360" t="s">
        <v>1109</v>
      </c>
      <c r="E146" s="360">
        <v>45915</v>
      </c>
      <c r="F146" s="358" t="s">
        <v>1110</v>
      </c>
      <c r="G146" s="361"/>
      <c r="H146" s="362">
        <v>384</v>
      </c>
      <c r="I146" s="1070" t="s">
        <v>631</v>
      </c>
      <c r="J146" s="362" t="s">
        <v>36</v>
      </c>
      <c r="K146" s="360">
        <v>45905</v>
      </c>
      <c r="L146" s="362" t="s">
        <v>110</v>
      </c>
      <c r="M146" s="640">
        <v>145985.5</v>
      </c>
      <c r="N146" s="343">
        <v>135482.5</v>
      </c>
      <c r="O146" s="958"/>
      <c r="P146" s="343">
        <v>135482.5</v>
      </c>
      <c r="Q146" s="313" t="s">
        <v>110</v>
      </c>
      <c r="R146" s="300" t="s">
        <v>38</v>
      </c>
      <c r="S146" s="127">
        <v>45906</v>
      </c>
      <c r="T146" s="1159">
        <v>14150</v>
      </c>
      <c r="U146" s="333">
        <v>15378</v>
      </c>
      <c r="V146" s="3">
        <v>1.0900000000000001</v>
      </c>
      <c r="W146" s="502">
        <v>45926</v>
      </c>
      <c r="X146" s="280">
        <v>1</v>
      </c>
      <c r="Y146" s="280">
        <v>1</v>
      </c>
      <c r="Z146" s="365">
        <v>1</v>
      </c>
      <c r="AA146" s="363">
        <v>46113</v>
      </c>
      <c r="AB146" s="363">
        <v>46113</v>
      </c>
      <c r="AC146" s="603" t="s">
        <v>1111</v>
      </c>
    </row>
    <row r="147" spans="1:29" ht="39.75" customHeight="1">
      <c r="A147" s="297" t="s">
        <v>144</v>
      </c>
      <c r="B147" s="298" t="s">
        <v>31</v>
      </c>
      <c r="C147" s="19">
        <v>45899</v>
      </c>
      <c r="D147" s="299" t="s">
        <v>56</v>
      </c>
      <c r="E147" s="299">
        <v>45873</v>
      </c>
      <c r="F147" s="455" t="s">
        <v>891</v>
      </c>
      <c r="G147" s="492"/>
      <c r="H147" s="300">
        <v>50</v>
      </c>
      <c r="I147" s="301" t="s">
        <v>631</v>
      </c>
      <c r="J147" s="300" t="s">
        <v>36</v>
      </c>
      <c r="K147" s="299">
        <v>45874</v>
      </c>
      <c r="L147" s="300" t="s">
        <v>110</v>
      </c>
      <c r="M147" s="346">
        <v>11894.25</v>
      </c>
      <c r="N147" s="343">
        <v>10285.25</v>
      </c>
      <c r="O147" s="343">
        <v>5989</v>
      </c>
      <c r="P147" s="343">
        <v>16274</v>
      </c>
      <c r="Q147" s="313" t="s">
        <v>110</v>
      </c>
      <c r="R147" s="1328" t="s">
        <v>38</v>
      </c>
      <c r="S147" s="127">
        <v>45873</v>
      </c>
      <c r="T147" s="1159">
        <v>1471</v>
      </c>
      <c r="U147" s="1125">
        <v>1437</v>
      </c>
      <c r="V147" s="1316">
        <v>0.98</v>
      </c>
      <c r="W147" s="502">
        <v>45881</v>
      </c>
      <c r="X147" s="280">
        <v>1</v>
      </c>
      <c r="Y147" s="280">
        <v>1</v>
      </c>
      <c r="Z147" s="280">
        <v>1</v>
      </c>
      <c r="AA147" s="363">
        <v>45926</v>
      </c>
      <c r="AB147" s="363">
        <v>45926</v>
      </c>
      <c r="AC147" s="603"/>
    </row>
    <row r="148" spans="1:29" ht="39.75" customHeight="1">
      <c r="A148" s="566" t="s">
        <v>263</v>
      </c>
      <c r="B148" s="569" t="s">
        <v>31</v>
      </c>
      <c r="C148" s="24">
        <v>45930</v>
      </c>
      <c r="D148" s="24" t="s">
        <v>56</v>
      </c>
      <c r="E148" s="24">
        <v>45874</v>
      </c>
      <c r="F148" s="570" t="s">
        <v>891</v>
      </c>
      <c r="G148" s="571"/>
      <c r="H148" s="572">
        <v>208</v>
      </c>
      <c r="I148" s="577" t="s">
        <v>631</v>
      </c>
      <c r="J148" s="572" t="s">
        <v>36</v>
      </c>
      <c r="K148" s="360">
        <v>45876</v>
      </c>
      <c r="L148" s="362" t="s">
        <v>110</v>
      </c>
      <c r="M148" s="640">
        <v>124980</v>
      </c>
      <c r="N148" s="942">
        <v>118545</v>
      </c>
      <c r="O148" s="374"/>
      <c r="P148" s="942">
        <v>118545</v>
      </c>
      <c r="Q148" s="362" t="s">
        <v>110</v>
      </c>
      <c r="R148" s="300" t="s">
        <v>38</v>
      </c>
      <c r="S148" s="1298">
        <v>45876</v>
      </c>
      <c r="T148" s="333">
        <v>11700</v>
      </c>
      <c r="U148" s="1123">
        <v>11820</v>
      </c>
      <c r="V148" s="1420">
        <v>1.01</v>
      </c>
      <c r="W148" s="502">
        <v>45890</v>
      </c>
      <c r="X148" s="280">
        <v>1</v>
      </c>
      <c r="Y148" s="280">
        <v>1</v>
      </c>
      <c r="Z148" s="365">
        <v>1</v>
      </c>
      <c r="AA148" s="59">
        <v>45926</v>
      </c>
      <c r="AB148" s="59">
        <v>45926</v>
      </c>
      <c r="AC148" s="389" t="s">
        <v>1112</v>
      </c>
    </row>
    <row r="149" spans="1:29" ht="39.75" customHeight="1">
      <c r="A149" s="559" t="s">
        <v>1113</v>
      </c>
      <c r="B149" s="1078" t="s">
        <v>40</v>
      </c>
      <c r="C149" s="360">
        <v>46111</v>
      </c>
      <c r="D149" s="366" t="s">
        <v>50</v>
      </c>
      <c r="E149" s="367">
        <v>46097</v>
      </c>
      <c r="F149" s="702" t="s">
        <v>51</v>
      </c>
      <c r="G149" s="702" t="s">
        <v>1114</v>
      </c>
      <c r="H149" s="1009">
        <v>0</v>
      </c>
      <c r="I149" s="304" t="s">
        <v>631</v>
      </c>
      <c r="J149" s="755" t="s">
        <v>30</v>
      </c>
      <c r="K149" s="749" t="s">
        <v>260</v>
      </c>
      <c r="L149" s="755" t="s">
        <v>110</v>
      </c>
      <c r="M149" s="1415">
        <v>14178.2</v>
      </c>
      <c r="N149" s="423">
        <v>12286.2</v>
      </c>
      <c r="O149" s="423">
        <v>1892</v>
      </c>
      <c r="P149" s="1415">
        <v>14178.2</v>
      </c>
      <c r="Q149" s="755" t="s">
        <v>110</v>
      </c>
      <c r="R149" s="955" t="s">
        <v>38</v>
      </c>
      <c r="S149" s="1006">
        <v>46097</v>
      </c>
      <c r="T149" s="1007">
        <v>1132</v>
      </c>
      <c r="U149" s="1012">
        <v>1186</v>
      </c>
      <c r="V149" s="3">
        <f t="shared" ref="V149" ca="1" si="2">IFERROR($W149/$V149, 0)</f>
        <v>1.047703180212014</v>
      </c>
      <c r="W149" s="1013">
        <v>46107</v>
      </c>
      <c r="X149" s="825">
        <v>1</v>
      </c>
      <c r="Y149" s="825">
        <v>1</v>
      </c>
      <c r="Z149" s="825">
        <v>1</v>
      </c>
      <c r="AA149" s="363">
        <v>46133</v>
      </c>
      <c r="AB149" s="363">
        <v>46133</v>
      </c>
      <c r="AC149" s="699" t="s">
        <v>1115</v>
      </c>
    </row>
    <row r="150" spans="1:29" ht="39.75" customHeight="1">
      <c r="A150" s="297" t="s">
        <v>265</v>
      </c>
      <c r="B150" s="302" t="s">
        <v>28</v>
      </c>
      <c r="C150" s="299">
        <v>45838</v>
      </c>
      <c r="D150" s="299" t="s">
        <v>932</v>
      </c>
      <c r="E150" s="299">
        <v>45818</v>
      </c>
      <c r="F150" s="298" t="s">
        <v>1116</v>
      </c>
      <c r="G150" s="298" t="s">
        <v>266</v>
      </c>
      <c r="H150" s="300">
        <v>56</v>
      </c>
      <c r="I150" s="300" t="s">
        <v>631</v>
      </c>
      <c r="J150" s="300" t="s">
        <v>30</v>
      </c>
      <c r="K150" s="299">
        <v>45817</v>
      </c>
      <c r="L150" s="300" t="s">
        <v>110</v>
      </c>
      <c r="M150" s="346">
        <v>75953</v>
      </c>
      <c r="N150" s="346">
        <v>61562</v>
      </c>
      <c r="O150" s="346"/>
      <c r="P150" s="346">
        <v>61562</v>
      </c>
      <c r="Q150" s="313" t="s">
        <v>110</v>
      </c>
      <c r="R150" s="300" t="s">
        <v>38</v>
      </c>
      <c r="S150" s="497">
        <v>45817</v>
      </c>
      <c r="T150" s="364">
        <v>6005</v>
      </c>
      <c r="U150" s="44">
        <v>6044</v>
      </c>
      <c r="V150" s="29">
        <v>1.01</v>
      </c>
      <c r="W150" s="497">
        <v>45824</v>
      </c>
      <c r="X150" s="280">
        <v>1</v>
      </c>
      <c r="Y150" s="280">
        <v>1</v>
      </c>
      <c r="Z150" s="280">
        <v>1</v>
      </c>
      <c r="AA150" s="363">
        <v>45868</v>
      </c>
      <c r="AB150" s="363">
        <v>45868</v>
      </c>
      <c r="AC150" s="11" t="s">
        <v>1117</v>
      </c>
    </row>
    <row r="151" spans="1:29" ht="39.75" customHeight="1">
      <c r="A151" s="297" t="s">
        <v>267</v>
      </c>
      <c r="B151" s="302" t="s">
        <v>28</v>
      </c>
      <c r="C151" s="299">
        <v>45868</v>
      </c>
      <c r="D151" s="18" t="s">
        <v>1118</v>
      </c>
      <c r="E151" s="19">
        <v>45719</v>
      </c>
      <c r="F151" s="18" t="s">
        <v>1116</v>
      </c>
      <c r="G151" s="454" t="s">
        <v>268</v>
      </c>
      <c r="H151" s="20">
        <v>60</v>
      </c>
      <c r="I151" s="20" t="s">
        <v>631</v>
      </c>
      <c r="J151" s="20" t="s">
        <v>30</v>
      </c>
      <c r="K151" s="19">
        <v>45716</v>
      </c>
      <c r="L151" s="20" t="s">
        <v>110</v>
      </c>
      <c r="M151" s="343">
        <v>64727</v>
      </c>
      <c r="N151" s="423">
        <v>68203</v>
      </c>
      <c r="O151" s="423"/>
      <c r="P151" s="423">
        <v>68203</v>
      </c>
      <c r="Q151" s="1315" t="s">
        <v>110</v>
      </c>
      <c r="R151" s="300" t="s">
        <v>38</v>
      </c>
      <c r="S151" s="129">
        <v>45719</v>
      </c>
      <c r="T151" s="470">
        <v>5853</v>
      </c>
      <c r="U151" s="633">
        <v>5975</v>
      </c>
      <c r="V151" s="1174">
        <v>1.02</v>
      </c>
      <c r="W151" s="21">
        <v>45741</v>
      </c>
      <c r="X151" s="7">
        <v>1</v>
      </c>
      <c r="Y151" s="7">
        <v>1</v>
      </c>
      <c r="Z151" s="7">
        <v>1</v>
      </c>
      <c r="AA151" s="379">
        <v>45868</v>
      </c>
      <c r="AB151" s="379">
        <v>45868</v>
      </c>
      <c r="AC151" s="11"/>
    </row>
    <row r="152" spans="1:29" ht="39.75" customHeight="1">
      <c r="A152" s="297" t="s">
        <v>269</v>
      </c>
      <c r="B152" s="302" t="s">
        <v>28</v>
      </c>
      <c r="C152" s="19">
        <v>45807</v>
      </c>
      <c r="D152" s="18" t="s">
        <v>850</v>
      </c>
      <c r="E152" s="19">
        <v>45727</v>
      </c>
      <c r="F152" s="18" t="s">
        <v>1119</v>
      </c>
      <c r="G152" s="454" t="s">
        <v>270</v>
      </c>
      <c r="H152" s="20">
        <v>80</v>
      </c>
      <c r="I152" s="20" t="s">
        <v>38</v>
      </c>
      <c r="J152" s="20" t="s">
        <v>30</v>
      </c>
      <c r="K152" s="19">
        <v>45728</v>
      </c>
      <c r="L152" s="20" t="s">
        <v>110</v>
      </c>
      <c r="M152" s="343">
        <v>88033.5</v>
      </c>
      <c r="N152" s="423">
        <v>88045.5</v>
      </c>
      <c r="O152" s="423"/>
      <c r="P152" s="423">
        <v>88045.5</v>
      </c>
      <c r="Q152" s="20" t="s">
        <v>110</v>
      </c>
      <c r="R152" s="1311" t="s">
        <v>38</v>
      </c>
      <c r="S152" s="502">
        <v>45727</v>
      </c>
      <c r="T152" s="9">
        <v>7442</v>
      </c>
      <c r="U152" s="9">
        <v>7447</v>
      </c>
      <c r="V152" s="365">
        <f>IFERROR(Table4[[#This Row],[Actual Redline Completed Footage UG]]/Table4[[#This Row],[Footage UG]], 0)</f>
        <v>1.0006718624025799</v>
      </c>
      <c r="W152" s="21">
        <v>45740</v>
      </c>
      <c r="X152" s="3">
        <v>1</v>
      </c>
      <c r="Y152" s="3">
        <v>1</v>
      </c>
      <c r="Z152" s="3">
        <v>1</v>
      </c>
      <c r="AA152" s="281">
        <v>45791</v>
      </c>
      <c r="AB152" s="281">
        <v>45791</v>
      </c>
      <c r="AC152" s="11"/>
    </row>
    <row r="153" spans="1:29" ht="39.75" customHeight="1">
      <c r="A153" s="297" t="s">
        <v>273</v>
      </c>
      <c r="B153" s="302" t="s">
        <v>28</v>
      </c>
      <c r="C153" s="19">
        <v>45807</v>
      </c>
      <c r="D153" s="18" t="s">
        <v>56</v>
      </c>
      <c r="E153" s="19">
        <v>45727</v>
      </c>
      <c r="F153" s="18" t="s">
        <v>59</v>
      </c>
      <c r="G153" s="454" t="s">
        <v>274</v>
      </c>
      <c r="H153" s="20">
        <v>90</v>
      </c>
      <c r="I153" s="20" t="s">
        <v>38</v>
      </c>
      <c r="J153" s="20" t="s">
        <v>30</v>
      </c>
      <c r="K153" s="19">
        <v>45728</v>
      </c>
      <c r="L153" s="20" t="s">
        <v>110</v>
      </c>
      <c r="M153" s="343">
        <v>82979.5</v>
      </c>
      <c r="N153" s="423">
        <v>78032</v>
      </c>
      <c r="O153" s="423"/>
      <c r="P153" s="423">
        <v>78032</v>
      </c>
      <c r="Q153" s="20" t="s">
        <v>110</v>
      </c>
      <c r="R153" s="300" t="s">
        <v>38</v>
      </c>
      <c r="S153" s="129">
        <v>45728</v>
      </c>
      <c r="T153" s="5">
        <v>6524</v>
      </c>
      <c r="U153" s="380">
        <v>6492</v>
      </c>
      <c r="V153" s="3">
        <f>IFERROR(Table4[[#This Row],[Actual Redline Completed Footage UG]]/Table4[[#This Row],[Footage UG]], 0)</f>
        <v>0.99509503372164321</v>
      </c>
      <c r="W153" s="129">
        <v>45740</v>
      </c>
      <c r="X153" s="7">
        <v>1</v>
      </c>
      <c r="Y153" s="7">
        <v>1</v>
      </c>
      <c r="Z153" s="7">
        <v>1</v>
      </c>
      <c r="AA153" s="281">
        <v>45916</v>
      </c>
      <c r="AB153" s="281">
        <v>45916</v>
      </c>
      <c r="AC153" s="664" t="s">
        <v>1120</v>
      </c>
    </row>
    <row r="154" spans="1:29" ht="39.75" customHeight="1">
      <c r="A154" s="297" t="s">
        <v>277</v>
      </c>
      <c r="B154" s="302" t="s">
        <v>28</v>
      </c>
      <c r="C154" s="455">
        <v>45838</v>
      </c>
      <c r="D154" s="18" t="s">
        <v>1121</v>
      </c>
      <c r="E154" s="19">
        <v>45727</v>
      </c>
      <c r="F154" s="18" t="s">
        <v>59</v>
      </c>
      <c r="G154" s="454" t="s">
        <v>278</v>
      </c>
      <c r="H154" s="20">
        <v>71</v>
      </c>
      <c r="I154" s="304" t="s">
        <v>631</v>
      </c>
      <c r="J154" s="20" t="s">
        <v>30</v>
      </c>
      <c r="K154" s="19">
        <v>45728</v>
      </c>
      <c r="L154" s="20" t="s">
        <v>110</v>
      </c>
      <c r="M154" s="343">
        <v>60843.5</v>
      </c>
      <c r="N154" s="423">
        <v>59355.5</v>
      </c>
      <c r="O154" s="423"/>
      <c r="P154" s="423">
        <v>59355.5</v>
      </c>
      <c r="Q154" s="20" t="s">
        <v>110</v>
      </c>
      <c r="R154" s="300" t="s">
        <v>38</v>
      </c>
      <c r="S154" s="502">
        <v>45722</v>
      </c>
      <c r="T154" s="1134">
        <v>4979</v>
      </c>
      <c r="U154" s="364">
        <v>5020</v>
      </c>
      <c r="V154" s="3">
        <v>1.01</v>
      </c>
      <c r="W154" s="680">
        <v>45741</v>
      </c>
      <c r="X154" s="365">
        <v>1</v>
      </c>
      <c r="Y154" s="365">
        <v>1</v>
      </c>
      <c r="Z154" s="7">
        <v>1</v>
      </c>
      <c r="AA154" s="281" t="s">
        <v>851</v>
      </c>
      <c r="AB154" s="373" t="s">
        <v>761</v>
      </c>
      <c r="AC154" s="603" t="s">
        <v>1122</v>
      </c>
    </row>
    <row r="155" spans="1:29" ht="39.75" customHeight="1">
      <c r="A155" s="297" t="s">
        <v>279</v>
      </c>
      <c r="B155" s="302" t="s">
        <v>28</v>
      </c>
      <c r="C155" s="19">
        <v>45742</v>
      </c>
      <c r="D155" s="18" t="s">
        <v>1121</v>
      </c>
      <c r="E155" s="19">
        <v>45716</v>
      </c>
      <c r="F155" s="18" t="s">
        <v>1123</v>
      </c>
      <c r="G155" s="454" t="s">
        <v>280</v>
      </c>
      <c r="H155" s="20">
        <v>87</v>
      </c>
      <c r="I155" s="20" t="s">
        <v>38</v>
      </c>
      <c r="J155" s="20" t="s">
        <v>30</v>
      </c>
      <c r="K155" s="19">
        <v>45716</v>
      </c>
      <c r="L155" s="20" t="s">
        <v>110</v>
      </c>
      <c r="M155" s="343">
        <v>74446</v>
      </c>
      <c r="N155" s="437">
        <v>73894</v>
      </c>
      <c r="O155" s="437"/>
      <c r="P155" s="437">
        <v>73894</v>
      </c>
      <c r="Q155" s="20" t="s">
        <v>110</v>
      </c>
      <c r="R155" s="300" t="s">
        <v>38</v>
      </c>
      <c r="S155" s="129">
        <v>45723</v>
      </c>
      <c r="T155" s="470">
        <v>6149</v>
      </c>
      <c r="U155" s="44">
        <v>6362</v>
      </c>
      <c r="V155" s="928">
        <f>IFERROR(Table4[[#This Row],[Actual Redline Completed Footage UG]]/Table4[[#This Row],[Footage UG]], 0)</f>
        <v>1.0346397788258253</v>
      </c>
      <c r="W155" s="21">
        <v>45733</v>
      </c>
      <c r="X155" s="3">
        <v>1</v>
      </c>
      <c r="Y155" s="3">
        <v>1</v>
      </c>
      <c r="Z155" s="3">
        <v>1</v>
      </c>
      <c r="AA155" s="471">
        <v>45859</v>
      </c>
      <c r="AB155" s="471">
        <v>45859</v>
      </c>
      <c r="AC155" s="11"/>
    </row>
    <row r="156" spans="1:29" ht="39.75" customHeight="1">
      <c r="A156" s="297" t="s">
        <v>283</v>
      </c>
      <c r="B156" s="302" t="s">
        <v>28</v>
      </c>
      <c r="C156" s="19">
        <v>45772</v>
      </c>
      <c r="D156" s="18" t="s">
        <v>56</v>
      </c>
      <c r="E156" s="19">
        <v>45716</v>
      </c>
      <c r="F156" s="18" t="s">
        <v>59</v>
      </c>
      <c r="G156" s="303" t="s">
        <v>284</v>
      </c>
      <c r="H156" s="20">
        <v>83</v>
      </c>
      <c r="I156" s="304" t="s">
        <v>38</v>
      </c>
      <c r="J156" s="20" t="s">
        <v>30</v>
      </c>
      <c r="K156" s="473">
        <v>45716</v>
      </c>
      <c r="L156" s="20" t="s">
        <v>110</v>
      </c>
      <c r="M156" s="499">
        <v>84935.5</v>
      </c>
      <c r="N156" s="438">
        <v>81445</v>
      </c>
      <c r="O156" s="438"/>
      <c r="P156" s="438">
        <v>81445</v>
      </c>
      <c r="Q156" s="20" t="s">
        <v>110</v>
      </c>
      <c r="R156" s="300" t="s">
        <v>38</v>
      </c>
      <c r="S156" s="127">
        <v>45726</v>
      </c>
      <c r="T156" s="44">
        <v>7049</v>
      </c>
      <c r="U156" s="44">
        <v>7081</v>
      </c>
      <c r="V156" s="365">
        <f>IFERROR(Table4[[#This Row],[Actual Redline Completed Footage UG]]/Table4[[#This Row],[Footage UG]], 0)</f>
        <v>1.0045396510143283</v>
      </c>
      <c r="W156" s="21">
        <v>45740</v>
      </c>
      <c r="X156" s="3">
        <v>1</v>
      </c>
      <c r="Y156" s="3">
        <v>1</v>
      </c>
      <c r="Z156" s="3">
        <v>1</v>
      </c>
      <c r="AA156" s="281">
        <v>45770</v>
      </c>
      <c r="AB156" s="281">
        <v>45770</v>
      </c>
      <c r="AC156" s="11"/>
    </row>
    <row r="157" spans="1:29" ht="39.75" customHeight="1">
      <c r="A157" s="500" t="s">
        <v>285</v>
      </c>
      <c r="B157" s="302" t="s">
        <v>28</v>
      </c>
      <c r="C157" s="19">
        <v>45772</v>
      </c>
      <c r="D157" s="305" t="s">
        <v>1124</v>
      </c>
      <c r="E157" s="305">
        <v>45693</v>
      </c>
      <c r="F157" s="18" t="s">
        <v>59</v>
      </c>
      <c r="G157" s="441" t="s">
        <v>286</v>
      </c>
      <c r="H157" s="304">
        <v>86</v>
      </c>
      <c r="I157" s="301" t="s">
        <v>631</v>
      </c>
      <c r="J157" s="304" t="s">
        <v>30</v>
      </c>
      <c r="K157" s="305">
        <v>45714</v>
      </c>
      <c r="L157" s="304" t="s">
        <v>110</v>
      </c>
      <c r="M157" s="494">
        <v>94170.5</v>
      </c>
      <c r="N157" s="799">
        <v>90860.5</v>
      </c>
      <c r="O157" s="799"/>
      <c r="P157" s="799">
        <v>90860.5</v>
      </c>
      <c r="Q157" s="304" t="s">
        <v>110</v>
      </c>
      <c r="R157" s="300" t="s">
        <v>38</v>
      </c>
      <c r="S157" s="502">
        <v>45693</v>
      </c>
      <c r="T157" s="378">
        <v>7980</v>
      </c>
      <c r="U157" s="376">
        <v>7901</v>
      </c>
      <c r="V157" s="3">
        <v>0.99</v>
      </c>
      <c r="W157" s="502">
        <v>45713</v>
      </c>
      <c r="X157" s="365">
        <v>1</v>
      </c>
      <c r="Y157" s="365">
        <v>1</v>
      </c>
      <c r="Z157" s="3">
        <v>1</v>
      </c>
      <c r="AA157" s="281" t="s">
        <v>851</v>
      </c>
      <c r="AB157" s="373" t="s">
        <v>761</v>
      </c>
      <c r="AC157" s="27" t="s">
        <v>1125</v>
      </c>
    </row>
    <row r="158" spans="1:29" ht="39.75" customHeight="1">
      <c r="A158" s="500" t="s">
        <v>287</v>
      </c>
      <c r="B158" s="302" t="s">
        <v>28</v>
      </c>
      <c r="C158" s="19">
        <v>45772</v>
      </c>
      <c r="D158" s="19" t="s">
        <v>56</v>
      </c>
      <c r="E158" s="305">
        <v>45685</v>
      </c>
      <c r="F158" s="305" t="s">
        <v>59</v>
      </c>
      <c r="G158" s="441" t="s">
        <v>288</v>
      </c>
      <c r="H158" s="304">
        <v>76</v>
      </c>
      <c r="I158" s="301" t="s">
        <v>631</v>
      </c>
      <c r="J158" s="304" t="s">
        <v>30</v>
      </c>
      <c r="K158" s="305">
        <v>45692</v>
      </c>
      <c r="L158" s="304" t="s">
        <v>110</v>
      </c>
      <c r="M158" s="494">
        <v>90302</v>
      </c>
      <c r="N158" s="343">
        <v>98764.5</v>
      </c>
      <c r="O158" s="343"/>
      <c r="P158" s="343">
        <v>98764.5</v>
      </c>
      <c r="Q158" s="304" t="s">
        <v>110</v>
      </c>
      <c r="R158" s="300" t="s">
        <v>38</v>
      </c>
      <c r="S158" s="130">
        <v>45694</v>
      </c>
      <c r="T158" s="1135">
        <v>8420</v>
      </c>
      <c r="U158" s="1136">
        <v>8553</v>
      </c>
      <c r="V158" s="365">
        <f>IFERROR(Table4[[#This Row],[Actual Redline Completed Footage UG]]/Table4[[#This Row],[Footage UG]], 0)</f>
        <v>1.0157957244655582</v>
      </c>
      <c r="W158" s="21">
        <v>45709</v>
      </c>
      <c r="X158" s="3">
        <v>1</v>
      </c>
      <c r="Y158" s="3">
        <v>1</v>
      </c>
      <c r="Z158" s="3">
        <v>1</v>
      </c>
      <c r="AA158" s="281">
        <v>45867</v>
      </c>
      <c r="AB158" s="281">
        <v>45867</v>
      </c>
      <c r="AC158" s="603" t="s">
        <v>1126</v>
      </c>
    </row>
    <row r="159" spans="1:29" ht="39.75" customHeight="1">
      <c r="A159" s="500" t="s">
        <v>289</v>
      </c>
      <c r="B159" s="302" t="s">
        <v>28</v>
      </c>
      <c r="C159" s="19">
        <v>45772</v>
      </c>
      <c r="D159" s="305" t="s">
        <v>1124</v>
      </c>
      <c r="E159" s="305">
        <v>45698</v>
      </c>
      <c r="F159" s="19" t="s">
        <v>59</v>
      </c>
      <c r="G159" s="441" t="s">
        <v>290</v>
      </c>
      <c r="H159" s="304">
        <v>89</v>
      </c>
      <c r="I159" s="304" t="s">
        <v>631</v>
      </c>
      <c r="J159" s="304" t="s">
        <v>30</v>
      </c>
      <c r="K159" s="305">
        <v>45695</v>
      </c>
      <c r="L159" s="304" t="s">
        <v>110</v>
      </c>
      <c r="M159" s="921">
        <v>89698.5</v>
      </c>
      <c r="N159" s="423">
        <v>86876.5</v>
      </c>
      <c r="O159" s="423"/>
      <c r="P159" s="423">
        <v>86876.5</v>
      </c>
      <c r="Q159" s="304" t="s">
        <v>110</v>
      </c>
      <c r="R159" s="300" t="s">
        <v>38</v>
      </c>
      <c r="S159" s="502">
        <v>45694</v>
      </c>
      <c r="T159" s="378">
        <v>7562</v>
      </c>
      <c r="U159" s="376">
        <v>7556</v>
      </c>
      <c r="V159" s="3">
        <v>1</v>
      </c>
      <c r="W159" s="502">
        <v>45709</v>
      </c>
      <c r="X159" s="365">
        <v>1</v>
      </c>
      <c r="Y159" s="365">
        <v>1</v>
      </c>
      <c r="Z159" s="3">
        <v>1</v>
      </c>
      <c r="AA159" s="281" t="s">
        <v>851</v>
      </c>
      <c r="AB159" s="373" t="s">
        <v>761</v>
      </c>
      <c r="AC159" s="11" t="s">
        <v>1127</v>
      </c>
    </row>
    <row r="160" spans="1:29" ht="39.75" customHeight="1">
      <c r="A160" s="500" t="s">
        <v>291</v>
      </c>
      <c r="B160" s="302" t="s">
        <v>28</v>
      </c>
      <c r="C160" s="19">
        <v>45772</v>
      </c>
      <c r="D160" s="19" t="s">
        <v>1121</v>
      </c>
      <c r="E160" s="305">
        <v>45695</v>
      </c>
      <c r="F160" s="18" t="s">
        <v>1123</v>
      </c>
      <c r="G160" s="441" t="s">
        <v>290</v>
      </c>
      <c r="H160" s="304">
        <v>86</v>
      </c>
      <c r="I160" s="304" t="s">
        <v>631</v>
      </c>
      <c r="J160" s="304" t="s">
        <v>30</v>
      </c>
      <c r="K160" s="305">
        <v>45698</v>
      </c>
      <c r="L160" s="304" t="s">
        <v>110</v>
      </c>
      <c r="M160" s="494">
        <v>71361</v>
      </c>
      <c r="N160" s="423">
        <v>72125</v>
      </c>
      <c r="O160" s="423"/>
      <c r="P160" s="423">
        <v>72125</v>
      </c>
      <c r="Q160" s="304" t="s">
        <v>110</v>
      </c>
      <c r="R160" s="20" t="s">
        <v>38</v>
      </c>
      <c r="S160" s="129">
        <v>45688</v>
      </c>
      <c r="T160" s="310">
        <v>6214</v>
      </c>
      <c r="U160" s="310">
        <v>6214</v>
      </c>
      <c r="V160" s="365">
        <f>IFERROR(Table4[[#This Row],[Actual Redline Completed Footage UG]]/Table4[[#This Row],[Footage UG]], 0)</f>
        <v>1</v>
      </c>
      <c r="W160" s="21">
        <v>45708</v>
      </c>
      <c r="X160" s="3">
        <v>1</v>
      </c>
      <c r="Y160" s="3">
        <v>1</v>
      </c>
      <c r="Z160" s="3">
        <v>1</v>
      </c>
      <c r="AA160" s="281">
        <v>45791</v>
      </c>
      <c r="AB160" s="281">
        <v>45791</v>
      </c>
      <c r="AC160" s="11"/>
    </row>
    <row r="161" spans="1:29" ht="39.75" customHeight="1">
      <c r="A161" s="500" t="s">
        <v>292</v>
      </c>
      <c r="B161" s="302" t="s">
        <v>28</v>
      </c>
      <c r="C161" s="19">
        <v>45772</v>
      </c>
      <c r="D161" s="19" t="s">
        <v>1121</v>
      </c>
      <c r="E161" s="305">
        <v>45686</v>
      </c>
      <c r="F161" s="18" t="s">
        <v>59</v>
      </c>
      <c r="G161" s="441" t="s">
        <v>293</v>
      </c>
      <c r="H161" s="304">
        <v>77</v>
      </c>
      <c r="I161" s="301" t="s">
        <v>631</v>
      </c>
      <c r="J161" s="304" t="s">
        <v>30</v>
      </c>
      <c r="K161" s="305">
        <v>45686</v>
      </c>
      <c r="L161" s="304" t="s">
        <v>110</v>
      </c>
      <c r="M161" s="494">
        <v>61924</v>
      </c>
      <c r="N161" s="423">
        <v>61494</v>
      </c>
      <c r="O161" s="423"/>
      <c r="P161" s="423">
        <v>61494</v>
      </c>
      <c r="Q161" s="304" t="s">
        <v>110</v>
      </c>
      <c r="R161" s="300" t="s">
        <v>38</v>
      </c>
      <c r="S161" s="502">
        <v>45692</v>
      </c>
      <c r="T161" s="378">
        <v>5005</v>
      </c>
      <c r="U161" s="376">
        <v>4996</v>
      </c>
      <c r="V161" s="365">
        <v>1</v>
      </c>
      <c r="W161" s="370">
        <v>45708</v>
      </c>
      <c r="X161" s="365">
        <v>1</v>
      </c>
      <c r="Y161" s="365">
        <v>1</v>
      </c>
      <c r="Z161" s="7">
        <v>1</v>
      </c>
      <c r="AA161" s="281" t="s">
        <v>851</v>
      </c>
      <c r="AB161" s="373" t="s">
        <v>761</v>
      </c>
      <c r="AC161" s="27" t="s">
        <v>1128</v>
      </c>
    </row>
    <row r="162" spans="1:29" ht="39.75" customHeight="1">
      <c r="A162" s="500" t="s">
        <v>294</v>
      </c>
      <c r="B162" s="302" t="s">
        <v>28</v>
      </c>
      <c r="C162" s="19">
        <v>45772</v>
      </c>
      <c r="D162" s="305" t="s">
        <v>932</v>
      </c>
      <c r="E162" s="305">
        <v>45686</v>
      </c>
      <c r="F162" s="305" t="s">
        <v>1116</v>
      </c>
      <c r="G162" s="441" t="s">
        <v>295</v>
      </c>
      <c r="H162" s="304">
        <v>81</v>
      </c>
      <c r="I162" s="301" t="s">
        <v>631</v>
      </c>
      <c r="J162" s="304" t="s">
        <v>30</v>
      </c>
      <c r="K162" s="305">
        <v>45700</v>
      </c>
      <c r="L162" s="304" t="s">
        <v>110</v>
      </c>
      <c r="M162" s="494">
        <v>76139.5</v>
      </c>
      <c r="N162" s="437">
        <v>79581.5</v>
      </c>
      <c r="O162" s="437"/>
      <c r="P162" s="437">
        <v>79581.5</v>
      </c>
      <c r="Q162" s="304" t="s">
        <v>110</v>
      </c>
      <c r="R162" s="300" t="s">
        <v>38</v>
      </c>
      <c r="S162" s="502">
        <v>45692</v>
      </c>
      <c r="T162" s="378">
        <v>6303</v>
      </c>
      <c r="U162" s="376">
        <v>6761</v>
      </c>
      <c r="V162" s="365">
        <f>IFERROR(Table4[[#This Row],[Actual Redline Completed Footage UG]]/Table4[[#This Row],[Footage UG]], 0)</f>
        <v>1.0726638108837061</v>
      </c>
      <c r="W162" s="370">
        <v>45700</v>
      </c>
      <c r="X162" s="365">
        <v>1</v>
      </c>
      <c r="Y162" s="365">
        <v>1</v>
      </c>
      <c r="Z162" s="365">
        <v>1</v>
      </c>
      <c r="AA162" s="281">
        <v>45859</v>
      </c>
      <c r="AB162" s="281">
        <v>45859</v>
      </c>
      <c r="AC162" s="27" t="s">
        <v>1129</v>
      </c>
    </row>
    <row r="163" spans="1:29" ht="39.75" customHeight="1">
      <c r="A163" s="500" t="s">
        <v>296</v>
      </c>
      <c r="B163" s="302" t="s">
        <v>28</v>
      </c>
      <c r="C163" s="19">
        <v>45772</v>
      </c>
      <c r="D163" s="19" t="s">
        <v>56</v>
      </c>
      <c r="E163" s="305">
        <v>45685</v>
      </c>
      <c r="F163" s="18" t="s">
        <v>59</v>
      </c>
      <c r="G163" s="441" t="s">
        <v>297</v>
      </c>
      <c r="H163" s="304">
        <v>81</v>
      </c>
      <c r="I163" s="301" t="s">
        <v>631</v>
      </c>
      <c r="J163" s="304" t="s">
        <v>30</v>
      </c>
      <c r="K163" s="305">
        <v>45699</v>
      </c>
      <c r="L163" s="304" t="s">
        <v>110</v>
      </c>
      <c r="M163" s="494">
        <v>73583.5</v>
      </c>
      <c r="N163" s="423">
        <v>84066</v>
      </c>
      <c r="O163" s="423"/>
      <c r="P163" s="423">
        <v>84066</v>
      </c>
      <c r="Q163" s="567" t="s">
        <v>110</v>
      </c>
      <c r="R163" s="300" t="s">
        <v>38</v>
      </c>
      <c r="S163" s="129">
        <v>45691</v>
      </c>
      <c r="T163" s="310">
        <v>6205</v>
      </c>
      <c r="U163" s="45">
        <v>6180</v>
      </c>
      <c r="V163" s="383">
        <v>1</v>
      </c>
      <c r="W163" s="21">
        <v>45699</v>
      </c>
      <c r="X163" s="7">
        <v>1</v>
      </c>
      <c r="Y163" s="7">
        <v>1</v>
      </c>
      <c r="Z163" s="7">
        <v>1</v>
      </c>
      <c r="AA163" s="281">
        <v>45916</v>
      </c>
      <c r="AB163" s="281">
        <v>45916</v>
      </c>
      <c r="AC163" s="603" t="s">
        <v>1130</v>
      </c>
    </row>
    <row r="164" spans="1:29" ht="39.75" customHeight="1">
      <c r="A164" s="500" t="s">
        <v>298</v>
      </c>
      <c r="B164" s="302" t="s">
        <v>28</v>
      </c>
      <c r="C164" s="19">
        <v>45772</v>
      </c>
      <c r="D164" s="305" t="s">
        <v>1131</v>
      </c>
      <c r="E164" s="305">
        <v>45694</v>
      </c>
      <c r="F164" s="305" t="s">
        <v>59</v>
      </c>
      <c r="G164" s="441" t="s">
        <v>299</v>
      </c>
      <c r="H164" s="304">
        <v>84</v>
      </c>
      <c r="I164" s="301" t="s">
        <v>631</v>
      </c>
      <c r="J164" s="304" t="s">
        <v>30</v>
      </c>
      <c r="K164" s="305">
        <v>45698</v>
      </c>
      <c r="L164" s="304" t="s">
        <v>110</v>
      </c>
      <c r="M164" s="494">
        <v>63402.5</v>
      </c>
      <c r="N164" s="423">
        <v>62670.5</v>
      </c>
      <c r="O164" s="423"/>
      <c r="P164" s="423">
        <v>62670.5</v>
      </c>
      <c r="Q164" s="304" t="s">
        <v>110</v>
      </c>
      <c r="R164" s="300" t="s">
        <v>38</v>
      </c>
      <c r="S164" s="502">
        <v>45695</v>
      </c>
      <c r="T164" s="1134">
        <v>4979</v>
      </c>
      <c r="U164" s="376">
        <v>4984</v>
      </c>
      <c r="V164" s="365">
        <v>1</v>
      </c>
      <c r="W164" s="370">
        <v>45714</v>
      </c>
      <c r="X164" s="365">
        <v>1</v>
      </c>
      <c r="Y164" s="365">
        <v>1</v>
      </c>
      <c r="Z164" s="7">
        <v>1</v>
      </c>
      <c r="AA164" s="281" t="s">
        <v>851</v>
      </c>
      <c r="AB164" s="373" t="s">
        <v>761</v>
      </c>
      <c r="AC164" s="1137" t="s">
        <v>1132</v>
      </c>
    </row>
    <row r="165" spans="1:29" ht="39.75" customHeight="1">
      <c r="A165" s="297" t="s">
        <v>300</v>
      </c>
      <c r="B165" s="302" t="s">
        <v>28</v>
      </c>
      <c r="C165" s="305">
        <v>45688</v>
      </c>
      <c r="D165" s="305" t="s">
        <v>1124</v>
      </c>
      <c r="E165" s="305">
        <v>45692</v>
      </c>
      <c r="F165" s="19" t="s">
        <v>1119</v>
      </c>
      <c r="G165" s="441" t="s">
        <v>301</v>
      </c>
      <c r="H165" s="304">
        <v>90</v>
      </c>
      <c r="I165" s="304" t="s">
        <v>907</v>
      </c>
      <c r="J165" s="304" t="s">
        <v>30</v>
      </c>
      <c r="K165" s="18" t="s">
        <v>38</v>
      </c>
      <c r="L165" s="304" t="s">
        <v>110</v>
      </c>
      <c r="M165" s="494">
        <v>51958</v>
      </c>
      <c r="N165" s="423">
        <v>20330.259999999998</v>
      </c>
      <c r="O165" s="423"/>
      <c r="P165" s="423">
        <v>20330.259999999998</v>
      </c>
      <c r="Q165" s="304" t="s">
        <v>110</v>
      </c>
      <c r="R165" s="20" t="s">
        <v>38</v>
      </c>
      <c r="S165" s="129">
        <v>45694</v>
      </c>
      <c r="T165" s="310">
        <v>760</v>
      </c>
      <c r="U165" s="310">
        <v>708</v>
      </c>
      <c r="V165" s="365">
        <f>IFERROR(Table4[[#This Row],[Actual Redline Completed Footage UG]]/Table4[[#This Row],[Footage UG]], 0)</f>
        <v>0.93157894736842106</v>
      </c>
      <c r="W165" s="21">
        <v>45729</v>
      </c>
      <c r="X165" s="3">
        <v>1</v>
      </c>
      <c r="Y165" s="3">
        <v>1</v>
      </c>
      <c r="Z165" s="3">
        <v>1</v>
      </c>
      <c r="AA165" s="281">
        <v>45792</v>
      </c>
      <c r="AB165" s="281">
        <v>45792</v>
      </c>
      <c r="AC165" s="27" t="s">
        <v>1133</v>
      </c>
    </row>
    <row r="166" spans="1:29" ht="39.75" customHeight="1">
      <c r="A166" s="297" t="s">
        <v>302</v>
      </c>
      <c r="B166" s="302" t="s">
        <v>28</v>
      </c>
      <c r="C166" s="305">
        <v>45688</v>
      </c>
      <c r="D166" s="19" t="s">
        <v>1134</v>
      </c>
      <c r="E166" s="305">
        <v>45685</v>
      </c>
      <c r="F166" s="305" t="s">
        <v>1135</v>
      </c>
      <c r="G166" s="441" t="s">
        <v>303</v>
      </c>
      <c r="H166" s="20">
        <v>86</v>
      </c>
      <c r="I166" s="304" t="s">
        <v>907</v>
      </c>
      <c r="J166" s="20" t="s">
        <v>30</v>
      </c>
      <c r="K166" s="19">
        <v>45677</v>
      </c>
      <c r="L166" s="304" t="s">
        <v>110</v>
      </c>
      <c r="M166" s="343">
        <v>78075.5</v>
      </c>
      <c r="N166" s="343">
        <v>75360</v>
      </c>
      <c r="O166" s="343"/>
      <c r="P166" s="343">
        <v>75360</v>
      </c>
      <c r="Q166" s="304" t="s">
        <v>110</v>
      </c>
      <c r="R166" s="300" t="s">
        <v>38</v>
      </c>
      <c r="S166" s="502">
        <v>45675</v>
      </c>
      <c r="T166" s="9">
        <v>6526</v>
      </c>
      <c r="U166" s="364">
        <v>6316</v>
      </c>
      <c r="V166" s="79">
        <v>0.97</v>
      </c>
      <c r="W166" s="502">
        <v>45685</v>
      </c>
      <c r="X166" s="365">
        <v>1</v>
      </c>
      <c r="Y166" s="365">
        <v>1</v>
      </c>
      <c r="Z166" s="1109">
        <v>0</v>
      </c>
      <c r="AA166" s="363">
        <v>45894</v>
      </c>
      <c r="AB166" s="363">
        <v>45894</v>
      </c>
      <c r="AC166" s="815"/>
    </row>
    <row r="167" spans="1:29" ht="39.75" customHeight="1">
      <c r="A167" s="297" t="s">
        <v>304</v>
      </c>
      <c r="B167" s="302" t="s">
        <v>28</v>
      </c>
      <c r="C167" s="305">
        <v>45688</v>
      </c>
      <c r="D167" s="305" t="s">
        <v>1136</v>
      </c>
      <c r="E167" s="305">
        <v>45692</v>
      </c>
      <c r="F167" s="305" t="s">
        <v>55</v>
      </c>
      <c r="G167" s="441" t="s">
        <v>305</v>
      </c>
      <c r="H167" s="20">
        <v>86</v>
      </c>
      <c r="I167" s="304" t="s">
        <v>907</v>
      </c>
      <c r="J167" s="20" t="s">
        <v>30</v>
      </c>
      <c r="K167" s="298" t="s">
        <v>38</v>
      </c>
      <c r="L167" s="304" t="s">
        <v>110</v>
      </c>
      <c r="M167" s="343">
        <v>82480.5</v>
      </c>
      <c r="N167" s="343">
        <v>77870.5</v>
      </c>
      <c r="O167" s="343"/>
      <c r="P167" s="343">
        <v>77870.5</v>
      </c>
      <c r="Q167" s="304" t="s">
        <v>110</v>
      </c>
      <c r="R167" s="300" t="s">
        <v>38</v>
      </c>
      <c r="S167" s="129">
        <v>45675</v>
      </c>
      <c r="T167" s="5">
        <v>6390</v>
      </c>
      <c r="U167" s="440">
        <v>6114</v>
      </c>
      <c r="V167" s="365">
        <f>IFERROR(Table4[[#This Row],[Actual Redline Completed Footage UG]]/Table4[[#This Row],[Footage UG]], 0)</f>
        <v>0.95680751173708922</v>
      </c>
      <c r="W167" s="21">
        <v>45687</v>
      </c>
      <c r="X167" s="3">
        <v>1</v>
      </c>
      <c r="Y167" s="3">
        <v>1</v>
      </c>
      <c r="Z167" s="3">
        <v>1</v>
      </c>
      <c r="AA167" s="281">
        <v>45882</v>
      </c>
      <c r="AB167" s="281">
        <v>45882</v>
      </c>
      <c r="AC167" s="582" t="s">
        <v>1137</v>
      </c>
    </row>
    <row r="168" spans="1:29" ht="39.75" customHeight="1">
      <c r="A168" s="297" t="s">
        <v>306</v>
      </c>
      <c r="B168" s="1138" t="s">
        <v>28</v>
      </c>
      <c r="C168" s="455">
        <v>45688</v>
      </c>
      <c r="D168" s="455" t="s">
        <v>1124</v>
      </c>
      <c r="E168" s="455">
        <v>45695</v>
      </c>
      <c r="F168" s="299" t="s">
        <v>59</v>
      </c>
      <c r="G168" s="1129" t="s">
        <v>307</v>
      </c>
      <c r="H168" s="300">
        <v>88</v>
      </c>
      <c r="I168" s="301" t="s">
        <v>907</v>
      </c>
      <c r="J168" s="300" t="s">
        <v>30</v>
      </c>
      <c r="K168" s="298" t="s">
        <v>38</v>
      </c>
      <c r="L168" s="301" t="s">
        <v>110</v>
      </c>
      <c r="M168" s="346">
        <v>43130</v>
      </c>
      <c r="N168" s="343">
        <v>43560</v>
      </c>
      <c r="O168" s="343"/>
      <c r="P168" s="343">
        <v>43560</v>
      </c>
      <c r="Q168" s="301" t="s">
        <v>110</v>
      </c>
      <c r="R168" s="300" t="s">
        <v>38</v>
      </c>
      <c r="S168" s="620">
        <v>45691</v>
      </c>
      <c r="T168" s="463">
        <v>2931</v>
      </c>
      <c r="U168" s="44">
        <v>3257</v>
      </c>
      <c r="V168" s="36">
        <v>1.1100000000000001</v>
      </c>
      <c r="W168" s="59">
        <v>45750</v>
      </c>
      <c r="X168" s="29">
        <v>1</v>
      </c>
      <c r="Y168" s="29">
        <v>1</v>
      </c>
      <c r="Z168" s="3">
        <v>1</v>
      </c>
      <c r="AA168" s="281" t="s">
        <v>851</v>
      </c>
      <c r="AB168" s="373" t="s">
        <v>761</v>
      </c>
      <c r="AC168" s="1139" t="s">
        <v>1138</v>
      </c>
    </row>
    <row r="169" spans="1:29" ht="39.75" customHeight="1">
      <c r="A169" s="297" t="s">
        <v>308</v>
      </c>
      <c r="B169" s="302" t="s">
        <v>28</v>
      </c>
      <c r="C169" s="305">
        <v>45688</v>
      </c>
      <c r="D169" s="19" t="s">
        <v>50</v>
      </c>
      <c r="E169" s="305">
        <v>45686</v>
      </c>
      <c r="F169" s="305" t="s">
        <v>59</v>
      </c>
      <c r="G169" s="441" t="s">
        <v>309</v>
      </c>
      <c r="H169" s="20">
        <v>88</v>
      </c>
      <c r="I169" s="304" t="s">
        <v>907</v>
      </c>
      <c r="J169" s="20" t="s">
        <v>30</v>
      </c>
      <c r="K169" s="473">
        <v>45706</v>
      </c>
      <c r="L169" s="304" t="s">
        <v>110</v>
      </c>
      <c r="M169" s="343">
        <v>69212.5</v>
      </c>
      <c r="N169" s="343">
        <v>70500</v>
      </c>
      <c r="O169" s="343"/>
      <c r="P169" s="343">
        <v>70500</v>
      </c>
      <c r="Q169" s="304" t="s">
        <v>110</v>
      </c>
      <c r="R169" s="300" t="s">
        <v>38</v>
      </c>
      <c r="S169" s="595">
        <v>45679</v>
      </c>
      <c r="T169" s="631">
        <v>5661</v>
      </c>
      <c r="U169" s="44">
        <v>5752</v>
      </c>
      <c r="V169" s="36">
        <v>1.02</v>
      </c>
      <c r="W169" s="21">
        <v>45681</v>
      </c>
      <c r="X169" s="3">
        <v>1</v>
      </c>
      <c r="Y169" s="3">
        <v>1</v>
      </c>
      <c r="Z169" s="3">
        <v>1</v>
      </c>
      <c r="AA169" s="281" t="s">
        <v>851</v>
      </c>
      <c r="AB169" s="373" t="s">
        <v>761</v>
      </c>
      <c r="AC169" s="1137" t="s">
        <v>1139</v>
      </c>
    </row>
    <row r="170" spans="1:29" ht="39.75" customHeight="1">
      <c r="A170" s="297" t="s">
        <v>310</v>
      </c>
      <c r="B170" s="302" t="s">
        <v>28</v>
      </c>
      <c r="C170" s="19">
        <v>45772</v>
      </c>
      <c r="D170" s="18" t="s">
        <v>861</v>
      </c>
      <c r="E170" s="19">
        <v>45743</v>
      </c>
      <c r="F170" s="18" t="s">
        <v>1140</v>
      </c>
      <c r="G170" s="303" t="s">
        <v>311</v>
      </c>
      <c r="H170" s="20">
        <v>85</v>
      </c>
      <c r="I170" s="304" t="s">
        <v>631</v>
      </c>
      <c r="J170" s="300" t="s">
        <v>30</v>
      </c>
      <c r="K170" s="19">
        <v>45741</v>
      </c>
      <c r="L170" s="300" t="s">
        <v>110</v>
      </c>
      <c r="M170" s="343">
        <v>74508.5</v>
      </c>
      <c r="N170" s="423">
        <v>75008.5</v>
      </c>
      <c r="O170" s="423"/>
      <c r="P170" s="423">
        <v>75008.5</v>
      </c>
      <c r="Q170" s="300" t="s">
        <v>110</v>
      </c>
      <c r="R170" s="300" t="s">
        <v>38</v>
      </c>
      <c r="S170" s="129">
        <v>45749</v>
      </c>
      <c r="T170" s="5">
        <v>5795</v>
      </c>
      <c r="U170" s="44">
        <v>5411</v>
      </c>
      <c r="V170" s="365">
        <v>0.93</v>
      </c>
      <c r="W170" s="21">
        <v>45763</v>
      </c>
      <c r="X170" s="3">
        <v>1</v>
      </c>
      <c r="Y170" s="3">
        <v>1</v>
      </c>
      <c r="Z170" s="3">
        <v>1</v>
      </c>
      <c r="AA170" s="281" t="s">
        <v>851</v>
      </c>
      <c r="AB170" s="373" t="s">
        <v>761</v>
      </c>
      <c r="AC170" s="76" t="s">
        <v>1141</v>
      </c>
    </row>
    <row r="171" spans="1:29" ht="39.75" customHeight="1">
      <c r="A171" s="297" t="s">
        <v>312</v>
      </c>
      <c r="B171" s="302" t="s">
        <v>28</v>
      </c>
      <c r="C171" s="19">
        <v>45772</v>
      </c>
      <c r="D171" s="18" t="s">
        <v>1142</v>
      </c>
      <c r="E171" s="19">
        <v>45743</v>
      </c>
      <c r="F171" s="18" t="s">
        <v>55</v>
      </c>
      <c r="G171" s="303" t="s">
        <v>313</v>
      </c>
      <c r="H171" s="20">
        <v>88</v>
      </c>
      <c r="I171" s="304" t="s">
        <v>631</v>
      </c>
      <c r="J171" s="20" t="s">
        <v>30</v>
      </c>
      <c r="K171" s="19">
        <v>45741</v>
      </c>
      <c r="L171" s="20" t="s">
        <v>110</v>
      </c>
      <c r="M171" s="343">
        <v>73070.5</v>
      </c>
      <c r="N171" s="423">
        <v>72678</v>
      </c>
      <c r="O171" s="423"/>
      <c r="P171" s="423">
        <v>72678</v>
      </c>
      <c r="Q171" s="20" t="s">
        <v>110</v>
      </c>
      <c r="R171" s="20" t="s">
        <v>38</v>
      </c>
      <c r="S171" s="129">
        <v>45749</v>
      </c>
      <c r="T171" s="5">
        <v>6028</v>
      </c>
      <c r="U171" s="655">
        <v>6070</v>
      </c>
      <c r="V171" s="365">
        <f>IFERROR(Table4[[#This Row],[Actual Redline Completed Footage UG]]/Table4[[#This Row],[Footage UG]], 0)</f>
        <v>1.0069674850696748</v>
      </c>
      <c r="W171" s="21">
        <v>45769</v>
      </c>
      <c r="X171" s="36">
        <v>1</v>
      </c>
      <c r="Y171" s="36">
        <v>1</v>
      </c>
      <c r="Z171" s="36">
        <v>1</v>
      </c>
      <c r="AA171" s="281">
        <v>45824</v>
      </c>
      <c r="AB171" s="373" t="s">
        <v>761</v>
      </c>
      <c r="AC171" s="11"/>
    </row>
    <row r="172" spans="1:29" ht="39.75" customHeight="1">
      <c r="A172" s="297" t="s">
        <v>314</v>
      </c>
      <c r="B172" s="302" t="s">
        <v>28</v>
      </c>
      <c r="C172" s="19">
        <v>45772</v>
      </c>
      <c r="D172" s="18" t="s">
        <v>1131</v>
      </c>
      <c r="E172" s="19">
        <v>45743</v>
      </c>
      <c r="F172" s="18" t="s">
        <v>59</v>
      </c>
      <c r="G172" s="303" t="s">
        <v>315</v>
      </c>
      <c r="H172" s="20">
        <v>57</v>
      </c>
      <c r="I172" s="304" t="s">
        <v>631</v>
      </c>
      <c r="J172" s="300" t="s">
        <v>30</v>
      </c>
      <c r="K172" s="19">
        <v>45741</v>
      </c>
      <c r="L172" s="300" t="s">
        <v>110</v>
      </c>
      <c r="M172" s="343">
        <v>49071</v>
      </c>
      <c r="N172" s="343">
        <v>51376.61</v>
      </c>
      <c r="O172" s="343"/>
      <c r="P172" s="343">
        <v>51376.61</v>
      </c>
      <c r="Q172" s="300" t="s">
        <v>110</v>
      </c>
      <c r="R172" s="300" t="s">
        <v>38</v>
      </c>
      <c r="S172" s="620">
        <v>45745</v>
      </c>
      <c r="T172" s="463">
        <v>3967</v>
      </c>
      <c r="U172" s="44">
        <v>3936</v>
      </c>
      <c r="V172" s="36">
        <v>0.99</v>
      </c>
      <c r="W172" s="21">
        <v>45756</v>
      </c>
      <c r="X172" s="3">
        <v>1</v>
      </c>
      <c r="Y172" s="3">
        <v>1</v>
      </c>
      <c r="Z172" s="3">
        <v>1</v>
      </c>
      <c r="AA172" s="281" t="s">
        <v>851</v>
      </c>
      <c r="AB172" s="373" t="s">
        <v>761</v>
      </c>
      <c r="AC172" s="76" t="s">
        <v>1143</v>
      </c>
    </row>
    <row r="173" spans="1:29" ht="39.75" customHeight="1">
      <c r="A173" s="297" t="s">
        <v>317</v>
      </c>
      <c r="B173" s="302" t="s">
        <v>28</v>
      </c>
      <c r="C173" s="305">
        <v>45711</v>
      </c>
      <c r="D173" s="305" t="s">
        <v>1136</v>
      </c>
      <c r="E173" s="305">
        <v>45691</v>
      </c>
      <c r="F173" s="305" t="s">
        <v>55</v>
      </c>
      <c r="G173" s="441" t="s">
        <v>318</v>
      </c>
      <c r="H173" s="20">
        <v>73</v>
      </c>
      <c r="I173" s="301" t="s">
        <v>907</v>
      </c>
      <c r="J173" s="20" t="s">
        <v>30</v>
      </c>
      <c r="K173" s="19">
        <v>45698</v>
      </c>
      <c r="L173" s="304" t="s">
        <v>110</v>
      </c>
      <c r="M173" s="343">
        <v>60575.5</v>
      </c>
      <c r="N173" s="423">
        <v>59352</v>
      </c>
      <c r="O173" s="423"/>
      <c r="P173" s="423">
        <v>59352</v>
      </c>
      <c r="Q173" s="304" t="s">
        <v>110</v>
      </c>
      <c r="R173" s="300" t="s">
        <v>38</v>
      </c>
      <c r="S173" s="129">
        <v>45691</v>
      </c>
      <c r="T173" s="5">
        <v>4614</v>
      </c>
      <c r="U173" s="44">
        <v>4614</v>
      </c>
      <c r="V173" s="365">
        <f>IFERROR(Table4[[#This Row],[Actual Redline Completed Footage UG]]/Table4[[#This Row],[Footage UG]], 0)</f>
        <v>1</v>
      </c>
      <c r="W173" s="21">
        <v>45706</v>
      </c>
      <c r="X173" s="3">
        <v>1</v>
      </c>
      <c r="Y173" s="3">
        <v>1</v>
      </c>
      <c r="Z173" s="3">
        <v>1</v>
      </c>
      <c r="AA173" s="379">
        <v>45888</v>
      </c>
      <c r="AB173" s="379">
        <v>45888</v>
      </c>
      <c r="AC173" s="27" t="s">
        <v>1144</v>
      </c>
    </row>
    <row r="174" spans="1:29" ht="39.75" customHeight="1">
      <c r="A174" s="297" t="s">
        <v>319</v>
      </c>
      <c r="B174" s="302" t="s">
        <v>28</v>
      </c>
      <c r="C174" s="305">
        <v>45711</v>
      </c>
      <c r="D174" s="305" t="s">
        <v>1142</v>
      </c>
      <c r="E174" s="305">
        <v>45707</v>
      </c>
      <c r="F174" s="305" t="s">
        <v>55</v>
      </c>
      <c r="G174" s="441" t="s">
        <v>320</v>
      </c>
      <c r="H174" s="20">
        <v>65</v>
      </c>
      <c r="I174" s="304" t="s">
        <v>907</v>
      </c>
      <c r="J174" s="20" t="s">
        <v>30</v>
      </c>
      <c r="K174" s="19">
        <v>45698</v>
      </c>
      <c r="L174" s="304" t="s">
        <v>110</v>
      </c>
      <c r="M174" s="343">
        <v>65001</v>
      </c>
      <c r="N174" s="438">
        <v>68269</v>
      </c>
      <c r="O174" s="438"/>
      <c r="P174" s="438">
        <v>68269</v>
      </c>
      <c r="Q174" s="304" t="s">
        <v>110</v>
      </c>
      <c r="R174" s="300" t="s">
        <v>38</v>
      </c>
      <c r="S174" s="127">
        <v>45708</v>
      </c>
      <c r="T174" s="44">
        <v>5284</v>
      </c>
      <c r="U174" s="44">
        <v>5458</v>
      </c>
      <c r="V174" s="365">
        <f>IFERROR(Table4[[#This Row],[Actual Redline Completed Footage UG]]/Table4[[#This Row],[Footage UG]], 0)</f>
        <v>1.0329295987887963</v>
      </c>
      <c r="W174" s="21">
        <v>45722</v>
      </c>
      <c r="X174" s="3">
        <v>1</v>
      </c>
      <c r="Y174" s="3">
        <v>1</v>
      </c>
      <c r="Z174" s="3">
        <v>1</v>
      </c>
      <c r="AA174" s="281">
        <v>45764</v>
      </c>
      <c r="AB174" s="281">
        <v>45764</v>
      </c>
      <c r="AC174" s="11"/>
    </row>
    <row r="175" spans="1:29" ht="39.75" customHeight="1">
      <c r="A175" s="297" t="s">
        <v>321</v>
      </c>
      <c r="B175" s="302" t="s">
        <v>28</v>
      </c>
      <c r="C175" s="19">
        <v>45772</v>
      </c>
      <c r="D175" s="18" t="s">
        <v>1121</v>
      </c>
      <c r="E175" s="19">
        <v>45743</v>
      </c>
      <c r="F175" s="18" t="s">
        <v>1123</v>
      </c>
      <c r="G175" s="303" t="s">
        <v>322</v>
      </c>
      <c r="H175" s="20">
        <v>70</v>
      </c>
      <c r="I175" s="304" t="s">
        <v>631</v>
      </c>
      <c r="J175" s="300" t="s">
        <v>30</v>
      </c>
      <c r="K175" s="19">
        <v>45741</v>
      </c>
      <c r="L175" s="300" t="s">
        <v>110</v>
      </c>
      <c r="M175" s="343">
        <v>62104</v>
      </c>
      <c r="N175" s="438">
        <v>64186</v>
      </c>
      <c r="O175" s="438"/>
      <c r="P175" s="438">
        <v>64186</v>
      </c>
      <c r="Q175" s="300" t="s">
        <v>110</v>
      </c>
      <c r="R175" s="300" t="s">
        <v>38</v>
      </c>
      <c r="S175" s="127">
        <v>45744</v>
      </c>
      <c r="T175" s="44">
        <v>5210</v>
      </c>
      <c r="U175" s="44">
        <v>5139</v>
      </c>
      <c r="V175" s="365">
        <f>IFERROR(Table4[[#This Row],[Actual Redline Completed Footage UG]]/Table4[[#This Row],[Footage UG]], 0)</f>
        <v>0.98637236084452973</v>
      </c>
      <c r="W175" s="21">
        <v>45756</v>
      </c>
      <c r="X175" s="3">
        <v>1</v>
      </c>
      <c r="Y175" s="3">
        <v>1</v>
      </c>
      <c r="Z175" s="3">
        <v>1</v>
      </c>
      <c r="AA175" s="281">
        <v>45792</v>
      </c>
      <c r="AB175" s="281">
        <v>45792</v>
      </c>
      <c r="AC175" s="11"/>
    </row>
    <row r="176" spans="1:29" ht="39.75" customHeight="1">
      <c r="A176" s="297" t="s">
        <v>323</v>
      </c>
      <c r="B176" s="302" t="s">
        <v>28</v>
      </c>
      <c r="C176" s="19">
        <v>45772</v>
      </c>
      <c r="D176" s="18" t="s">
        <v>1121</v>
      </c>
      <c r="E176" s="19">
        <v>45743</v>
      </c>
      <c r="F176" s="18" t="s">
        <v>1123</v>
      </c>
      <c r="G176" s="303" t="s">
        <v>324</v>
      </c>
      <c r="H176" s="20">
        <v>84</v>
      </c>
      <c r="I176" s="304" t="s">
        <v>631</v>
      </c>
      <c r="J176" s="300" t="s">
        <v>30</v>
      </c>
      <c r="K176" s="19">
        <v>45741</v>
      </c>
      <c r="L176" s="300" t="s">
        <v>110</v>
      </c>
      <c r="M176" s="343">
        <v>63756.5</v>
      </c>
      <c r="N176" s="438">
        <v>64902.5</v>
      </c>
      <c r="O176" s="438"/>
      <c r="P176" s="438">
        <v>64902.5</v>
      </c>
      <c r="Q176" s="300" t="s">
        <v>110</v>
      </c>
      <c r="R176" s="300" t="s">
        <v>38</v>
      </c>
      <c r="S176" s="127">
        <v>45755</v>
      </c>
      <c r="T176" s="44">
        <v>5237</v>
      </c>
      <c r="U176" s="440">
        <v>5439</v>
      </c>
      <c r="V176" s="365">
        <f>IFERROR(Table4[[#This Row],[Actual Redline Completed Footage UG]]/Table4[[#This Row],[Footage UG]], 0)</f>
        <v>1.0385717013557381</v>
      </c>
      <c r="W176" s="21">
        <v>45765</v>
      </c>
      <c r="X176" s="3">
        <v>1</v>
      </c>
      <c r="Y176" s="3">
        <v>1</v>
      </c>
      <c r="Z176" s="3">
        <v>1</v>
      </c>
      <c r="AA176" s="281">
        <v>45792</v>
      </c>
      <c r="AB176" s="281">
        <v>45792</v>
      </c>
      <c r="AC176" s="11"/>
    </row>
    <row r="177" spans="1:29" ht="39.75" customHeight="1">
      <c r="A177" s="297" t="s">
        <v>325</v>
      </c>
      <c r="B177" s="302" t="s">
        <v>28</v>
      </c>
      <c r="C177" s="19">
        <v>45772</v>
      </c>
      <c r="D177" s="18" t="s">
        <v>56</v>
      </c>
      <c r="E177" s="19">
        <v>45743</v>
      </c>
      <c r="F177" s="18" t="s">
        <v>59</v>
      </c>
      <c r="G177" s="303" t="s">
        <v>326</v>
      </c>
      <c r="H177" s="20">
        <v>75</v>
      </c>
      <c r="I177" s="304" t="s">
        <v>631</v>
      </c>
      <c r="J177" s="20" t="s">
        <v>30</v>
      </c>
      <c r="K177" s="19">
        <v>45741</v>
      </c>
      <c r="L177" s="20" t="s">
        <v>110</v>
      </c>
      <c r="M177" s="343">
        <v>67840.5</v>
      </c>
      <c r="N177" s="423">
        <v>66607.5</v>
      </c>
      <c r="O177" s="423"/>
      <c r="P177" s="423">
        <v>66607.5</v>
      </c>
      <c r="Q177" s="20" t="s">
        <v>110</v>
      </c>
      <c r="R177" s="20" t="s">
        <v>38</v>
      </c>
      <c r="S177" s="129">
        <v>45747</v>
      </c>
      <c r="T177" s="5">
        <v>5601</v>
      </c>
      <c r="U177" s="32">
        <v>5628</v>
      </c>
      <c r="V177" s="365">
        <f>IFERROR(Table4[[#This Row],[Actual Redline Completed Footage UG]]/Table4[[#This Row],[Footage UG]], 0)</f>
        <v>1.004820567755758</v>
      </c>
      <c r="W177" s="344">
        <v>45761</v>
      </c>
      <c r="X177" s="658">
        <v>1</v>
      </c>
      <c r="Y177" s="658">
        <v>1</v>
      </c>
      <c r="Z177" s="658">
        <v>1</v>
      </c>
      <c r="AA177" s="281">
        <v>45831</v>
      </c>
      <c r="AB177" s="281">
        <v>45831</v>
      </c>
      <c r="AC177" s="11"/>
    </row>
    <row r="178" spans="1:29" ht="39.75" customHeight="1">
      <c r="A178" s="297" t="s">
        <v>327</v>
      </c>
      <c r="B178" s="302" t="s">
        <v>28</v>
      </c>
      <c r="C178" s="19">
        <v>45831</v>
      </c>
      <c r="D178" s="18" t="s">
        <v>1142</v>
      </c>
      <c r="E178" s="19">
        <v>45761</v>
      </c>
      <c r="F178" s="18" t="s">
        <v>55</v>
      </c>
      <c r="G178" s="303" t="s">
        <v>328</v>
      </c>
      <c r="H178" s="20">
        <v>69</v>
      </c>
      <c r="I178" s="20" t="s">
        <v>631</v>
      </c>
      <c r="J178" s="20" t="s">
        <v>30</v>
      </c>
      <c r="K178" s="19">
        <v>45757</v>
      </c>
      <c r="L178" s="20" t="s">
        <v>110</v>
      </c>
      <c r="M178" s="343">
        <v>53906.75</v>
      </c>
      <c r="N178" s="423">
        <v>54578.5</v>
      </c>
      <c r="O178" s="423"/>
      <c r="P178" s="423">
        <v>54578.5</v>
      </c>
      <c r="Q178" s="20" t="s">
        <v>110</v>
      </c>
      <c r="R178" s="20" t="s">
        <v>38</v>
      </c>
      <c r="S178" s="129">
        <v>45757</v>
      </c>
      <c r="T178" s="5">
        <v>4615</v>
      </c>
      <c r="U178" s="5">
        <v>4588</v>
      </c>
      <c r="V178" s="365">
        <f>IFERROR(Table4[[#This Row],[Actual Redline Completed Footage UG]]/Table4[[#This Row],[Footage UG]], 0)</f>
        <v>0.99414951245937166</v>
      </c>
      <c r="W178" s="21">
        <v>45772</v>
      </c>
      <c r="X178" s="472">
        <v>1</v>
      </c>
      <c r="Y178" s="472">
        <v>1</v>
      </c>
      <c r="Z178" s="472">
        <v>1</v>
      </c>
      <c r="AA178" s="281">
        <v>45824</v>
      </c>
      <c r="AB178" s="281">
        <v>45824</v>
      </c>
      <c r="AC178" s="11"/>
    </row>
    <row r="179" spans="1:29" ht="39.75" customHeight="1">
      <c r="A179" s="297" t="s">
        <v>329</v>
      </c>
      <c r="B179" s="302" t="s">
        <v>28</v>
      </c>
      <c r="C179" s="299">
        <v>45831</v>
      </c>
      <c r="D179" s="298" t="s">
        <v>1145</v>
      </c>
      <c r="E179" s="19">
        <v>45807</v>
      </c>
      <c r="F179" s="18" t="s">
        <v>59</v>
      </c>
      <c r="G179" s="442" t="s">
        <v>330</v>
      </c>
      <c r="H179" s="300">
        <v>50</v>
      </c>
      <c r="I179" s="300" t="s">
        <v>631</v>
      </c>
      <c r="J179" s="300" t="s">
        <v>30</v>
      </c>
      <c r="K179" s="299">
        <v>45757</v>
      </c>
      <c r="L179" s="300" t="s">
        <v>110</v>
      </c>
      <c r="M179" s="346">
        <v>47432.5</v>
      </c>
      <c r="N179" s="423">
        <v>54385.09</v>
      </c>
      <c r="O179" s="423"/>
      <c r="P179" s="423">
        <v>54385.09</v>
      </c>
      <c r="Q179" s="300" t="s">
        <v>110</v>
      </c>
      <c r="R179" s="300" t="s">
        <v>38</v>
      </c>
      <c r="S179" s="127">
        <v>45757</v>
      </c>
      <c r="T179" s="44">
        <v>3932</v>
      </c>
      <c r="U179" s="440">
        <v>4034</v>
      </c>
      <c r="V179" s="365">
        <f>IFERROR(Table4[[#This Row],[Actual Redline Completed Footage UG]]/Table4[[#This Row],[Footage UG]], 0)</f>
        <v>1.0259409969481179</v>
      </c>
      <c r="W179" s="21">
        <v>45771</v>
      </c>
      <c r="X179" s="7">
        <v>0</v>
      </c>
      <c r="Y179" s="7">
        <v>0</v>
      </c>
      <c r="Z179" s="7">
        <v>0</v>
      </c>
      <c r="AA179" s="458">
        <v>45849</v>
      </c>
      <c r="AB179" s="458">
        <v>45849</v>
      </c>
      <c r="AC179" s="459" t="s">
        <v>1146</v>
      </c>
    </row>
    <row r="180" spans="1:29" ht="39.75" customHeight="1">
      <c r="A180" s="297" t="s">
        <v>331</v>
      </c>
      <c r="B180" s="302" t="s">
        <v>28</v>
      </c>
      <c r="C180" s="19">
        <v>45831</v>
      </c>
      <c r="D180" s="18" t="s">
        <v>932</v>
      </c>
      <c r="E180" s="19">
        <v>45761</v>
      </c>
      <c r="F180" s="18" t="s">
        <v>1116</v>
      </c>
      <c r="G180" s="18" t="s">
        <v>332</v>
      </c>
      <c r="H180" s="20">
        <v>76</v>
      </c>
      <c r="I180" s="20" t="s">
        <v>38</v>
      </c>
      <c r="J180" s="20" t="s">
        <v>30</v>
      </c>
      <c r="K180" s="19">
        <v>45757</v>
      </c>
      <c r="L180" s="20" t="s">
        <v>110</v>
      </c>
      <c r="M180" s="343">
        <v>62383</v>
      </c>
      <c r="N180" s="423">
        <v>61939</v>
      </c>
      <c r="O180" s="423"/>
      <c r="P180" s="423">
        <v>61939</v>
      </c>
      <c r="Q180" s="20" t="s">
        <v>110</v>
      </c>
      <c r="R180" s="20" t="s">
        <v>38</v>
      </c>
      <c r="S180" s="503">
        <v>45757</v>
      </c>
      <c r="T180" s="425">
        <v>5164</v>
      </c>
      <c r="U180" s="32">
        <v>5164</v>
      </c>
      <c r="V180" s="365">
        <f>IFERROR(Table4[[#This Row],[Actual Redline Completed Footage UG]]/Table4[[#This Row],[Footage UG]], 0)</f>
        <v>1</v>
      </c>
      <c r="W180" s="21">
        <v>45772</v>
      </c>
      <c r="X180" s="3">
        <v>1</v>
      </c>
      <c r="Y180" s="3">
        <v>1</v>
      </c>
      <c r="Z180" s="3">
        <v>1</v>
      </c>
      <c r="AA180" s="281">
        <v>45838</v>
      </c>
      <c r="AB180" s="281">
        <v>45838</v>
      </c>
      <c r="AC180" s="11"/>
    </row>
    <row r="181" spans="1:29" ht="39.75" customHeight="1">
      <c r="A181" s="297" t="s">
        <v>333</v>
      </c>
      <c r="B181" s="302" t="s">
        <v>28</v>
      </c>
      <c r="C181" s="299">
        <v>45831</v>
      </c>
      <c r="D181" s="298" t="s">
        <v>1147</v>
      </c>
      <c r="E181" s="19">
        <v>45761</v>
      </c>
      <c r="F181" s="298" t="s">
        <v>59</v>
      </c>
      <c r="G181" s="298" t="s">
        <v>334</v>
      </c>
      <c r="H181" s="300">
        <v>88</v>
      </c>
      <c r="I181" s="300" t="s">
        <v>38</v>
      </c>
      <c r="J181" s="300" t="s">
        <v>30</v>
      </c>
      <c r="K181" s="299">
        <v>45757</v>
      </c>
      <c r="L181" s="300" t="s">
        <v>110</v>
      </c>
      <c r="M181" s="346">
        <v>80443.5</v>
      </c>
      <c r="N181" s="423">
        <v>81941</v>
      </c>
      <c r="O181" s="423"/>
      <c r="P181" s="423">
        <v>81941</v>
      </c>
      <c r="Q181" s="300" t="s">
        <v>110</v>
      </c>
      <c r="R181" s="300" t="s">
        <v>38</v>
      </c>
      <c r="S181" s="127">
        <v>45757</v>
      </c>
      <c r="T181" s="44">
        <v>6617</v>
      </c>
      <c r="U181" s="440">
        <v>6743</v>
      </c>
      <c r="V181" s="365">
        <f>IFERROR(Table4[[#This Row],[Actual Redline Completed Footage UG]]/Table4[[#This Row],[Footage UG]], 0)</f>
        <v>1.0190418618709385</v>
      </c>
      <c r="W181" s="21">
        <v>45771</v>
      </c>
      <c r="X181" s="40">
        <v>0</v>
      </c>
      <c r="Y181" s="40">
        <v>0</v>
      </c>
      <c r="Z181" s="40">
        <v>0</v>
      </c>
      <c r="AA181" s="458">
        <v>45849</v>
      </c>
      <c r="AB181" s="458">
        <v>45849</v>
      </c>
      <c r="AC181" s="91" t="s">
        <v>1148</v>
      </c>
    </row>
    <row r="182" spans="1:29" ht="39.75" customHeight="1">
      <c r="A182" s="297" t="s">
        <v>335</v>
      </c>
      <c r="B182" s="302" t="s">
        <v>28</v>
      </c>
      <c r="C182" s="299">
        <v>45831</v>
      </c>
      <c r="D182" s="19" t="s">
        <v>1145</v>
      </c>
      <c r="E182" s="19">
        <v>45807</v>
      </c>
      <c r="F182" s="298" t="s">
        <v>59</v>
      </c>
      <c r="G182" s="298" t="s">
        <v>336</v>
      </c>
      <c r="H182" s="300">
        <v>86</v>
      </c>
      <c r="I182" s="300" t="s">
        <v>631</v>
      </c>
      <c r="J182" s="300" t="s">
        <v>30</v>
      </c>
      <c r="K182" s="299">
        <v>45757</v>
      </c>
      <c r="L182" s="300" t="s">
        <v>110</v>
      </c>
      <c r="M182" s="346">
        <v>68736.5</v>
      </c>
      <c r="N182" s="423">
        <v>68249</v>
      </c>
      <c r="O182" s="423"/>
      <c r="P182" s="423">
        <v>68249</v>
      </c>
      <c r="Q182" s="300" t="s">
        <v>110</v>
      </c>
      <c r="R182" s="300" t="s">
        <v>38</v>
      </c>
      <c r="S182" s="580">
        <v>45756</v>
      </c>
      <c r="T182" s="581">
        <v>5939</v>
      </c>
      <c r="U182" s="440">
        <v>5791</v>
      </c>
      <c r="V182" s="365">
        <f>IFERROR(Table4[[#This Row],[Actual Redline Completed Footage UG]]/Table4[[#This Row],[Footage UG]], 0)</f>
        <v>0.97507997979457817</v>
      </c>
      <c r="W182" s="21">
        <v>45768</v>
      </c>
      <c r="X182" s="7">
        <v>0</v>
      </c>
      <c r="Y182" s="7">
        <v>0</v>
      </c>
      <c r="Z182" s="7">
        <v>0</v>
      </c>
      <c r="AA182" s="458">
        <v>45849</v>
      </c>
      <c r="AB182" s="458">
        <v>45849</v>
      </c>
      <c r="AC182" s="91" t="s">
        <v>1148</v>
      </c>
    </row>
    <row r="183" spans="1:29" ht="39.75" customHeight="1">
      <c r="A183" s="297" t="s">
        <v>337</v>
      </c>
      <c r="B183" s="302" t="s">
        <v>28</v>
      </c>
      <c r="C183" s="19">
        <v>45772</v>
      </c>
      <c r="D183" s="18" t="s">
        <v>932</v>
      </c>
      <c r="E183" s="19">
        <v>45743</v>
      </c>
      <c r="F183" s="18" t="s">
        <v>1116</v>
      </c>
      <c r="G183" s="303" t="s">
        <v>338</v>
      </c>
      <c r="H183" s="20">
        <v>84</v>
      </c>
      <c r="I183" s="304" t="s">
        <v>631</v>
      </c>
      <c r="J183" s="300" t="s">
        <v>30</v>
      </c>
      <c r="K183" s="19">
        <v>45741</v>
      </c>
      <c r="L183" s="300" t="s">
        <v>110</v>
      </c>
      <c r="M183" s="343">
        <v>73491.5</v>
      </c>
      <c r="N183" s="437">
        <v>202651</v>
      </c>
      <c r="O183" s="437"/>
      <c r="P183" s="437">
        <v>202651</v>
      </c>
      <c r="Q183" s="300" t="s">
        <v>110</v>
      </c>
      <c r="R183" s="300" t="s">
        <v>38</v>
      </c>
      <c r="S183" s="129">
        <v>45748</v>
      </c>
      <c r="T183" s="5">
        <v>5390</v>
      </c>
      <c r="U183" s="440">
        <v>5327</v>
      </c>
      <c r="V183" s="365">
        <f>IFERROR(Table4[[#This Row],[Actual Redline Completed Footage UG]]/Table4[[#This Row],[Footage UG]], 0)</f>
        <v>0.98831168831168836</v>
      </c>
      <c r="W183" s="21">
        <v>45768</v>
      </c>
      <c r="X183" s="7">
        <v>0</v>
      </c>
      <c r="Y183" s="7">
        <v>0</v>
      </c>
      <c r="Z183" s="7">
        <v>0</v>
      </c>
      <c r="AA183" s="379">
        <v>45859</v>
      </c>
      <c r="AB183" s="379">
        <v>45859</v>
      </c>
      <c r="AC183" s="11"/>
    </row>
    <row r="184" spans="1:29" ht="39.75" customHeight="1">
      <c r="A184" s="297" t="s">
        <v>339</v>
      </c>
      <c r="B184" s="302" t="s">
        <v>28</v>
      </c>
      <c r="C184" s="299">
        <v>45831</v>
      </c>
      <c r="D184" s="298" t="s">
        <v>1121</v>
      </c>
      <c r="E184" s="19">
        <v>45807</v>
      </c>
      <c r="F184" s="298" t="s">
        <v>1123</v>
      </c>
      <c r="G184" s="298" t="s">
        <v>340</v>
      </c>
      <c r="H184" s="300">
        <v>87</v>
      </c>
      <c r="I184" s="300" t="s">
        <v>631</v>
      </c>
      <c r="J184" s="300" t="s">
        <v>30</v>
      </c>
      <c r="K184" s="299">
        <v>45757</v>
      </c>
      <c r="L184" s="300" t="s">
        <v>110</v>
      </c>
      <c r="M184" s="346">
        <v>78331</v>
      </c>
      <c r="N184" s="343">
        <v>82072.25</v>
      </c>
      <c r="O184" s="343"/>
      <c r="P184" s="343">
        <v>82072.25</v>
      </c>
      <c r="Q184" s="300" t="s">
        <v>110</v>
      </c>
      <c r="R184" s="300" t="s">
        <v>38</v>
      </c>
      <c r="S184" s="497">
        <v>45757</v>
      </c>
      <c r="T184" s="364">
        <v>6334</v>
      </c>
      <c r="U184" s="364">
        <v>6228</v>
      </c>
      <c r="V184" s="1104">
        <v>0.98</v>
      </c>
      <c r="W184" s="502">
        <v>45769</v>
      </c>
      <c r="X184" s="280">
        <v>1</v>
      </c>
      <c r="Y184" s="280">
        <v>1</v>
      </c>
      <c r="Z184" s="280">
        <v>1</v>
      </c>
      <c r="AA184" s="370">
        <v>45917</v>
      </c>
      <c r="AB184" s="370">
        <v>45917</v>
      </c>
      <c r="AC184" s="83" t="s">
        <v>862</v>
      </c>
    </row>
    <row r="185" spans="1:29" ht="39.75" customHeight="1">
      <c r="A185" s="297" t="s">
        <v>341</v>
      </c>
      <c r="B185" s="302" t="s">
        <v>28</v>
      </c>
      <c r="C185" s="19">
        <v>45772</v>
      </c>
      <c r="D185" s="18" t="s">
        <v>56</v>
      </c>
      <c r="E185" s="19">
        <v>45743</v>
      </c>
      <c r="F185" s="18" t="s">
        <v>59</v>
      </c>
      <c r="G185" s="303" t="s">
        <v>342</v>
      </c>
      <c r="H185" s="20">
        <v>81</v>
      </c>
      <c r="I185" s="304" t="s">
        <v>631</v>
      </c>
      <c r="J185" s="300" t="s">
        <v>30</v>
      </c>
      <c r="K185" s="19">
        <v>45741</v>
      </c>
      <c r="L185" s="300" t="s">
        <v>110</v>
      </c>
      <c r="M185" s="343">
        <v>74961</v>
      </c>
      <c r="N185" s="343">
        <v>77123</v>
      </c>
      <c r="O185" s="343"/>
      <c r="P185" s="343">
        <v>77123</v>
      </c>
      <c r="Q185" s="300" t="s">
        <v>110</v>
      </c>
      <c r="R185" s="300" t="s">
        <v>38</v>
      </c>
      <c r="S185" s="129">
        <v>45747</v>
      </c>
      <c r="T185" s="5">
        <v>6327</v>
      </c>
      <c r="U185" s="440">
        <v>6414</v>
      </c>
      <c r="V185" s="365">
        <f>IFERROR(Table4[[#This Row],[Actual Redline Completed Footage UG]]/Table4[[#This Row],[Footage UG]], 0)</f>
        <v>1.0137505926979611</v>
      </c>
      <c r="W185" s="21">
        <v>45761</v>
      </c>
      <c r="X185" s="3">
        <v>1</v>
      </c>
      <c r="Y185" s="3">
        <v>1</v>
      </c>
      <c r="Z185" s="3">
        <v>1</v>
      </c>
      <c r="AA185" s="1140">
        <v>45894</v>
      </c>
      <c r="AB185" s="1140">
        <v>45894</v>
      </c>
      <c r="AC185" s="91" t="s">
        <v>1148</v>
      </c>
    </row>
    <row r="186" spans="1:29" ht="39.75" customHeight="1">
      <c r="A186" s="297" t="s">
        <v>343</v>
      </c>
      <c r="B186" s="302" t="s">
        <v>28</v>
      </c>
      <c r="C186" s="19">
        <v>45772</v>
      </c>
      <c r="D186" s="18" t="s">
        <v>932</v>
      </c>
      <c r="E186" s="19">
        <v>45743</v>
      </c>
      <c r="F186" s="18" t="s">
        <v>1116</v>
      </c>
      <c r="G186" s="303" t="s">
        <v>344</v>
      </c>
      <c r="H186" s="20">
        <v>80</v>
      </c>
      <c r="I186" s="304" t="s">
        <v>631</v>
      </c>
      <c r="J186" s="300" t="s">
        <v>30</v>
      </c>
      <c r="K186" s="19">
        <v>45741</v>
      </c>
      <c r="L186" s="300" t="s">
        <v>110</v>
      </c>
      <c r="M186" s="343">
        <v>70235</v>
      </c>
      <c r="N186" s="437">
        <v>134171.5</v>
      </c>
      <c r="O186" s="437"/>
      <c r="P186" s="437">
        <v>134171.5</v>
      </c>
      <c r="Q186" s="300" t="s">
        <v>110</v>
      </c>
      <c r="R186" s="300" t="s">
        <v>38</v>
      </c>
      <c r="S186" s="129">
        <v>45745</v>
      </c>
      <c r="T186" s="5">
        <v>5585</v>
      </c>
      <c r="U186" s="44">
        <v>5566</v>
      </c>
      <c r="V186" s="365">
        <f>IFERROR(Table4[[#This Row],[Actual Redline Completed Footage UG]]/Table4[[#This Row],[Footage UG]], 0)</f>
        <v>0.99659803043867501</v>
      </c>
      <c r="W186" s="21">
        <v>45757</v>
      </c>
      <c r="X186" s="3">
        <v>1</v>
      </c>
      <c r="Y186" s="3">
        <v>1</v>
      </c>
      <c r="Z186" s="3">
        <v>1</v>
      </c>
      <c r="AA186" s="379">
        <v>45859</v>
      </c>
      <c r="AB186" s="379">
        <v>45859</v>
      </c>
      <c r="AC186" s="11"/>
    </row>
    <row r="187" spans="1:29" ht="39.75" customHeight="1">
      <c r="A187" s="297" t="s">
        <v>347</v>
      </c>
      <c r="B187" s="302" t="s">
        <v>28</v>
      </c>
      <c r="C187" s="305">
        <v>45688</v>
      </c>
      <c r="D187" s="19" t="s">
        <v>1121</v>
      </c>
      <c r="E187" s="305">
        <v>45684</v>
      </c>
      <c r="F187" s="18" t="s">
        <v>1123</v>
      </c>
      <c r="G187" s="441" t="s">
        <v>348</v>
      </c>
      <c r="H187" s="20">
        <v>90</v>
      </c>
      <c r="I187" s="304" t="s">
        <v>907</v>
      </c>
      <c r="J187" s="20" t="s">
        <v>30</v>
      </c>
      <c r="K187" s="18" t="s">
        <v>38</v>
      </c>
      <c r="L187" s="304" t="s">
        <v>110</v>
      </c>
      <c r="M187" s="343">
        <v>60625.5</v>
      </c>
      <c r="N187" s="423">
        <v>59084</v>
      </c>
      <c r="O187" s="423"/>
      <c r="P187" s="423">
        <v>59084</v>
      </c>
      <c r="Q187" s="304" t="s">
        <v>110</v>
      </c>
      <c r="R187" s="20" t="s">
        <v>38</v>
      </c>
      <c r="S187" s="129">
        <v>45679</v>
      </c>
      <c r="T187" s="5">
        <v>5038</v>
      </c>
      <c r="U187" s="32">
        <v>4909</v>
      </c>
      <c r="V187" s="365">
        <f>IFERROR(Table4[[#This Row],[Actual Redline Completed Footage UG]]/Table4[[#This Row],[Footage UG]], 0)</f>
        <v>0.97439460103215558</v>
      </c>
      <c r="W187" s="21">
        <v>45684</v>
      </c>
      <c r="X187" s="3">
        <v>1</v>
      </c>
      <c r="Y187" s="7">
        <v>1</v>
      </c>
      <c r="Z187" s="3">
        <v>1</v>
      </c>
      <c r="AA187" s="281">
        <v>45831</v>
      </c>
      <c r="AB187" s="281">
        <v>45831</v>
      </c>
      <c r="AC187" s="11"/>
    </row>
    <row r="188" spans="1:29" ht="39.75" customHeight="1">
      <c r="A188" s="297" t="s">
        <v>349</v>
      </c>
      <c r="B188" s="302" t="s">
        <v>28</v>
      </c>
      <c r="C188" s="19">
        <v>45772</v>
      </c>
      <c r="D188" s="18" t="s">
        <v>1124</v>
      </c>
      <c r="E188" s="19">
        <v>45716</v>
      </c>
      <c r="F188" s="18" t="s">
        <v>1119</v>
      </c>
      <c r="G188" s="303" t="s">
        <v>350</v>
      </c>
      <c r="H188" s="20">
        <v>86</v>
      </c>
      <c r="I188" s="304" t="s">
        <v>631</v>
      </c>
      <c r="J188" s="20" t="s">
        <v>30</v>
      </c>
      <c r="K188" s="19">
        <v>45721</v>
      </c>
      <c r="L188" s="20" t="s">
        <v>110</v>
      </c>
      <c r="M188" s="457">
        <v>79507</v>
      </c>
      <c r="N188" s="423">
        <v>86709.5</v>
      </c>
      <c r="O188" s="423"/>
      <c r="P188" s="423">
        <v>86709.5</v>
      </c>
      <c r="Q188" s="20" t="s">
        <v>110</v>
      </c>
      <c r="R188" s="20" t="s">
        <v>38</v>
      </c>
      <c r="S188" s="503">
        <v>45720</v>
      </c>
      <c r="T188" s="425">
        <v>6756</v>
      </c>
      <c r="U188" s="32">
        <v>6667</v>
      </c>
      <c r="V188" s="365">
        <f>IFERROR(Table4[[#This Row],[Actual Redline Completed Footage UG]]/Table4[[#This Row],[Footage UG]], 0)</f>
        <v>0.98682652457075193</v>
      </c>
      <c r="W188" s="21">
        <v>45728</v>
      </c>
      <c r="X188" s="3">
        <v>1</v>
      </c>
      <c r="Y188" s="3">
        <v>1</v>
      </c>
      <c r="Z188" s="3">
        <v>1</v>
      </c>
      <c r="AA188" s="281">
        <v>45791</v>
      </c>
      <c r="AB188" s="281">
        <v>45791</v>
      </c>
      <c r="AC188" s="11"/>
    </row>
    <row r="189" spans="1:29" ht="39.75" customHeight="1">
      <c r="A189" s="297" t="s">
        <v>351</v>
      </c>
      <c r="B189" s="302" t="s">
        <v>28</v>
      </c>
      <c r="C189" s="19">
        <v>45711</v>
      </c>
      <c r="D189" s="305" t="s">
        <v>932</v>
      </c>
      <c r="E189" s="305">
        <v>45686</v>
      </c>
      <c r="F189" s="305" t="s">
        <v>1116</v>
      </c>
      <c r="G189" s="441" t="s">
        <v>352</v>
      </c>
      <c r="H189" s="20">
        <v>90</v>
      </c>
      <c r="I189" s="301" t="s">
        <v>907</v>
      </c>
      <c r="J189" s="20" t="s">
        <v>30</v>
      </c>
      <c r="K189" s="19">
        <v>45700</v>
      </c>
      <c r="L189" s="304" t="s">
        <v>110</v>
      </c>
      <c r="M189" s="343">
        <v>77320</v>
      </c>
      <c r="N189" s="343">
        <v>75804</v>
      </c>
      <c r="O189" s="343"/>
      <c r="P189" s="343">
        <v>75804</v>
      </c>
      <c r="Q189" s="304" t="s">
        <v>110</v>
      </c>
      <c r="R189" s="300" t="s">
        <v>38</v>
      </c>
      <c r="S189" s="656">
        <v>45706</v>
      </c>
      <c r="T189" s="5">
        <v>6041</v>
      </c>
      <c r="U189" s="661">
        <v>6024</v>
      </c>
      <c r="V189" s="365">
        <f>IFERROR(Table4[[#This Row],[Actual Redline Completed Footage UG]]/Table4[[#This Row],[Footage UG]], 0)</f>
        <v>0.9971858963747724</v>
      </c>
      <c r="W189" s="424">
        <v>45714</v>
      </c>
      <c r="X189" s="3">
        <v>1</v>
      </c>
      <c r="Y189" s="7">
        <v>1</v>
      </c>
      <c r="Z189" s="7">
        <v>1</v>
      </c>
      <c r="AA189" s="1140">
        <v>45894</v>
      </c>
      <c r="AB189" s="1140">
        <v>45894</v>
      </c>
      <c r="AC189" s="27" t="s">
        <v>1149</v>
      </c>
    </row>
    <row r="190" spans="1:29" ht="39.75" customHeight="1">
      <c r="A190" s="297" t="s">
        <v>355</v>
      </c>
      <c r="B190" s="302" t="s">
        <v>28</v>
      </c>
      <c r="C190" s="19">
        <v>45772</v>
      </c>
      <c r="D190" s="18" t="s">
        <v>932</v>
      </c>
      <c r="E190" s="19">
        <v>45716</v>
      </c>
      <c r="F190" s="18" t="s">
        <v>1116</v>
      </c>
      <c r="G190" s="303" t="s">
        <v>356</v>
      </c>
      <c r="H190" s="20">
        <v>82</v>
      </c>
      <c r="I190" s="304" t="s">
        <v>631</v>
      </c>
      <c r="J190" s="20" t="s">
        <v>30</v>
      </c>
      <c r="K190" s="19">
        <v>45716</v>
      </c>
      <c r="L190" s="20" t="s">
        <v>110</v>
      </c>
      <c r="M190" s="343">
        <v>64609</v>
      </c>
      <c r="N190" s="437">
        <v>76965</v>
      </c>
      <c r="O190" s="437"/>
      <c r="P190" s="437">
        <v>76965</v>
      </c>
      <c r="Q190" s="20" t="s">
        <v>110</v>
      </c>
      <c r="R190" s="300" t="s">
        <v>38</v>
      </c>
      <c r="S190" s="129">
        <v>45720</v>
      </c>
      <c r="T190" s="5">
        <v>5327</v>
      </c>
      <c r="U190" s="440">
        <v>5450</v>
      </c>
      <c r="V190" s="365">
        <f>IFERROR(Table4[[#This Row],[Actual Redline Completed Footage UG]]/Table4[[#This Row],[Footage UG]], 0)</f>
        <v>1.0230899192791441</v>
      </c>
      <c r="W190" s="21">
        <v>45728</v>
      </c>
      <c r="X190" s="3">
        <v>1</v>
      </c>
      <c r="Y190" s="3">
        <v>1</v>
      </c>
      <c r="Z190" s="3">
        <v>1</v>
      </c>
      <c r="AA190" s="281">
        <v>45859</v>
      </c>
      <c r="AB190" s="281">
        <v>45859</v>
      </c>
      <c r="AC190" s="11"/>
    </row>
    <row r="191" spans="1:29" ht="39.75" customHeight="1">
      <c r="A191" s="297" t="s">
        <v>357</v>
      </c>
      <c r="B191" s="302" t="s">
        <v>28</v>
      </c>
      <c r="C191" s="19">
        <v>45772</v>
      </c>
      <c r="D191" s="19" t="s">
        <v>1150</v>
      </c>
      <c r="E191" s="19">
        <v>45694</v>
      </c>
      <c r="F191" s="305" t="s">
        <v>55</v>
      </c>
      <c r="G191" s="306" t="s">
        <v>358</v>
      </c>
      <c r="H191" s="20">
        <v>64</v>
      </c>
      <c r="I191" s="304" t="s">
        <v>631</v>
      </c>
      <c r="J191" s="20" t="s">
        <v>30</v>
      </c>
      <c r="K191" s="19">
        <v>45701</v>
      </c>
      <c r="L191" s="304" t="s">
        <v>110</v>
      </c>
      <c r="M191" s="343">
        <v>48609</v>
      </c>
      <c r="N191" s="423">
        <v>48682.5</v>
      </c>
      <c r="O191" s="423"/>
      <c r="P191" s="423">
        <v>48682.5</v>
      </c>
      <c r="Q191" s="567" t="s">
        <v>110</v>
      </c>
      <c r="R191" s="300" t="s">
        <v>38</v>
      </c>
      <c r="S191" s="504">
        <v>45698</v>
      </c>
      <c r="T191" s="426">
        <v>4035</v>
      </c>
      <c r="U191" s="44">
        <v>4045</v>
      </c>
      <c r="V191" s="383">
        <v>1</v>
      </c>
      <c r="W191" s="21">
        <v>45709</v>
      </c>
      <c r="X191" s="7">
        <v>1</v>
      </c>
      <c r="Y191" s="7">
        <v>1</v>
      </c>
      <c r="Z191" s="7">
        <v>1</v>
      </c>
      <c r="AA191" s="281">
        <v>45894</v>
      </c>
      <c r="AB191" s="281">
        <v>45894</v>
      </c>
      <c r="AC191" s="11" t="s">
        <v>1151</v>
      </c>
    </row>
    <row r="192" spans="1:29" ht="39.75" customHeight="1">
      <c r="A192" s="297" t="s">
        <v>361</v>
      </c>
      <c r="B192" s="302" t="s">
        <v>28</v>
      </c>
      <c r="C192" s="19">
        <v>45772</v>
      </c>
      <c r="D192" s="305" t="s">
        <v>1124</v>
      </c>
      <c r="E192" s="305">
        <v>45692</v>
      </c>
      <c r="F192" s="305" t="s">
        <v>1119</v>
      </c>
      <c r="G192" s="441" t="s">
        <v>362</v>
      </c>
      <c r="H192" s="20">
        <v>59</v>
      </c>
      <c r="I192" s="304" t="s">
        <v>631</v>
      </c>
      <c r="J192" s="20" t="s">
        <v>30</v>
      </c>
      <c r="K192" s="19">
        <v>45698</v>
      </c>
      <c r="L192" s="304" t="s">
        <v>110</v>
      </c>
      <c r="M192" s="343">
        <v>52222</v>
      </c>
      <c r="N192" s="423">
        <v>51838</v>
      </c>
      <c r="O192" s="423"/>
      <c r="P192" s="423">
        <v>51838</v>
      </c>
      <c r="Q192" s="304" t="s">
        <v>110</v>
      </c>
      <c r="R192" s="20" t="s">
        <v>38</v>
      </c>
      <c r="S192" s="129">
        <v>45691</v>
      </c>
      <c r="T192" s="5">
        <v>4772</v>
      </c>
      <c r="U192" s="32">
        <v>4329</v>
      </c>
      <c r="V192" s="365">
        <f>IFERROR(Table4[[#This Row],[Actual Redline Completed Footage UG]]/Table4[[#This Row],[Footage UG]], 0)</f>
        <v>0.90716680637049452</v>
      </c>
      <c r="W192" s="21">
        <v>45707</v>
      </c>
      <c r="X192" s="3">
        <v>1</v>
      </c>
      <c r="Y192" s="3">
        <v>1</v>
      </c>
      <c r="Z192" s="3">
        <v>1</v>
      </c>
      <c r="AA192" s="281">
        <v>45791</v>
      </c>
      <c r="AB192" s="281">
        <v>45791</v>
      </c>
      <c r="AC192" s="11"/>
    </row>
    <row r="193" spans="1:29" ht="39.75" customHeight="1">
      <c r="A193" s="297" t="s">
        <v>364</v>
      </c>
      <c r="B193" s="302" t="s">
        <v>28</v>
      </c>
      <c r="C193" s="19">
        <v>45772</v>
      </c>
      <c r="D193" s="19" t="s">
        <v>1121</v>
      </c>
      <c r="E193" s="305">
        <v>45686</v>
      </c>
      <c r="F193" s="18" t="s">
        <v>1123</v>
      </c>
      <c r="G193" s="441" t="s">
        <v>365</v>
      </c>
      <c r="H193" s="20">
        <v>85</v>
      </c>
      <c r="I193" s="301" t="s">
        <v>631</v>
      </c>
      <c r="J193" s="20" t="s">
        <v>30</v>
      </c>
      <c r="K193" s="19">
        <v>45698</v>
      </c>
      <c r="L193" s="304" t="s">
        <v>110</v>
      </c>
      <c r="M193" s="343">
        <v>67892.5</v>
      </c>
      <c r="N193" s="343">
        <v>65771.429999999993</v>
      </c>
      <c r="O193" s="343"/>
      <c r="P193" s="343">
        <v>65771.429999999993</v>
      </c>
      <c r="Q193" s="304" t="s">
        <v>110</v>
      </c>
      <c r="R193" s="300" t="s">
        <v>38</v>
      </c>
      <c r="S193" s="129">
        <v>45709</v>
      </c>
      <c r="T193" s="6">
        <v>5494</v>
      </c>
      <c r="U193" s="44">
        <v>5431</v>
      </c>
      <c r="V193" s="1141">
        <v>0.99</v>
      </c>
      <c r="W193" s="100">
        <v>45722</v>
      </c>
      <c r="X193" s="79">
        <v>1</v>
      </c>
      <c r="Y193" s="79">
        <v>1</v>
      </c>
      <c r="Z193" s="79">
        <v>1</v>
      </c>
      <c r="AA193" s="370">
        <v>45917</v>
      </c>
      <c r="AB193" s="370">
        <v>45917</v>
      </c>
      <c r="AC193" s="27" t="s">
        <v>1152</v>
      </c>
    </row>
    <row r="194" spans="1:29" ht="39.75" customHeight="1">
      <c r="A194" s="297" t="s">
        <v>366</v>
      </c>
      <c r="B194" s="302" t="s">
        <v>28</v>
      </c>
      <c r="C194" s="19">
        <v>45772</v>
      </c>
      <c r="D194" s="18" t="s">
        <v>932</v>
      </c>
      <c r="E194" s="19">
        <v>45716</v>
      </c>
      <c r="F194" s="18" t="s">
        <v>1116</v>
      </c>
      <c r="G194" s="303" t="s">
        <v>367</v>
      </c>
      <c r="H194" s="20">
        <v>88</v>
      </c>
      <c r="I194" s="304" t="s">
        <v>38</v>
      </c>
      <c r="J194" s="20" t="s">
        <v>30</v>
      </c>
      <c r="K194" s="19">
        <v>45716</v>
      </c>
      <c r="L194" s="20" t="s">
        <v>110</v>
      </c>
      <c r="M194" s="457">
        <v>67463</v>
      </c>
      <c r="N194" s="423">
        <v>69992</v>
      </c>
      <c r="O194" s="423"/>
      <c r="P194" s="423">
        <v>69992</v>
      </c>
      <c r="Q194" s="20" t="s">
        <v>110</v>
      </c>
      <c r="R194" s="20" t="s">
        <v>38</v>
      </c>
      <c r="S194" s="130">
        <v>45720</v>
      </c>
      <c r="T194" s="10">
        <v>5491</v>
      </c>
      <c r="U194" s="31">
        <v>5605</v>
      </c>
      <c r="V194" s="365">
        <f>IFERROR(Table4[[#This Row],[Actual Redline Completed Footage UG]]/Table4[[#This Row],[Footage UG]], 0)</f>
        <v>1.0207612456747406</v>
      </c>
      <c r="W194" s="100">
        <v>45735</v>
      </c>
      <c r="X194" s="79">
        <v>1</v>
      </c>
      <c r="Y194" s="79">
        <v>1</v>
      </c>
      <c r="Z194" s="79">
        <v>1</v>
      </c>
      <c r="AA194" s="370">
        <v>45831</v>
      </c>
      <c r="AB194" s="370">
        <v>45831</v>
      </c>
      <c r="AC194" s="11"/>
    </row>
    <row r="195" spans="1:29" ht="39.75" customHeight="1">
      <c r="A195" s="297" t="s">
        <v>368</v>
      </c>
      <c r="B195" s="302" t="s">
        <v>28</v>
      </c>
      <c r="C195" s="305">
        <v>45711</v>
      </c>
      <c r="D195" s="305" t="s">
        <v>1153</v>
      </c>
      <c r="E195" s="305">
        <v>45692</v>
      </c>
      <c r="F195" s="305" t="s">
        <v>1135</v>
      </c>
      <c r="G195" s="441" t="s">
        <v>369</v>
      </c>
      <c r="H195" s="20">
        <v>86</v>
      </c>
      <c r="I195" s="301" t="s">
        <v>907</v>
      </c>
      <c r="J195" s="20" t="s">
        <v>30</v>
      </c>
      <c r="K195" s="19">
        <v>45698</v>
      </c>
      <c r="L195" s="304" t="s">
        <v>110</v>
      </c>
      <c r="M195" s="343">
        <v>66638</v>
      </c>
      <c r="N195" s="438">
        <v>65072</v>
      </c>
      <c r="O195" s="438"/>
      <c r="P195" s="438">
        <v>65072</v>
      </c>
      <c r="Q195" s="304" t="s">
        <v>110</v>
      </c>
      <c r="R195" s="300" t="s">
        <v>38</v>
      </c>
      <c r="S195" s="127">
        <v>45691</v>
      </c>
      <c r="T195" s="44">
        <v>5428</v>
      </c>
      <c r="U195" s="44">
        <v>5399</v>
      </c>
      <c r="V195" s="365">
        <f>IFERROR(Table4[[#This Row],[Actual Redline Completed Footage UG]]/Table4[[#This Row],[Footage UG]], 0)</f>
        <v>0.9946573323507738</v>
      </c>
      <c r="W195" s="21">
        <v>45700</v>
      </c>
      <c r="X195" s="3">
        <v>1</v>
      </c>
      <c r="Y195" s="3">
        <v>1</v>
      </c>
      <c r="Z195" s="3">
        <v>1</v>
      </c>
      <c r="AA195" s="281" t="s">
        <v>851</v>
      </c>
      <c r="AB195" s="373" t="s">
        <v>761</v>
      </c>
      <c r="AC195" s="11"/>
    </row>
    <row r="196" spans="1:29" ht="39.75" customHeight="1">
      <c r="A196" s="297" t="s">
        <v>372</v>
      </c>
      <c r="B196" s="302" t="s">
        <v>28</v>
      </c>
      <c r="C196" s="305">
        <v>45711</v>
      </c>
      <c r="D196" s="19" t="s">
        <v>1142</v>
      </c>
      <c r="E196" s="299">
        <v>45706</v>
      </c>
      <c r="F196" s="19" t="s">
        <v>55</v>
      </c>
      <c r="G196" s="306" t="s">
        <v>373</v>
      </c>
      <c r="H196" s="20">
        <v>85</v>
      </c>
      <c r="I196" s="304" t="s">
        <v>631</v>
      </c>
      <c r="J196" s="20" t="s">
        <v>30</v>
      </c>
      <c r="K196" s="19">
        <v>45707</v>
      </c>
      <c r="L196" s="20" t="s">
        <v>110</v>
      </c>
      <c r="M196" s="343" t="s">
        <v>1154</v>
      </c>
      <c r="N196" s="438">
        <v>67080</v>
      </c>
      <c r="O196" s="438"/>
      <c r="P196" s="438">
        <v>67080</v>
      </c>
      <c r="Q196" s="20" t="s">
        <v>110</v>
      </c>
      <c r="R196" s="300" t="s">
        <v>38</v>
      </c>
      <c r="S196" s="924">
        <v>45707</v>
      </c>
      <c r="T196" s="44">
        <v>5564</v>
      </c>
      <c r="U196" s="660">
        <v>5576</v>
      </c>
      <c r="V196" s="365">
        <f>IFERROR(Table4[[#This Row],[Actual Redline Completed Footage UG]]/Table4[[#This Row],[Footage UG]], 0)</f>
        <v>1.0021567217828899</v>
      </c>
      <c r="W196" s="21">
        <v>45727</v>
      </c>
      <c r="X196" s="659">
        <v>1</v>
      </c>
      <c r="Y196" s="466">
        <v>1</v>
      </c>
      <c r="Z196" s="466">
        <v>1</v>
      </c>
      <c r="AA196" s="281">
        <v>45757</v>
      </c>
      <c r="AB196" s="281">
        <v>45757</v>
      </c>
      <c r="AC196" s="11"/>
    </row>
    <row r="197" spans="1:29" ht="39.75" customHeight="1">
      <c r="A197" s="297" t="s">
        <v>376</v>
      </c>
      <c r="B197" s="302" t="s">
        <v>28</v>
      </c>
      <c r="C197" s="19">
        <v>45772</v>
      </c>
      <c r="D197" s="18" t="s">
        <v>861</v>
      </c>
      <c r="E197" s="19">
        <v>45743</v>
      </c>
      <c r="F197" s="18" t="s">
        <v>1155</v>
      </c>
      <c r="G197" s="303" t="s">
        <v>377</v>
      </c>
      <c r="H197" s="20">
        <v>91</v>
      </c>
      <c r="I197" s="304" t="s">
        <v>631</v>
      </c>
      <c r="J197" s="300" t="s">
        <v>30</v>
      </c>
      <c r="K197" s="19">
        <v>45741</v>
      </c>
      <c r="L197" s="300" t="s">
        <v>110</v>
      </c>
      <c r="M197" s="343">
        <v>79069.5</v>
      </c>
      <c r="N197" s="437">
        <v>73300</v>
      </c>
      <c r="O197" s="437"/>
      <c r="P197" s="437">
        <v>73300</v>
      </c>
      <c r="Q197" s="300" t="s">
        <v>110</v>
      </c>
      <c r="R197" s="300" t="s">
        <v>38</v>
      </c>
      <c r="S197" s="129">
        <v>45744</v>
      </c>
      <c r="T197" s="5">
        <v>6330</v>
      </c>
      <c r="U197" s="496">
        <v>6180</v>
      </c>
      <c r="V197" s="365">
        <f>IFERROR(Table4[[#This Row],[Actual Redline Completed Footage UG]]/Table4[[#This Row],[Footage UG]], 0)</f>
        <v>0.976303317535545</v>
      </c>
      <c r="W197" s="21">
        <v>45751</v>
      </c>
      <c r="X197" s="662">
        <v>1</v>
      </c>
      <c r="Y197" s="365">
        <v>1</v>
      </c>
      <c r="Z197" s="365">
        <v>1</v>
      </c>
      <c r="AA197" s="281">
        <v>45859</v>
      </c>
      <c r="AB197" s="281">
        <v>45859</v>
      </c>
      <c r="AC197" s="11"/>
    </row>
    <row r="198" spans="1:29" ht="39.75" customHeight="1">
      <c r="A198" s="297" t="s">
        <v>378</v>
      </c>
      <c r="B198" s="302" t="s">
        <v>28</v>
      </c>
      <c r="C198" s="19">
        <v>45772</v>
      </c>
      <c r="D198" s="18" t="s">
        <v>861</v>
      </c>
      <c r="E198" s="19">
        <v>45743</v>
      </c>
      <c r="F198" s="18" t="s">
        <v>1155</v>
      </c>
      <c r="G198" s="303" t="s">
        <v>379</v>
      </c>
      <c r="H198" s="20">
        <v>20</v>
      </c>
      <c r="I198" s="304" t="s">
        <v>631</v>
      </c>
      <c r="J198" s="300" t="s">
        <v>30</v>
      </c>
      <c r="K198" s="19">
        <v>45741</v>
      </c>
      <c r="L198" s="300" t="s">
        <v>110</v>
      </c>
      <c r="M198" s="343">
        <v>16398</v>
      </c>
      <c r="N198" s="423">
        <v>15664</v>
      </c>
      <c r="O198" s="423"/>
      <c r="P198" s="423">
        <v>15664</v>
      </c>
      <c r="Q198" s="300" t="s">
        <v>110</v>
      </c>
      <c r="R198" s="300" t="s">
        <v>38</v>
      </c>
      <c r="S198" s="502">
        <v>45744</v>
      </c>
      <c r="T198" s="9">
        <v>1265</v>
      </c>
      <c r="U198" s="44">
        <v>1257</v>
      </c>
      <c r="V198" s="3">
        <f>IFERROR(Table4[[#This Row],[Actual Redline Completed Footage UG]]/Table4[[#This Row],[Footage UG]], 0)</f>
        <v>0.99367588932806328</v>
      </c>
      <c r="W198" s="502">
        <v>45750</v>
      </c>
      <c r="X198" s="365">
        <v>1</v>
      </c>
      <c r="Y198" s="365">
        <v>1</v>
      </c>
      <c r="Z198" s="365">
        <v>1</v>
      </c>
      <c r="AA198" s="281">
        <v>45849</v>
      </c>
      <c r="AB198" s="281">
        <v>45849</v>
      </c>
      <c r="AC198" s="11"/>
    </row>
    <row r="199" spans="1:29" ht="39.75" customHeight="1">
      <c r="A199" s="648" t="s">
        <v>1156</v>
      </c>
      <c r="B199" s="359" t="s">
        <v>28</v>
      </c>
      <c r="C199" s="360">
        <v>45960</v>
      </c>
      <c r="D199" s="358" t="s">
        <v>52</v>
      </c>
      <c r="E199" s="360">
        <v>45927</v>
      </c>
      <c r="F199" s="358" t="s">
        <v>1157</v>
      </c>
      <c r="G199" s="361" t="s">
        <v>1158</v>
      </c>
      <c r="H199" s="362">
        <v>86</v>
      </c>
      <c r="I199" s="1070" t="s">
        <v>631</v>
      </c>
      <c r="J199" s="362" t="s">
        <v>30</v>
      </c>
      <c r="K199" s="360">
        <v>45917</v>
      </c>
      <c r="L199" s="362" t="s">
        <v>110</v>
      </c>
      <c r="M199" s="640">
        <v>45500</v>
      </c>
      <c r="N199" s="640">
        <v>43489</v>
      </c>
      <c r="O199" s="415"/>
      <c r="P199" s="640">
        <v>43489</v>
      </c>
      <c r="Q199" s="362" t="s">
        <v>110</v>
      </c>
      <c r="R199" s="300" t="s">
        <v>38</v>
      </c>
      <c r="S199" s="497">
        <v>45917</v>
      </c>
      <c r="T199" s="364">
        <v>3242</v>
      </c>
      <c r="U199" s="44">
        <v>3228</v>
      </c>
      <c r="V199" s="3">
        <f>IFERROR($U199/$T199, 0)</f>
        <v>0.99568167797655771</v>
      </c>
      <c r="W199" s="502">
        <v>45930</v>
      </c>
      <c r="X199" s="280">
        <v>0</v>
      </c>
      <c r="Y199" s="280">
        <v>0</v>
      </c>
      <c r="Z199" s="333">
        <v>0</v>
      </c>
      <c r="AA199" s="363">
        <v>45958</v>
      </c>
      <c r="AB199" s="363">
        <v>45958</v>
      </c>
      <c r="AC199" s="1166"/>
    </row>
    <row r="200" spans="1:29" ht="39.75" customHeight="1">
      <c r="A200" s="297" t="s">
        <v>1159</v>
      </c>
      <c r="B200" s="302" t="s">
        <v>28</v>
      </c>
      <c r="C200" s="299">
        <v>45862</v>
      </c>
      <c r="D200" s="18" t="s">
        <v>932</v>
      </c>
      <c r="E200" s="19">
        <v>45743</v>
      </c>
      <c r="F200" s="18" t="s">
        <v>1116</v>
      </c>
      <c r="G200" s="303" t="s">
        <v>385</v>
      </c>
      <c r="H200" s="20">
        <v>88</v>
      </c>
      <c r="I200" s="301" t="s">
        <v>631</v>
      </c>
      <c r="J200" s="300" t="s">
        <v>30</v>
      </c>
      <c r="K200" s="19">
        <v>45741</v>
      </c>
      <c r="L200" s="300" t="s">
        <v>110</v>
      </c>
      <c r="M200" s="343">
        <v>75396.5</v>
      </c>
      <c r="N200" s="343">
        <v>75756.5</v>
      </c>
      <c r="O200" s="343"/>
      <c r="P200" s="343">
        <v>75756.5</v>
      </c>
      <c r="Q200" s="300" t="s">
        <v>110</v>
      </c>
      <c r="R200" s="300" t="s">
        <v>38</v>
      </c>
      <c r="S200" s="502">
        <v>45749</v>
      </c>
      <c r="T200" s="9">
        <v>6061</v>
      </c>
      <c r="U200" s="1241">
        <v>6217</v>
      </c>
      <c r="V200" s="1080">
        <v>1.03</v>
      </c>
      <c r="W200" s="502">
        <v>45785</v>
      </c>
      <c r="X200" s="280">
        <v>0</v>
      </c>
      <c r="Y200" s="280">
        <v>0</v>
      </c>
      <c r="Z200" s="280">
        <v>0</v>
      </c>
      <c r="AA200" s="370">
        <v>45887</v>
      </c>
      <c r="AB200" s="370">
        <v>45887</v>
      </c>
      <c r="AC200" s="11"/>
    </row>
    <row r="201" spans="1:29" ht="39.75" customHeight="1">
      <c r="A201" s="297" t="s">
        <v>398</v>
      </c>
      <c r="B201" s="302" t="s">
        <v>28</v>
      </c>
      <c r="C201" s="299">
        <v>45862</v>
      </c>
      <c r="D201" s="19" t="s">
        <v>1150</v>
      </c>
      <c r="E201" s="19">
        <v>45694</v>
      </c>
      <c r="F201" s="18" t="s">
        <v>55</v>
      </c>
      <c r="G201" s="306" t="s">
        <v>399</v>
      </c>
      <c r="H201" s="20">
        <v>90</v>
      </c>
      <c r="I201" s="301" t="s">
        <v>631</v>
      </c>
      <c r="J201" s="20" t="s">
        <v>30</v>
      </c>
      <c r="K201" s="19">
        <v>45698</v>
      </c>
      <c r="L201" s="304" t="s">
        <v>110</v>
      </c>
      <c r="M201" s="343">
        <v>68216.5</v>
      </c>
      <c r="N201" s="343">
        <v>65624.5</v>
      </c>
      <c r="O201" s="343"/>
      <c r="P201" s="343">
        <v>65624.5</v>
      </c>
      <c r="Q201" s="304" t="s">
        <v>110</v>
      </c>
      <c r="R201" s="300" t="s">
        <v>38</v>
      </c>
      <c r="S201" s="595">
        <v>45698</v>
      </c>
      <c r="T201" s="631">
        <v>5410</v>
      </c>
      <c r="U201" s="463">
        <v>5337</v>
      </c>
      <c r="V201" s="1142">
        <v>0.99</v>
      </c>
      <c r="W201" s="462">
        <v>45719</v>
      </c>
      <c r="X201" s="464">
        <v>1</v>
      </c>
      <c r="Y201" s="464">
        <v>1</v>
      </c>
      <c r="Z201" s="464">
        <v>1</v>
      </c>
      <c r="AA201" s="462">
        <v>45917</v>
      </c>
      <c r="AB201" s="462">
        <v>45917</v>
      </c>
      <c r="AC201" s="11" t="s">
        <v>1160</v>
      </c>
    </row>
    <row r="202" spans="1:29" ht="39.75" customHeight="1">
      <c r="A202" s="297" t="s">
        <v>402</v>
      </c>
      <c r="B202" s="302" t="s">
        <v>28</v>
      </c>
      <c r="C202" s="19">
        <v>45777</v>
      </c>
      <c r="D202" s="19" t="s">
        <v>1142</v>
      </c>
      <c r="E202" s="19">
        <v>45700</v>
      </c>
      <c r="F202" s="305" t="s">
        <v>55</v>
      </c>
      <c r="G202" s="306" t="s">
        <v>403</v>
      </c>
      <c r="H202" s="20">
        <v>78</v>
      </c>
      <c r="I202" s="304" t="s">
        <v>38</v>
      </c>
      <c r="J202" s="20" t="s">
        <v>30</v>
      </c>
      <c r="K202" s="19">
        <v>45708</v>
      </c>
      <c r="L202" s="20" t="s">
        <v>110</v>
      </c>
      <c r="M202" s="343">
        <v>56854</v>
      </c>
      <c r="N202" s="423">
        <v>62254</v>
      </c>
      <c r="O202" s="423"/>
      <c r="P202" s="423">
        <v>62254</v>
      </c>
      <c r="Q202" s="20" t="s">
        <v>110</v>
      </c>
      <c r="R202" s="20" t="s">
        <v>38</v>
      </c>
      <c r="S202" s="502">
        <v>45696</v>
      </c>
      <c r="T202" s="9">
        <v>5239</v>
      </c>
      <c r="U202" s="9">
        <v>5205</v>
      </c>
      <c r="V202" s="365">
        <f>IFERROR(Table4[[#This Row],[Actual Redline Completed Footage UG]]/Table4[[#This Row],[Footage UG]], 0)</f>
        <v>0.99351021187249478</v>
      </c>
      <c r="W202" s="100">
        <v>45716</v>
      </c>
      <c r="X202" s="268">
        <v>1</v>
      </c>
      <c r="Y202" s="268">
        <v>1</v>
      </c>
      <c r="Z202" s="268">
        <v>1</v>
      </c>
      <c r="AA202" s="370">
        <v>45791</v>
      </c>
      <c r="AB202" s="370">
        <v>45791</v>
      </c>
      <c r="AC202" s="11"/>
    </row>
    <row r="203" spans="1:29" ht="39.75" customHeight="1">
      <c r="A203" s="297" t="s">
        <v>404</v>
      </c>
      <c r="B203" s="302" t="s">
        <v>28</v>
      </c>
      <c r="C203" s="19">
        <v>45742</v>
      </c>
      <c r="D203" s="19" t="s">
        <v>1142</v>
      </c>
      <c r="E203" s="19">
        <v>45694</v>
      </c>
      <c r="F203" s="305" t="s">
        <v>55</v>
      </c>
      <c r="G203" s="306" t="s">
        <v>405</v>
      </c>
      <c r="H203" s="20">
        <v>87</v>
      </c>
      <c r="I203" s="304" t="s">
        <v>38</v>
      </c>
      <c r="J203" s="20" t="s">
        <v>30</v>
      </c>
      <c r="K203" s="19">
        <v>45708</v>
      </c>
      <c r="L203" s="304" t="s">
        <v>110</v>
      </c>
      <c r="M203" s="343">
        <v>73639</v>
      </c>
      <c r="N203" s="438">
        <v>73025</v>
      </c>
      <c r="O203" s="438"/>
      <c r="P203" s="438">
        <v>73025</v>
      </c>
      <c r="Q203" s="304" t="s">
        <v>110</v>
      </c>
      <c r="R203" s="300" t="s">
        <v>38</v>
      </c>
      <c r="S203" s="657">
        <v>45696</v>
      </c>
      <c r="T203" s="601">
        <v>5868</v>
      </c>
      <c r="U203" s="496">
        <v>5979</v>
      </c>
      <c r="V203" s="365">
        <f>IFERROR(Table4[[#This Row],[Actual Redline Completed Footage UG]]/Table4[[#This Row],[Footage UG]], 0)</f>
        <v>1.018916155419223</v>
      </c>
      <c r="W203" s="100">
        <v>45714</v>
      </c>
      <c r="X203" s="663">
        <v>1</v>
      </c>
      <c r="Y203" s="663">
        <v>1</v>
      </c>
      <c r="Z203" s="663">
        <v>1</v>
      </c>
      <c r="AA203" s="370">
        <v>45758</v>
      </c>
      <c r="AB203" s="370">
        <v>45758</v>
      </c>
      <c r="AC203" s="11"/>
    </row>
    <row r="204" spans="1:29" ht="39.75" customHeight="1">
      <c r="A204" s="297" t="s">
        <v>406</v>
      </c>
      <c r="B204" s="302" t="s">
        <v>28</v>
      </c>
      <c r="C204" s="19">
        <v>45747</v>
      </c>
      <c r="D204" s="305" t="s">
        <v>1124</v>
      </c>
      <c r="E204" s="19">
        <v>45700</v>
      </c>
      <c r="F204" s="19" t="s">
        <v>1119</v>
      </c>
      <c r="G204" s="306" t="s">
        <v>407</v>
      </c>
      <c r="H204" s="20">
        <v>60</v>
      </c>
      <c r="I204" s="304" t="s">
        <v>38</v>
      </c>
      <c r="J204" s="20" t="s">
        <v>30</v>
      </c>
      <c r="K204" s="19">
        <v>45698</v>
      </c>
      <c r="L204" s="304" t="s">
        <v>110</v>
      </c>
      <c r="M204" s="343">
        <v>54861</v>
      </c>
      <c r="N204" s="423">
        <v>55197</v>
      </c>
      <c r="O204" s="423"/>
      <c r="P204" s="423">
        <v>55197</v>
      </c>
      <c r="Q204" s="304" t="s">
        <v>110</v>
      </c>
      <c r="R204" s="20" t="s">
        <v>38</v>
      </c>
      <c r="S204" s="656">
        <v>45698</v>
      </c>
      <c r="T204" s="5">
        <v>4552</v>
      </c>
      <c r="U204" s="5">
        <v>4552</v>
      </c>
      <c r="V204" s="3">
        <f>IFERROR(Table4[[#This Row],[Actual Redline Completed Footage UG]]/Table4[[#This Row],[Footage UG]], 0)</f>
        <v>1</v>
      </c>
      <c r="W204" s="21">
        <v>45727</v>
      </c>
      <c r="X204" s="7">
        <v>1</v>
      </c>
      <c r="Y204" s="7">
        <v>1</v>
      </c>
      <c r="Z204" s="7">
        <v>1</v>
      </c>
      <c r="AA204" s="281">
        <v>45811</v>
      </c>
      <c r="AB204" s="281">
        <v>45811</v>
      </c>
      <c r="AC204" s="11"/>
    </row>
    <row r="205" spans="1:29" ht="39.75" customHeight="1">
      <c r="A205" s="297" t="s">
        <v>408</v>
      </c>
      <c r="B205" s="302" t="s">
        <v>28</v>
      </c>
      <c r="C205" s="19">
        <v>45747</v>
      </c>
      <c r="D205" s="19" t="s">
        <v>56</v>
      </c>
      <c r="E205" s="305">
        <v>45698</v>
      </c>
      <c r="F205" s="305" t="s">
        <v>59</v>
      </c>
      <c r="G205" s="306" t="s">
        <v>409</v>
      </c>
      <c r="H205" s="20">
        <v>87</v>
      </c>
      <c r="I205" s="304" t="s">
        <v>38</v>
      </c>
      <c r="J205" s="20" t="s">
        <v>30</v>
      </c>
      <c r="K205" s="19">
        <v>45699</v>
      </c>
      <c r="L205" s="304" t="s">
        <v>110</v>
      </c>
      <c r="M205" s="343">
        <v>72566</v>
      </c>
      <c r="N205" s="343">
        <v>83382</v>
      </c>
      <c r="O205" s="343"/>
      <c r="P205" s="343">
        <v>83382</v>
      </c>
      <c r="Q205" s="304" t="s">
        <v>110</v>
      </c>
      <c r="R205" s="300" t="s">
        <v>38</v>
      </c>
      <c r="S205" s="501">
        <v>45699</v>
      </c>
      <c r="T205" s="9">
        <v>6133</v>
      </c>
      <c r="U205" s="364">
        <v>6133</v>
      </c>
      <c r="V205" s="29">
        <v>0.98</v>
      </c>
      <c r="W205" s="502">
        <v>45721</v>
      </c>
      <c r="X205" s="384">
        <v>1</v>
      </c>
      <c r="Y205" s="384">
        <v>1</v>
      </c>
      <c r="Z205" s="384">
        <v>1</v>
      </c>
      <c r="AA205" s="370">
        <v>45917</v>
      </c>
      <c r="AB205" s="370">
        <v>45917</v>
      </c>
      <c r="AC205" s="91" t="s">
        <v>1161</v>
      </c>
    </row>
    <row r="206" spans="1:29" ht="39.75" customHeight="1">
      <c r="A206" s="297" t="s">
        <v>412</v>
      </c>
      <c r="B206" s="302" t="s">
        <v>28</v>
      </c>
      <c r="C206" s="19">
        <v>45838</v>
      </c>
      <c r="D206" s="18" t="s">
        <v>932</v>
      </c>
      <c r="E206" s="19">
        <v>45736</v>
      </c>
      <c r="F206" s="18" t="s">
        <v>1116</v>
      </c>
      <c r="G206" s="303" t="s">
        <v>413</v>
      </c>
      <c r="H206" s="20">
        <v>50</v>
      </c>
      <c r="I206" s="301" t="s">
        <v>631</v>
      </c>
      <c r="J206" s="20" t="s">
        <v>30</v>
      </c>
      <c r="K206" s="19">
        <v>45735</v>
      </c>
      <c r="L206" s="20" t="s">
        <v>110</v>
      </c>
      <c r="M206" s="343">
        <v>41285</v>
      </c>
      <c r="N206" s="423">
        <v>40484</v>
      </c>
      <c r="O206" s="423"/>
      <c r="P206" s="423">
        <v>40484</v>
      </c>
      <c r="Q206" s="20" t="s">
        <v>110</v>
      </c>
      <c r="R206" s="300" t="s">
        <v>38</v>
      </c>
      <c r="S206" s="502">
        <v>45736</v>
      </c>
      <c r="T206" s="9">
        <v>3415</v>
      </c>
      <c r="U206" s="586">
        <v>3445</v>
      </c>
      <c r="V206" s="3">
        <f>IFERROR(Table4[[#This Row],[Actual Redline Completed Footage UG]]/Table4[[#This Row],[Footage UG]], 0)</f>
        <v>1.0087847730600292</v>
      </c>
      <c r="W206" s="100">
        <v>45749</v>
      </c>
      <c r="X206" s="268">
        <v>1</v>
      </c>
      <c r="Y206" s="268">
        <v>1</v>
      </c>
      <c r="Z206" s="268">
        <v>1</v>
      </c>
      <c r="AA206" s="370">
        <v>45859</v>
      </c>
      <c r="AB206" s="370">
        <v>45859</v>
      </c>
      <c r="AC206" s="11"/>
    </row>
    <row r="207" spans="1:29" ht="39.75" customHeight="1">
      <c r="A207" s="297" t="s">
        <v>418</v>
      </c>
      <c r="B207" s="302" t="s">
        <v>28</v>
      </c>
      <c r="C207" s="19">
        <v>45742</v>
      </c>
      <c r="D207" s="18" t="s">
        <v>1147</v>
      </c>
      <c r="E207" s="19">
        <v>45707</v>
      </c>
      <c r="F207" s="18" t="s">
        <v>59</v>
      </c>
      <c r="G207" s="303" t="s">
        <v>419</v>
      </c>
      <c r="H207" s="20">
        <v>0</v>
      </c>
      <c r="I207" s="20" t="s">
        <v>907</v>
      </c>
      <c r="J207" s="20" t="s">
        <v>30</v>
      </c>
      <c r="K207" s="473">
        <v>45716</v>
      </c>
      <c r="L207" s="20" t="s">
        <v>110</v>
      </c>
      <c r="M207" s="343">
        <v>21944.6</v>
      </c>
      <c r="N207" s="423">
        <v>26564</v>
      </c>
      <c r="O207" s="423"/>
      <c r="P207" s="423">
        <v>26564</v>
      </c>
      <c r="Q207" s="20" t="s">
        <v>110</v>
      </c>
      <c r="R207" s="300" t="s">
        <v>38</v>
      </c>
      <c r="S207" s="501">
        <v>45716</v>
      </c>
      <c r="T207" s="1134">
        <v>1695</v>
      </c>
      <c r="U207" s="376">
        <v>1634</v>
      </c>
      <c r="V207" s="79">
        <f>IFERROR(Table4[[#This Row],[Actual Redline Completed Footage UG]]/Table4[[#This Row],[Footage UG]], 0)</f>
        <v>0.96401179941002946</v>
      </c>
      <c r="W207" s="100">
        <v>45734</v>
      </c>
      <c r="X207" s="79">
        <v>1</v>
      </c>
      <c r="Y207" s="79">
        <v>1</v>
      </c>
      <c r="Z207" s="79">
        <v>1</v>
      </c>
      <c r="AA207" s="370">
        <v>45849</v>
      </c>
      <c r="AB207" s="370">
        <v>45849</v>
      </c>
      <c r="AC207" s="91" t="s">
        <v>1162</v>
      </c>
    </row>
    <row r="208" spans="1:29" ht="39.75" customHeight="1">
      <c r="A208" s="297" t="s">
        <v>420</v>
      </c>
      <c r="B208" s="302" t="s">
        <v>28</v>
      </c>
      <c r="C208" s="19">
        <v>45711</v>
      </c>
      <c r="D208" s="19" t="s">
        <v>1121</v>
      </c>
      <c r="E208" s="19">
        <v>45695</v>
      </c>
      <c r="F208" s="18" t="s">
        <v>1123</v>
      </c>
      <c r="G208" s="306" t="s">
        <v>421</v>
      </c>
      <c r="H208" s="20">
        <v>0</v>
      </c>
      <c r="I208" s="304" t="s">
        <v>907</v>
      </c>
      <c r="J208" s="20" t="s">
        <v>30</v>
      </c>
      <c r="K208" s="19">
        <v>45695</v>
      </c>
      <c r="L208" s="304" t="s">
        <v>110</v>
      </c>
      <c r="M208" s="343">
        <v>20939.75</v>
      </c>
      <c r="N208" s="423">
        <v>13575.75</v>
      </c>
      <c r="O208" s="423"/>
      <c r="P208" s="423">
        <v>13575.75</v>
      </c>
      <c r="Q208" s="304" t="s">
        <v>110</v>
      </c>
      <c r="R208" s="300" t="s">
        <v>38</v>
      </c>
      <c r="S208" s="130">
        <v>45693</v>
      </c>
      <c r="T208" s="10">
        <v>1235</v>
      </c>
      <c r="U208" s="496">
        <v>1160</v>
      </c>
      <c r="V208" s="79">
        <f>IFERROR(Table4[[#This Row],[Actual Redline Completed Footage UG]]/Table4[[#This Row],[Footage UG]], 0)</f>
        <v>0.93927125506072873</v>
      </c>
      <c r="W208" s="100">
        <v>45727</v>
      </c>
      <c r="X208" s="79">
        <v>1</v>
      </c>
      <c r="Y208" s="79">
        <v>1</v>
      </c>
      <c r="Z208" s="79">
        <v>1</v>
      </c>
      <c r="AA208" s="363">
        <v>45888</v>
      </c>
      <c r="AB208" s="363">
        <v>45888</v>
      </c>
      <c r="AC208" s="91"/>
    </row>
    <row r="209" spans="1:32" ht="39.75" customHeight="1">
      <c r="A209" s="297" t="s">
        <v>422</v>
      </c>
      <c r="B209" s="302" t="s">
        <v>28</v>
      </c>
      <c r="C209" s="19">
        <v>45711</v>
      </c>
      <c r="D209" s="19" t="s">
        <v>850</v>
      </c>
      <c r="E209" s="19">
        <v>45694</v>
      </c>
      <c r="F209" s="19" t="s">
        <v>1119</v>
      </c>
      <c r="G209" s="306" t="s">
        <v>423</v>
      </c>
      <c r="H209" s="20">
        <v>0</v>
      </c>
      <c r="I209" s="304" t="s">
        <v>907</v>
      </c>
      <c r="J209" s="20" t="s">
        <v>30</v>
      </c>
      <c r="K209" s="19">
        <v>45686</v>
      </c>
      <c r="L209" s="304" t="s">
        <v>110</v>
      </c>
      <c r="M209" s="343">
        <v>22755.7</v>
      </c>
      <c r="N209" s="343">
        <v>23864.1</v>
      </c>
      <c r="O209" s="343"/>
      <c r="P209" s="343">
        <v>23864.1</v>
      </c>
      <c r="Q209" s="304" t="s">
        <v>110</v>
      </c>
      <c r="R209" s="300" t="s">
        <v>38</v>
      </c>
      <c r="S209" s="502">
        <v>45693</v>
      </c>
      <c r="T209" s="9">
        <v>1735</v>
      </c>
      <c r="U209" s="364">
        <v>1725</v>
      </c>
      <c r="V209" s="29">
        <v>0.99</v>
      </c>
      <c r="W209" s="502">
        <v>45729</v>
      </c>
      <c r="X209" s="365">
        <v>1</v>
      </c>
      <c r="Y209" s="365">
        <v>1</v>
      </c>
      <c r="Z209" s="365">
        <v>1</v>
      </c>
      <c r="AA209" s="370">
        <v>45895</v>
      </c>
      <c r="AB209" s="370">
        <v>45895</v>
      </c>
      <c r="AC209" s="27" t="s">
        <v>1163</v>
      </c>
    </row>
    <row r="210" spans="1:32" ht="39.75" customHeight="1">
      <c r="A210" s="500" t="s">
        <v>427</v>
      </c>
      <c r="B210" s="302" t="s">
        <v>28</v>
      </c>
      <c r="C210" s="19">
        <v>45833</v>
      </c>
      <c r="D210" s="305" t="s">
        <v>1164</v>
      </c>
      <c r="E210" s="305" t="s">
        <v>260</v>
      </c>
      <c r="F210" s="305" t="s">
        <v>1165</v>
      </c>
      <c r="G210" s="441" t="s">
        <v>428</v>
      </c>
      <c r="H210" s="304">
        <v>0</v>
      </c>
      <c r="I210" s="304" t="s">
        <v>631</v>
      </c>
      <c r="J210" s="304" t="s">
        <v>30</v>
      </c>
      <c r="K210" s="298" t="s">
        <v>38</v>
      </c>
      <c r="L210" s="304" t="s">
        <v>110</v>
      </c>
      <c r="M210" s="494">
        <v>289634.75</v>
      </c>
      <c r="N210" s="423">
        <v>296306.83</v>
      </c>
      <c r="O210" s="423"/>
      <c r="P210" s="423">
        <v>296306.83</v>
      </c>
      <c r="Q210" s="567" t="s">
        <v>110</v>
      </c>
      <c r="R210" s="300" t="s">
        <v>38</v>
      </c>
      <c r="S210" s="502">
        <v>45693</v>
      </c>
      <c r="T210" s="378">
        <v>22725</v>
      </c>
      <c r="U210" s="376">
        <v>22085</v>
      </c>
      <c r="V210" s="1104">
        <v>1</v>
      </c>
      <c r="W210" s="100">
        <v>45674</v>
      </c>
      <c r="X210" s="268">
        <v>1</v>
      </c>
      <c r="Y210" s="268">
        <v>1</v>
      </c>
      <c r="Z210" s="268">
        <v>1</v>
      </c>
      <c r="AA210" s="370">
        <v>45882</v>
      </c>
      <c r="AB210" s="370">
        <v>45882</v>
      </c>
      <c r="AC210" s="104" t="s">
        <v>1166</v>
      </c>
    </row>
    <row r="211" spans="1:32" ht="39.75" customHeight="1">
      <c r="A211" s="297" t="s">
        <v>1167</v>
      </c>
      <c r="B211" s="302" t="s">
        <v>28</v>
      </c>
      <c r="C211" s="19">
        <v>45991</v>
      </c>
      <c r="D211" s="19" t="s">
        <v>1168</v>
      </c>
      <c r="E211" s="19">
        <v>45743</v>
      </c>
      <c r="F211" s="18" t="s">
        <v>59</v>
      </c>
      <c r="G211" s="303" t="s">
        <v>397</v>
      </c>
      <c r="H211" s="20">
        <v>60</v>
      </c>
      <c r="I211" s="304" t="s">
        <v>631</v>
      </c>
      <c r="J211" s="20" t="s">
        <v>30</v>
      </c>
      <c r="K211" s="19">
        <v>45741</v>
      </c>
      <c r="L211" s="300" t="s">
        <v>110</v>
      </c>
      <c r="M211" s="343">
        <v>47849</v>
      </c>
      <c r="N211" s="423">
        <v>51778</v>
      </c>
      <c r="O211" s="423"/>
      <c r="P211" s="423">
        <v>51778</v>
      </c>
      <c r="Q211" s="579" t="s">
        <v>110</v>
      </c>
      <c r="R211" s="579" t="s">
        <v>38</v>
      </c>
      <c r="S211" s="502">
        <v>45744</v>
      </c>
      <c r="T211" s="9">
        <v>4194</v>
      </c>
      <c r="U211" s="364">
        <v>4448</v>
      </c>
      <c r="V211" s="3">
        <v>1.06</v>
      </c>
      <c r="W211" s="21">
        <v>45784</v>
      </c>
      <c r="X211" s="7">
        <v>1</v>
      </c>
      <c r="Y211" s="7">
        <v>1</v>
      </c>
      <c r="Z211" s="7">
        <v>1</v>
      </c>
      <c r="AA211" s="281">
        <v>45972</v>
      </c>
      <c r="AB211" s="281">
        <v>45972</v>
      </c>
      <c r="AC211" s="652" t="s">
        <v>1169</v>
      </c>
      <c r="AD211" s="963"/>
      <c r="AE211" s="964"/>
      <c r="AF211" s="1143"/>
    </row>
    <row r="212" spans="1:32" ht="39.75" customHeight="1">
      <c r="A212" s="297" t="s">
        <v>425</v>
      </c>
      <c r="B212" s="302" t="s">
        <v>28</v>
      </c>
      <c r="C212" s="19">
        <v>45838</v>
      </c>
      <c r="D212" s="18" t="s">
        <v>1145</v>
      </c>
      <c r="E212" s="19">
        <v>45824</v>
      </c>
      <c r="F212" s="18" t="s">
        <v>59</v>
      </c>
      <c r="G212" s="306" t="s">
        <v>426</v>
      </c>
      <c r="H212" s="20">
        <v>0</v>
      </c>
      <c r="I212" s="304" t="s">
        <v>631</v>
      </c>
      <c r="J212" s="20" t="s">
        <v>30</v>
      </c>
      <c r="K212" s="19" t="s">
        <v>260</v>
      </c>
      <c r="L212" s="304" t="s">
        <v>110</v>
      </c>
      <c r="M212" s="343">
        <v>1594</v>
      </c>
      <c r="N212" s="423">
        <v>1187.5</v>
      </c>
      <c r="O212" s="423"/>
      <c r="P212" s="423">
        <v>1187.5</v>
      </c>
      <c r="Q212" s="567" t="s">
        <v>110</v>
      </c>
      <c r="R212" s="300" t="s">
        <v>38</v>
      </c>
      <c r="S212" s="502">
        <v>45818</v>
      </c>
      <c r="T212" s="9">
        <v>65</v>
      </c>
      <c r="U212" s="364">
        <v>65</v>
      </c>
      <c r="V212" s="29">
        <v>1</v>
      </c>
      <c r="W212" s="21">
        <v>45831</v>
      </c>
      <c r="X212" s="7">
        <v>1</v>
      </c>
      <c r="Y212" s="7">
        <v>1</v>
      </c>
      <c r="Z212" s="7">
        <v>1</v>
      </c>
      <c r="AA212" s="281">
        <v>45859</v>
      </c>
      <c r="AB212" s="281">
        <v>45859</v>
      </c>
      <c r="AC212" s="582" t="s">
        <v>1170</v>
      </c>
    </row>
    <row r="213" spans="1:32" ht="39.75" customHeight="1">
      <c r="A213" s="648" t="s">
        <v>1171</v>
      </c>
      <c r="B213" s="359" t="s">
        <v>28</v>
      </c>
      <c r="C213" s="690">
        <v>46008</v>
      </c>
      <c r="D213" s="690" t="s">
        <v>1164</v>
      </c>
      <c r="E213" s="701">
        <v>45958</v>
      </c>
      <c r="F213" s="366" t="s">
        <v>59</v>
      </c>
      <c r="G213" s="702" t="s">
        <v>1172</v>
      </c>
      <c r="H213" s="703">
        <v>517</v>
      </c>
      <c r="I213" s="1070" t="s">
        <v>907</v>
      </c>
      <c r="J213" s="362" t="s">
        <v>36</v>
      </c>
      <c r="K213" s="701">
        <v>45964</v>
      </c>
      <c r="L213" s="703" t="s">
        <v>110</v>
      </c>
      <c r="M213" s="913">
        <v>215088</v>
      </c>
      <c r="N213" s="913">
        <v>215088</v>
      </c>
      <c r="O213" s="913">
        <v>53710</v>
      </c>
      <c r="P213" s="913">
        <v>268798</v>
      </c>
      <c r="Q213" s="703" t="s">
        <v>110</v>
      </c>
      <c r="R213" s="751" t="s">
        <v>38</v>
      </c>
      <c r="S213" s="788">
        <v>45960</v>
      </c>
      <c r="T213" s="707">
        <v>22238</v>
      </c>
      <c r="U213" s="696">
        <v>22321</v>
      </c>
      <c r="V213" s="383">
        <f>IFERROR($U213/$T213, 0)</f>
        <v>1.0037323500314776</v>
      </c>
      <c r="W213" s="706">
        <v>45965</v>
      </c>
      <c r="X213" s="280">
        <v>1</v>
      </c>
      <c r="Y213" s="280">
        <v>1</v>
      </c>
      <c r="Z213" s="365">
        <v>1</v>
      </c>
      <c r="AA213" s="363">
        <v>46076</v>
      </c>
      <c r="AB213" s="363">
        <v>46076</v>
      </c>
      <c r="AC213" s="970" t="s">
        <v>1173</v>
      </c>
    </row>
    <row r="214" spans="1:32" ht="39.75" customHeight="1">
      <c r="A214" s="832" t="s">
        <v>1174</v>
      </c>
      <c r="B214" s="768" t="s">
        <v>1175</v>
      </c>
      <c r="C214" s="779">
        <v>46052</v>
      </c>
      <c r="D214" s="570" t="s">
        <v>56</v>
      </c>
      <c r="E214" s="779">
        <v>46027</v>
      </c>
      <c r="F214" s="831" t="s">
        <v>1003</v>
      </c>
      <c r="G214" s="831"/>
      <c r="H214" s="572">
        <v>68</v>
      </c>
      <c r="I214" s="577" t="s">
        <v>631</v>
      </c>
      <c r="J214" s="780" t="s">
        <v>30</v>
      </c>
      <c r="K214" s="748">
        <v>46027</v>
      </c>
      <c r="L214" s="703" t="s">
        <v>110</v>
      </c>
      <c r="M214" s="833">
        <v>68608</v>
      </c>
      <c r="N214" s="942">
        <v>68438</v>
      </c>
      <c r="O214" s="575"/>
      <c r="P214" s="942">
        <v>68438</v>
      </c>
      <c r="Q214" s="703" t="s">
        <v>110</v>
      </c>
      <c r="R214" s="751" t="s">
        <v>38</v>
      </c>
      <c r="S214" s="1326">
        <v>46027</v>
      </c>
      <c r="T214" s="5">
        <v>5699</v>
      </c>
      <c r="U214" s="731">
        <v>5669</v>
      </c>
      <c r="V214" s="79">
        <v>0.99</v>
      </c>
      <c r="W214" s="726">
        <v>46034</v>
      </c>
      <c r="X214" s="280">
        <v>1</v>
      </c>
      <c r="Y214" s="280">
        <v>1</v>
      </c>
      <c r="Z214" s="280">
        <v>1</v>
      </c>
      <c r="AA214" s="726">
        <v>46052</v>
      </c>
      <c r="AB214" s="373" t="s">
        <v>864</v>
      </c>
      <c r="AC214" s="1304" t="s">
        <v>1176</v>
      </c>
    </row>
    <row r="215" spans="1:32" ht="39.75" customHeight="1">
      <c r="A215" s="566" t="s">
        <v>1177</v>
      </c>
      <c r="B215" s="768" t="s">
        <v>1175</v>
      </c>
      <c r="C215" s="24">
        <v>46052</v>
      </c>
      <c r="D215" s="570" t="s">
        <v>56</v>
      </c>
      <c r="E215" s="779">
        <v>46027</v>
      </c>
      <c r="F215" s="569" t="s">
        <v>1003</v>
      </c>
      <c r="G215" s="831"/>
      <c r="H215" s="572">
        <v>85</v>
      </c>
      <c r="I215" s="577" t="s">
        <v>631</v>
      </c>
      <c r="J215" s="780" t="s">
        <v>30</v>
      </c>
      <c r="K215" s="748">
        <v>46027</v>
      </c>
      <c r="L215" s="703" t="s">
        <v>110</v>
      </c>
      <c r="M215" s="833">
        <v>73334</v>
      </c>
      <c r="N215" s="942">
        <v>73164</v>
      </c>
      <c r="O215" s="575"/>
      <c r="P215" s="942">
        <v>73164</v>
      </c>
      <c r="Q215" s="755" t="s">
        <v>110</v>
      </c>
      <c r="R215" s="778" t="s">
        <v>38</v>
      </c>
      <c r="S215" s="1326">
        <v>46027</v>
      </c>
      <c r="T215" s="5">
        <v>5860</v>
      </c>
      <c r="U215" s="1012">
        <v>5883</v>
      </c>
      <c r="V215" s="79">
        <v>1</v>
      </c>
      <c r="W215" s="1014">
        <v>46034</v>
      </c>
      <c r="X215" s="280">
        <v>1</v>
      </c>
      <c r="Y215" s="280">
        <v>1</v>
      </c>
      <c r="Z215" s="280">
        <v>1</v>
      </c>
      <c r="AA215" s="726">
        <v>46052</v>
      </c>
      <c r="AB215" s="373" t="s">
        <v>864</v>
      </c>
      <c r="AC215" s="972" t="s">
        <v>1178</v>
      </c>
    </row>
    <row r="216" spans="1:32" ht="39.75" customHeight="1">
      <c r="A216" s="566" t="s">
        <v>1179</v>
      </c>
      <c r="B216" s="768" t="s">
        <v>1175</v>
      </c>
      <c r="C216" s="24">
        <v>46052</v>
      </c>
      <c r="D216" s="570" t="s">
        <v>56</v>
      </c>
      <c r="E216" s="779">
        <v>46027</v>
      </c>
      <c r="F216" s="569" t="s">
        <v>1003</v>
      </c>
      <c r="G216" s="831"/>
      <c r="H216" s="572">
        <v>87</v>
      </c>
      <c r="I216" s="577" t="s">
        <v>631</v>
      </c>
      <c r="J216" s="780" t="s">
        <v>30</v>
      </c>
      <c r="K216" s="748">
        <v>46027</v>
      </c>
      <c r="L216" s="703" t="s">
        <v>110</v>
      </c>
      <c r="M216" s="833">
        <v>78025</v>
      </c>
      <c r="N216" s="942">
        <v>77855</v>
      </c>
      <c r="O216" s="575"/>
      <c r="P216" s="942">
        <v>77855</v>
      </c>
      <c r="Q216" s="1341" t="s">
        <v>110</v>
      </c>
      <c r="R216" s="751" t="s">
        <v>38</v>
      </c>
      <c r="S216" s="1326">
        <v>46027</v>
      </c>
      <c r="T216" s="5">
        <v>6432</v>
      </c>
      <c r="U216" s="731">
        <v>6309</v>
      </c>
      <c r="V216" s="79">
        <v>0.98</v>
      </c>
      <c r="W216" s="726">
        <v>46035</v>
      </c>
      <c r="X216" s="744">
        <v>1</v>
      </c>
      <c r="Y216" s="744">
        <v>1</v>
      </c>
      <c r="Z216" s="280">
        <v>1</v>
      </c>
      <c r="AA216" s="726">
        <v>46052</v>
      </c>
      <c r="AB216" s="373" t="s">
        <v>864</v>
      </c>
      <c r="AC216" s="972" t="s">
        <v>1180</v>
      </c>
    </row>
    <row r="217" spans="1:32" ht="39.75" customHeight="1">
      <c r="A217" s="926" t="s">
        <v>1181</v>
      </c>
      <c r="B217" s="1169" t="s">
        <v>1175</v>
      </c>
      <c r="C217" s="299">
        <v>46052</v>
      </c>
      <c r="D217" s="1170" t="s">
        <v>56</v>
      </c>
      <c r="E217" s="748">
        <v>46027</v>
      </c>
      <c r="F217" s="1171" t="s">
        <v>1003</v>
      </c>
      <c r="G217" s="750"/>
      <c r="H217" s="20">
        <v>68</v>
      </c>
      <c r="I217" s="304" t="s">
        <v>631</v>
      </c>
      <c r="J217" s="755" t="s">
        <v>30</v>
      </c>
      <c r="K217" s="748">
        <v>46027</v>
      </c>
      <c r="L217" s="703" t="s">
        <v>110</v>
      </c>
      <c r="M217" s="833">
        <v>59114.5</v>
      </c>
      <c r="N217" s="1339">
        <v>58944.5</v>
      </c>
      <c r="O217" s="575"/>
      <c r="P217" s="1339">
        <v>58944.5</v>
      </c>
      <c r="Q217" s="703" t="s">
        <v>110</v>
      </c>
      <c r="R217" s="751" t="s">
        <v>38</v>
      </c>
      <c r="S217" s="1326">
        <v>46027</v>
      </c>
      <c r="T217" s="5">
        <v>4836</v>
      </c>
      <c r="U217" s="1012">
        <v>4894</v>
      </c>
      <c r="V217" s="3">
        <v>1.01</v>
      </c>
      <c r="W217" s="1017">
        <v>46036</v>
      </c>
      <c r="X217" s="280">
        <v>1</v>
      </c>
      <c r="Y217" s="280">
        <v>1</v>
      </c>
      <c r="Z217" s="280">
        <v>1</v>
      </c>
      <c r="AA217" s="726">
        <v>46052</v>
      </c>
      <c r="AB217" s="373" t="s">
        <v>864</v>
      </c>
      <c r="AC217" s="972" t="s">
        <v>1182</v>
      </c>
    </row>
    <row r="218" spans="1:32" ht="39.75" customHeight="1">
      <c r="A218" s="916" t="s">
        <v>1183</v>
      </c>
      <c r="B218" s="1169" t="s">
        <v>1175</v>
      </c>
      <c r="C218" s="749">
        <v>46052</v>
      </c>
      <c r="D218" s="1170" t="s">
        <v>56</v>
      </c>
      <c r="E218" s="748">
        <v>46027</v>
      </c>
      <c r="F218" s="785" t="s">
        <v>1003</v>
      </c>
      <c r="G218" s="750"/>
      <c r="H218" s="20">
        <v>90</v>
      </c>
      <c r="I218" s="304" t="s">
        <v>631</v>
      </c>
      <c r="J218" s="755" t="s">
        <v>30</v>
      </c>
      <c r="K218" s="748">
        <v>46027</v>
      </c>
      <c r="L218" s="703" t="s">
        <v>110</v>
      </c>
      <c r="M218" s="833">
        <v>88362</v>
      </c>
      <c r="N218" s="343">
        <v>88192</v>
      </c>
      <c r="O218" s="575"/>
      <c r="P218" s="343">
        <v>88192</v>
      </c>
      <c r="Q218" s="703" t="s">
        <v>110</v>
      </c>
      <c r="R218" s="751" t="s">
        <v>38</v>
      </c>
      <c r="S218" s="1326">
        <v>46027</v>
      </c>
      <c r="T218" s="5">
        <v>7145</v>
      </c>
      <c r="U218" s="1352">
        <v>7173</v>
      </c>
      <c r="V218" s="3">
        <v>1</v>
      </c>
      <c r="W218" s="726">
        <v>46036</v>
      </c>
      <c r="X218" s="744">
        <v>1</v>
      </c>
      <c r="Y218" s="744">
        <v>1</v>
      </c>
      <c r="Z218" s="280">
        <v>1</v>
      </c>
      <c r="AA218" s="363">
        <v>46059</v>
      </c>
      <c r="AB218" s="373" t="s">
        <v>864</v>
      </c>
      <c r="AC218" s="972" t="s">
        <v>1184</v>
      </c>
    </row>
    <row r="219" spans="1:32" ht="39.75" customHeight="1">
      <c r="A219" s="929" t="s">
        <v>1185</v>
      </c>
      <c r="B219" s="1169" t="s">
        <v>1175</v>
      </c>
      <c r="C219" s="299">
        <v>46052</v>
      </c>
      <c r="D219" s="1170" t="s">
        <v>56</v>
      </c>
      <c r="E219" s="598">
        <v>46027</v>
      </c>
      <c r="F219" s="785" t="s">
        <v>1003</v>
      </c>
      <c r="G219" s="750"/>
      <c r="H219" s="20">
        <v>90</v>
      </c>
      <c r="I219" s="304" t="s">
        <v>631</v>
      </c>
      <c r="J219" s="755" t="s">
        <v>30</v>
      </c>
      <c r="K219" s="748">
        <v>46027</v>
      </c>
      <c r="L219" s="703" t="s">
        <v>110</v>
      </c>
      <c r="M219" s="812">
        <v>86984</v>
      </c>
      <c r="N219" s="343">
        <v>86814</v>
      </c>
      <c r="O219" s="575"/>
      <c r="P219" s="343">
        <v>86814</v>
      </c>
      <c r="Q219" s="703" t="s">
        <v>110</v>
      </c>
      <c r="R219" s="751" t="s">
        <v>38</v>
      </c>
      <c r="S219" s="1326">
        <v>46027</v>
      </c>
      <c r="T219" s="5">
        <v>7341</v>
      </c>
      <c r="U219" s="1353">
        <v>7212</v>
      </c>
      <c r="V219" s="3">
        <v>0.98</v>
      </c>
      <c r="W219" s="1014">
        <v>46037</v>
      </c>
      <c r="X219" s="280">
        <v>1</v>
      </c>
      <c r="Y219" s="280">
        <v>1</v>
      </c>
      <c r="Z219" s="280">
        <v>1</v>
      </c>
      <c r="AA219" s="726">
        <v>46048</v>
      </c>
      <c r="AB219" s="373" t="s">
        <v>864</v>
      </c>
      <c r="AC219" s="972" t="s">
        <v>1186</v>
      </c>
    </row>
    <row r="220" spans="1:32" ht="39.75" customHeight="1">
      <c r="A220" s="297" t="s">
        <v>1187</v>
      </c>
      <c r="B220" s="311" t="s">
        <v>1175</v>
      </c>
      <c r="C220" s="19">
        <v>46052</v>
      </c>
      <c r="D220" s="305" t="s">
        <v>56</v>
      </c>
      <c r="E220" s="19">
        <v>46027</v>
      </c>
      <c r="F220" s="826" t="s">
        <v>891</v>
      </c>
      <c r="G220" s="826"/>
      <c r="H220" s="755">
        <v>0</v>
      </c>
      <c r="I220" s="304" t="s">
        <v>631</v>
      </c>
      <c r="J220" s="755" t="s">
        <v>30</v>
      </c>
      <c r="K220" s="748">
        <v>46027</v>
      </c>
      <c r="L220" s="703" t="s">
        <v>110</v>
      </c>
      <c r="M220" s="812">
        <v>54261.05</v>
      </c>
      <c r="N220" s="343">
        <v>45087.05</v>
      </c>
      <c r="O220" s="575"/>
      <c r="P220" s="343">
        <v>45087.05</v>
      </c>
      <c r="Q220" s="755" t="s">
        <v>110</v>
      </c>
      <c r="R220" s="1342" t="s">
        <v>38</v>
      </c>
      <c r="S220" s="1326">
        <v>46027</v>
      </c>
      <c r="T220" s="5">
        <v>4022</v>
      </c>
      <c r="U220" s="731">
        <v>4019</v>
      </c>
      <c r="V220" s="3">
        <v>1</v>
      </c>
      <c r="W220" s="817">
        <v>46037</v>
      </c>
      <c r="X220" s="744">
        <v>1</v>
      </c>
      <c r="Y220" s="744">
        <v>1</v>
      </c>
      <c r="Z220" s="280">
        <v>1</v>
      </c>
      <c r="AA220" s="763">
        <v>46059</v>
      </c>
      <c r="AB220" s="373" t="s">
        <v>864</v>
      </c>
      <c r="AC220" s="972" t="s">
        <v>1188</v>
      </c>
    </row>
    <row r="221" spans="1:32" ht="39.75" customHeight="1">
      <c r="A221" s="566" t="s">
        <v>1189</v>
      </c>
      <c r="B221" s="1199" t="s">
        <v>1175</v>
      </c>
      <c r="C221" s="24">
        <v>46052</v>
      </c>
      <c r="D221" s="1200" t="s">
        <v>56</v>
      </c>
      <c r="E221" s="1201">
        <v>46027</v>
      </c>
      <c r="F221" s="1202" t="s">
        <v>891</v>
      </c>
      <c r="G221" s="1202"/>
      <c r="H221" s="1203">
        <v>0</v>
      </c>
      <c r="I221" s="1204" t="s">
        <v>631</v>
      </c>
      <c r="J221" s="1203" t="s">
        <v>30</v>
      </c>
      <c r="K221" s="1205">
        <v>46027</v>
      </c>
      <c r="L221" s="1197" t="s">
        <v>110</v>
      </c>
      <c r="M221" s="1206">
        <v>18078.28</v>
      </c>
      <c r="N221" s="942">
        <v>19162.75</v>
      </c>
      <c r="O221" s="575"/>
      <c r="P221" s="942">
        <v>19162.75</v>
      </c>
      <c r="Q221" s="1198" t="s">
        <v>110</v>
      </c>
      <c r="R221" s="1325" t="s">
        <v>38</v>
      </c>
      <c r="S221" s="1327">
        <v>46027</v>
      </c>
      <c r="T221" s="5">
        <v>1284</v>
      </c>
      <c r="U221" s="380">
        <v>1277</v>
      </c>
      <c r="V221" s="1207">
        <v>0.99</v>
      </c>
      <c r="W221" s="59">
        <v>46042</v>
      </c>
      <c r="X221" s="1208">
        <v>1</v>
      </c>
      <c r="Y221" s="1209">
        <v>1</v>
      </c>
      <c r="Z221" s="280">
        <v>1</v>
      </c>
      <c r="AA221" s="1210">
        <v>46059</v>
      </c>
      <c r="AB221" s="373" t="s">
        <v>864</v>
      </c>
      <c r="AC221" s="1211" t="s">
        <v>1190</v>
      </c>
    </row>
    <row r="222" spans="1:32" ht="39.75" customHeight="1">
      <c r="A222" s="297" t="s">
        <v>1191</v>
      </c>
      <c r="B222" s="311" t="s">
        <v>1175</v>
      </c>
      <c r="C222" s="19">
        <v>46045</v>
      </c>
      <c r="D222" s="305" t="s">
        <v>56</v>
      </c>
      <c r="E222" s="19"/>
      <c r="F222" s="18" t="s">
        <v>1192</v>
      </c>
      <c r="G222" s="303"/>
      <c r="H222" s="767">
        <v>80</v>
      </c>
      <c r="I222" s="304" t="s">
        <v>631</v>
      </c>
      <c r="J222" s="20" t="s">
        <v>30</v>
      </c>
      <c r="K222" s="19" t="s">
        <v>260</v>
      </c>
      <c r="L222" s="20" t="s">
        <v>110</v>
      </c>
      <c r="M222" s="803">
        <v>170</v>
      </c>
      <c r="N222" s="423">
        <v>588.79999999999995</v>
      </c>
      <c r="O222" s="423"/>
      <c r="P222" s="423">
        <v>588.79999999999995</v>
      </c>
      <c r="Q222" s="20" t="s">
        <v>110</v>
      </c>
      <c r="R222" s="300" t="s">
        <v>38</v>
      </c>
      <c r="S222" s="497" t="s">
        <v>260</v>
      </c>
      <c r="T222" s="673">
        <v>7137</v>
      </c>
      <c r="U222" s="364">
        <v>7141</v>
      </c>
      <c r="V222" s="29">
        <v>1</v>
      </c>
      <c r="W222" s="59">
        <v>45964</v>
      </c>
      <c r="X222" s="7">
        <v>1</v>
      </c>
      <c r="Y222" s="7">
        <v>1</v>
      </c>
      <c r="Z222" s="7">
        <v>1</v>
      </c>
      <c r="AA222" s="379">
        <v>45999</v>
      </c>
      <c r="AB222" s="363">
        <v>46115</v>
      </c>
      <c r="AC222" s="352" t="s">
        <v>1193</v>
      </c>
      <c r="AD222" s="802"/>
      <c r="AE222" s="802"/>
      <c r="AF222" s="965"/>
    </row>
    <row r="223" spans="1:32" ht="39.75" customHeight="1">
      <c r="A223" s="297" t="s">
        <v>1194</v>
      </c>
      <c r="B223" s="311" t="s">
        <v>1175</v>
      </c>
      <c r="C223" s="19">
        <v>46045</v>
      </c>
      <c r="D223" s="305" t="s">
        <v>56</v>
      </c>
      <c r="E223" s="19"/>
      <c r="F223" s="18" t="s">
        <v>1192</v>
      </c>
      <c r="G223" s="303"/>
      <c r="H223" s="767">
        <v>89</v>
      </c>
      <c r="I223" s="304" t="s">
        <v>631</v>
      </c>
      <c r="J223" s="20" t="s">
        <v>30</v>
      </c>
      <c r="K223" s="19" t="s">
        <v>260</v>
      </c>
      <c r="L223" s="20" t="s">
        <v>110</v>
      </c>
      <c r="M223" s="803">
        <v>26696</v>
      </c>
      <c r="N223" s="423">
        <v>499.4</v>
      </c>
      <c r="O223" s="423"/>
      <c r="P223" s="423">
        <v>499.4</v>
      </c>
      <c r="Q223" s="1311" t="s">
        <v>110</v>
      </c>
      <c r="R223" s="1328" t="s">
        <v>38</v>
      </c>
      <c r="S223" s="127" t="s">
        <v>260</v>
      </c>
      <c r="T223" s="925">
        <v>8153</v>
      </c>
      <c r="U223" s="44">
        <v>8114</v>
      </c>
      <c r="V223" s="29">
        <v>1</v>
      </c>
      <c r="W223" s="59">
        <v>45964</v>
      </c>
      <c r="X223" s="7">
        <v>1</v>
      </c>
      <c r="Y223" s="7">
        <v>1</v>
      </c>
      <c r="Z223" s="7">
        <v>1</v>
      </c>
      <c r="AA223" s="379">
        <v>45999</v>
      </c>
      <c r="AB223" s="363">
        <v>46115</v>
      </c>
      <c r="AC223" s="352" t="s">
        <v>1195</v>
      </c>
      <c r="AD223" s="802"/>
      <c r="AE223" s="802"/>
      <c r="AF223" s="965"/>
    </row>
    <row r="224" spans="1:32" ht="39.75" customHeight="1">
      <c r="A224" s="297" t="s">
        <v>1196</v>
      </c>
      <c r="B224" s="355" t="s">
        <v>1175</v>
      </c>
      <c r="C224" s="299">
        <v>46045</v>
      </c>
      <c r="D224" s="455" t="s">
        <v>56</v>
      </c>
      <c r="E224" s="299">
        <v>45959</v>
      </c>
      <c r="F224" s="298" t="s">
        <v>1192</v>
      </c>
      <c r="G224" s="492"/>
      <c r="H224" s="666">
        <v>77</v>
      </c>
      <c r="I224" s="304" t="s">
        <v>631</v>
      </c>
      <c r="J224" s="20" t="s">
        <v>30</v>
      </c>
      <c r="K224" s="19" t="s">
        <v>260</v>
      </c>
      <c r="L224" s="20" t="s">
        <v>110</v>
      </c>
      <c r="M224" s="803">
        <v>4046.5</v>
      </c>
      <c r="N224" s="423">
        <v>7377.15</v>
      </c>
      <c r="O224" s="423"/>
      <c r="P224" s="423">
        <v>7377.15</v>
      </c>
      <c r="Q224" s="20" t="s">
        <v>110</v>
      </c>
      <c r="R224" s="300" t="s">
        <v>38</v>
      </c>
      <c r="S224" s="620" t="s">
        <v>260</v>
      </c>
      <c r="T224" s="919">
        <v>5136</v>
      </c>
      <c r="U224" s="601">
        <v>5136</v>
      </c>
      <c r="V224" s="29">
        <v>1</v>
      </c>
      <c r="W224" s="59">
        <v>45964</v>
      </c>
      <c r="X224" s="7">
        <v>1</v>
      </c>
      <c r="Y224" s="7">
        <v>1</v>
      </c>
      <c r="Z224" s="7">
        <v>1</v>
      </c>
      <c r="AA224" s="379">
        <v>45999</v>
      </c>
      <c r="AB224" s="363">
        <v>46106</v>
      </c>
      <c r="AC224" s="1274" t="s">
        <v>1197</v>
      </c>
      <c r="AD224" s="802"/>
      <c r="AE224" s="802"/>
      <c r="AF224" s="965"/>
    </row>
    <row r="225" spans="1:32" ht="39.75" customHeight="1">
      <c r="A225" s="297" t="s">
        <v>1198</v>
      </c>
      <c r="B225" s="355" t="s">
        <v>1175</v>
      </c>
      <c r="C225" s="299">
        <v>46045</v>
      </c>
      <c r="D225" s="455" t="s">
        <v>56</v>
      </c>
      <c r="E225" s="299"/>
      <c r="F225" s="18" t="s">
        <v>1192</v>
      </c>
      <c r="G225" s="492"/>
      <c r="H225" s="666">
        <v>62</v>
      </c>
      <c r="I225" s="304" t="s">
        <v>631</v>
      </c>
      <c r="J225" s="20" t="s">
        <v>30</v>
      </c>
      <c r="K225" s="19" t="s">
        <v>260</v>
      </c>
      <c r="L225" s="20" t="s">
        <v>110</v>
      </c>
      <c r="M225" s="803">
        <v>170</v>
      </c>
      <c r="N225" s="423">
        <v>948</v>
      </c>
      <c r="O225" s="423"/>
      <c r="P225" s="423">
        <v>948</v>
      </c>
      <c r="Q225" s="20" t="s">
        <v>110</v>
      </c>
      <c r="R225" s="300" t="s">
        <v>38</v>
      </c>
      <c r="S225" s="127" t="s">
        <v>260</v>
      </c>
      <c r="T225" s="925">
        <v>4095</v>
      </c>
      <c r="U225" s="44">
        <v>4088</v>
      </c>
      <c r="V225" s="3">
        <v>1</v>
      </c>
      <c r="W225" s="59">
        <v>45964</v>
      </c>
      <c r="X225" s="7">
        <v>1</v>
      </c>
      <c r="Y225" s="7">
        <v>1</v>
      </c>
      <c r="Z225" s="7">
        <v>1</v>
      </c>
      <c r="AA225" s="379">
        <v>46002</v>
      </c>
      <c r="AB225" s="363">
        <v>46114</v>
      </c>
      <c r="AC225" s="352" t="s">
        <v>1199</v>
      </c>
      <c r="AD225" s="802"/>
      <c r="AE225" s="802"/>
      <c r="AF225" s="965"/>
    </row>
    <row r="226" spans="1:32" ht="39.75" customHeight="1">
      <c r="A226" s="297" t="s">
        <v>1200</v>
      </c>
      <c r="B226" s="355" t="s">
        <v>1175</v>
      </c>
      <c r="C226" s="299">
        <v>46045</v>
      </c>
      <c r="D226" s="455" t="s">
        <v>56</v>
      </c>
      <c r="E226" s="299"/>
      <c r="F226" s="18" t="s">
        <v>1192</v>
      </c>
      <c r="G226" s="492"/>
      <c r="H226" s="666">
        <v>80</v>
      </c>
      <c r="I226" s="304" t="s">
        <v>631</v>
      </c>
      <c r="J226" s="20" t="s">
        <v>30</v>
      </c>
      <c r="K226" s="19" t="s">
        <v>260</v>
      </c>
      <c r="L226" s="20" t="s">
        <v>110</v>
      </c>
      <c r="M226" s="803">
        <v>25891</v>
      </c>
      <c r="N226" s="423">
        <v>618.6</v>
      </c>
      <c r="O226" s="423"/>
      <c r="P226" s="423">
        <v>618.6</v>
      </c>
      <c r="Q226" s="20" t="s">
        <v>110</v>
      </c>
      <c r="R226" s="300" t="s">
        <v>38</v>
      </c>
      <c r="S226" s="59" t="s">
        <v>260</v>
      </c>
      <c r="T226" s="925">
        <v>5254</v>
      </c>
      <c r="U226" s="44">
        <v>5254</v>
      </c>
      <c r="V226" s="3">
        <v>1</v>
      </c>
      <c r="W226" s="59">
        <v>45964</v>
      </c>
      <c r="X226" s="7">
        <v>1</v>
      </c>
      <c r="Y226" s="7">
        <v>1</v>
      </c>
      <c r="Z226" s="7">
        <v>1</v>
      </c>
      <c r="AA226" s="379">
        <v>46002</v>
      </c>
      <c r="AB226" s="373" t="s">
        <v>761</v>
      </c>
      <c r="AC226" s="352" t="s">
        <v>1201</v>
      </c>
      <c r="AD226" s="802"/>
      <c r="AE226" s="802"/>
      <c r="AF226" s="965"/>
    </row>
    <row r="227" spans="1:32" ht="39.75" customHeight="1">
      <c r="A227" s="297" t="s">
        <v>1202</v>
      </c>
      <c r="B227" s="311" t="s">
        <v>1175</v>
      </c>
      <c r="C227" s="19">
        <v>46045</v>
      </c>
      <c r="D227" s="305" t="s">
        <v>56</v>
      </c>
      <c r="E227" s="19"/>
      <c r="F227" s="18" t="s">
        <v>1192</v>
      </c>
      <c r="G227" s="303"/>
      <c r="H227" s="767">
        <v>83</v>
      </c>
      <c r="I227" s="304" t="s">
        <v>631</v>
      </c>
      <c r="J227" s="20" t="s">
        <v>30</v>
      </c>
      <c r="K227" s="19" t="s">
        <v>260</v>
      </c>
      <c r="L227" s="20" t="s">
        <v>110</v>
      </c>
      <c r="M227" s="803">
        <v>170</v>
      </c>
      <c r="N227" s="423">
        <v>499.4</v>
      </c>
      <c r="O227" s="423"/>
      <c r="P227" s="423">
        <v>499.4</v>
      </c>
      <c r="Q227" s="20" t="s">
        <v>110</v>
      </c>
      <c r="R227" s="300" t="s">
        <v>38</v>
      </c>
      <c r="S227" s="943" t="s">
        <v>260</v>
      </c>
      <c r="T227" s="956">
        <v>5947</v>
      </c>
      <c r="U227" s="44">
        <v>5947</v>
      </c>
      <c r="V227" s="3">
        <v>1</v>
      </c>
      <c r="W227" s="59">
        <v>45964</v>
      </c>
      <c r="X227" s="7">
        <v>1</v>
      </c>
      <c r="Y227" s="7">
        <v>1</v>
      </c>
      <c r="Z227" s="7">
        <v>1</v>
      </c>
      <c r="AA227" s="379">
        <v>46002</v>
      </c>
      <c r="AB227" s="373" t="s">
        <v>761</v>
      </c>
      <c r="AC227" s="352" t="s">
        <v>1203</v>
      </c>
      <c r="AD227" s="802"/>
      <c r="AE227" s="802"/>
      <c r="AF227" s="965"/>
    </row>
    <row r="228" spans="1:32" ht="39.75" customHeight="1">
      <c r="A228" s="297" t="s">
        <v>1204</v>
      </c>
      <c r="B228" s="311" t="s">
        <v>1175</v>
      </c>
      <c r="C228" s="19">
        <v>46045</v>
      </c>
      <c r="D228" s="305" t="s">
        <v>56</v>
      </c>
      <c r="E228" s="19"/>
      <c r="F228" s="18" t="s">
        <v>1192</v>
      </c>
      <c r="G228" s="303"/>
      <c r="H228" s="767">
        <v>85</v>
      </c>
      <c r="I228" s="304" t="s">
        <v>631</v>
      </c>
      <c r="J228" s="20" t="s">
        <v>30</v>
      </c>
      <c r="K228" s="19" t="s">
        <v>260</v>
      </c>
      <c r="L228" s="20" t="s">
        <v>110</v>
      </c>
      <c r="M228" s="803">
        <v>30788</v>
      </c>
      <c r="N228" s="423">
        <v>678.2</v>
      </c>
      <c r="O228" s="423"/>
      <c r="P228" s="423">
        <v>678.2</v>
      </c>
      <c r="Q228" s="20" t="s">
        <v>110</v>
      </c>
      <c r="R228" s="300" t="s">
        <v>38</v>
      </c>
      <c r="S228" s="363" t="s">
        <v>260</v>
      </c>
      <c r="T228" s="644">
        <v>5599</v>
      </c>
      <c r="U228" s="633">
        <v>5599</v>
      </c>
      <c r="V228" s="3">
        <v>1</v>
      </c>
      <c r="W228" s="59">
        <v>45964</v>
      </c>
      <c r="X228" s="7">
        <v>1</v>
      </c>
      <c r="Y228" s="7">
        <v>1</v>
      </c>
      <c r="Z228" s="7">
        <v>1</v>
      </c>
      <c r="AA228" s="379">
        <v>45999</v>
      </c>
      <c r="AB228" s="363">
        <v>46114</v>
      </c>
      <c r="AC228" s="352" t="s">
        <v>1205</v>
      </c>
      <c r="AD228" s="802"/>
      <c r="AE228" s="802"/>
      <c r="AF228" s="965"/>
    </row>
    <row r="229" spans="1:32" ht="39.75" customHeight="1">
      <c r="A229" s="297" t="s">
        <v>1206</v>
      </c>
      <c r="B229" s="355" t="s">
        <v>1175</v>
      </c>
      <c r="C229" s="299">
        <v>46045</v>
      </c>
      <c r="D229" s="455" t="s">
        <v>56</v>
      </c>
      <c r="E229" s="299">
        <v>45959</v>
      </c>
      <c r="F229" s="298" t="s">
        <v>1192</v>
      </c>
      <c r="G229" s="492"/>
      <c r="H229" s="666">
        <v>88</v>
      </c>
      <c r="I229" s="304" t="s">
        <v>631</v>
      </c>
      <c r="J229" s="20" t="s">
        <v>30</v>
      </c>
      <c r="K229" s="19" t="s">
        <v>260</v>
      </c>
      <c r="L229" s="20" t="s">
        <v>110</v>
      </c>
      <c r="M229" s="803">
        <v>5668</v>
      </c>
      <c r="N229" s="423">
        <v>588.79999999999995</v>
      </c>
      <c r="O229" s="423"/>
      <c r="P229" s="423">
        <v>588.79999999999995</v>
      </c>
      <c r="Q229" s="572" t="s">
        <v>110</v>
      </c>
      <c r="R229" s="579" t="s">
        <v>38</v>
      </c>
      <c r="S229" s="363" t="s">
        <v>260</v>
      </c>
      <c r="T229" s="644">
        <v>6646</v>
      </c>
      <c r="U229" s="44">
        <v>6623</v>
      </c>
      <c r="V229" s="3">
        <v>1</v>
      </c>
      <c r="W229" s="59">
        <v>45964</v>
      </c>
      <c r="X229" s="7">
        <v>1</v>
      </c>
      <c r="Y229" s="7">
        <v>1</v>
      </c>
      <c r="Z229" s="7">
        <v>1</v>
      </c>
      <c r="AA229" s="379">
        <v>45999</v>
      </c>
      <c r="AB229" s="363">
        <v>46114</v>
      </c>
      <c r="AC229" s="810" t="s">
        <v>1199</v>
      </c>
      <c r="AD229" s="802"/>
      <c r="AE229" s="802"/>
      <c r="AF229" s="965"/>
    </row>
    <row r="230" spans="1:32" ht="39.75" customHeight="1">
      <c r="A230" s="297" t="s">
        <v>1207</v>
      </c>
      <c r="B230" s="355" t="s">
        <v>1175</v>
      </c>
      <c r="C230" s="299">
        <v>46045</v>
      </c>
      <c r="D230" s="455" t="s">
        <v>56</v>
      </c>
      <c r="E230" s="299">
        <v>45959</v>
      </c>
      <c r="F230" s="298" t="s">
        <v>1192</v>
      </c>
      <c r="G230" s="492"/>
      <c r="H230" s="666">
        <v>30</v>
      </c>
      <c r="I230" s="304" t="s">
        <v>631</v>
      </c>
      <c r="J230" s="20" t="s">
        <v>30</v>
      </c>
      <c r="K230" s="19" t="s">
        <v>260</v>
      </c>
      <c r="L230" s="20" t="s">
        <v>110</v>
      </c>
      <c r="M230" s="803">
        <v>170</v>
      </c>
      <c r="N230" s="423">
        <v>499.4</v>
      </c>
      <c r="O230" s="423"/>
      <c r="P230" s="423">
        <v>499.4</v>
      </c>
      <c r="Q230" s="20" t="s">
        <v>110</v>
      </c>
      <c r="R230" s="300" t="s">
        <v>38</v>
      </c>
      <c r="S230" s="497" t="s">
        <v>260</v>
      </c>
      <c r="T230" s="644">
        <v>2136</v>
      </c>
      <c r="U230" s="44">
        <v>2136</v>
      </c>
      <c r="V230" s="3">
        <v>1</v>
      </c>
      <c r="W230" s="59">
        <v>45973</v>
      </c>
      <c r="X230" s="7">
        <v>1</v>
      </c>
      <c r="Y230" s="7">
        <v>1</v>
      </c>
      <c r="Z230" s="7">
        <v>1</v>
      </c>
      <c r="AA230" s="379">
        <v>46002</v>
      </c>
      <c r="AB230" s="363">
        <v>46114</v>
      </c>
      <c r="AC230" s="810" t="s">
        <v>1208</v>
      </c>
      <c r="AD230" s="802"/>
      <c r="AE230" s="802"/>
      <c r="AF230" s="965"/>
    </row>
    <row r="231" spans="1:32" ht="39.75" customHeight="1">
      <c r="A231" s="916" t="s">
        <v>1209</v>
      </c>
      <c r="B231" s="355" t="s">
        <v>1175</v>
      </c>
      <c r="C231" s="299">
        <v>46052</v>
      </c>
      <c r="D231" s="1168" t="s">
        <v>56</v>
      </c>
      <c r="E231" s="749">
        <v>45993</v>
      </c>
      <c r="F231" s="750" t="s">
        <v>891</v>
      </c>
      <c r="G231" s="750" t="s">
        <v>1210</v>
      </c>
      <c r="H231" s="761">
        <v>89</v>
      </c>
      <c r="I231" s="1165" t="s">
        <v>631</v>
      </c>
      <c r="J231" s="740" t="s">
        <v>30</v>
      </c>
      <c r="K231" s="749">
        <v>45993</v>
      </c>
      <c r="L231" s="740" t="s">
        <v>110</v>
      </c>
      <c r="M231" s="941">
        <v>93349.5</v>
      </c>
      <c r="N231" s="1339">
        <v>78956.5</v>
      </c>
      <c r="O231" s="555"/>
      <c r="P231" s="1339">
        <v>78956.5</v>
      </c>
      <c r="Q231" s="1341" t="s">
        <v>110</v>
      </c>
      <c r="R231" s="751" t="s">
        <v>38</v>
      </c>
      <c r="S231" s="1326">
        <v>45993</v>
      </c>
      <c r="T231" s="762">
        <v>7828</v>
      </c>
      <c r="U231" s="731">
        <v>7828</v>
      </c>
      <c r="V231" s="3">
        <v>1</v>
      </c>
      <c r="W231" s="726">
        <v>45994</v>
      </c>
      <c r="X231" s="280">
        <v>1</v>
      </c>
      <c r="Y231" s="744">
        <v>1</v>
      </c>
      <c r="Z231" s="280">
        <v>1</v>
      </c>
      <c r="AA231" s="726">
        <v>46048</v>
      </c>
      <c r="AB231" s="363">
        <v>46114</v>
      </c>
      <c r="AC231" s="972" t="s">
        <v>1211</v>
      </c>
      <c r="AD231" s="802"/>
      <c r="AE231" s="802"/>
      <c r="AF231" s="965"/>
    </row>
    <row r="232" spans="1:32" ht="39.75" customHeight="1">
      <c r="A232" s="926" t="s">
        <v>1212</v>
      </c>
      <c r="B232" s="355" t="s">
        <v>1175</v>
      </c>
      <c r="C232" s="299">
        <v>45989</v>
      </c>
      <c r="D232" s="1168" t="s">
        <v>56</v>
      </c>
      <c r="E232" s="299">
        <v>45959</v>
      </c>
      <c r="F232" s="298" t="s">
        <v>891</v>
      </c>
      <c r="G232" s="492" t="s">
        <v>1213</v>
      </c>
      <c r="H232" s="300">
        <v>59</v>
      </c>
      <c r="I232" s="1165" t="s">
        <v>631</v>
      </c>
      <c r="J232" s="630" t="s">
        <v>30</v>
      </c>
      <c r="K232" s="19">
        <v>45964</v>
      </c>
      <c r="L232" s="630" t="s">
        <v>110</v>
      </c>
      <c r="M232" s="907">
        <v>65066.5</v>
      </c>
      <c r="N232" s="343">
        <v>54887.5</v>
      </c>
      <c r="O232" s="555"/>
      <c r="P232" s="343">
        <v>54887.5</v>
      </c>
      <c r="Q232" s="20" t="s">
        <v>110</v>
      </c>
      <c r="R232" s="300" t="s">
        <v>38</v>
      </c>
      <c r="S232" s="129">
        <v>45964</v>
      </c>
      <c r="T232" s="44">
        <v>5421</v>
      </c>
      <c r="U232" s="44">
        <v>5466</v>
      </c>
      <c r="V232" s="3">
        <v>1.01</v>
      </c>
      <c r="W232" s="59">
        <v>45985</v>
      </c>
      <c r="X232" s="280">
        <v>1</v>
      </c>
      <c r="Y232" s="280">
        <v>1</v>
      </c>
      <c r="Z232" s="280">
        <v>1</v>
      </c>
      <c r="AA232" s="59">
        <v>46034</v>
      </c>
      <c r="AB232" s="363">
        <v>46100</v>
      </c>
      <c r="AC232" s="1246" t="s">
        <v>1214</v>
      </c>
      <c r="AD232" s="802"/>
      <c r="AE232" s="802"/>
      <c r="AF232" s="965"/>
    </row>
    <row r="233" spans="1:32" ht="39.75" customHeight="1">
      <c r="A233" s="926" t="s">
        <v>1215</v>
      </c>
      <c r="B233" s="355" t="s">
        <v>1175</v>
      </c>
      <c r="C233" s="299">
        <v>46010</v>
      </c>
      <c r="D233" s="1168" t="s">
        <v>56</v>
      </c>
      <c r="E233" s="299">
        <v>45959</v>
      </c>
      <c r="F233" s="298" t="s">
        <v>891</v>
      </c>
      <c r="G233" s="492" t="s">
        <v>1216</v>
      </c>
      <c r="H233" s="300">
        <v>89</v>
      </c>
      <c r="I233" s="1165" t="s">
        <v>631</v>
      </c>
      <c r="J233" s="630" t="s">
        <v>30</v>
      </c>
      <c r="K233" s="19">
        <v>45964</v>
      </c>
      <c r="L233" s="630" t="s">
        <v>110</v>
      </c>
      <c r="M233" s="907">
        <v>81602</v>
      </c>
      <c r="N233" s="343">
        <v>67737</v>
      </c>
      <c r="O233" s="555"/>
      <c r="P233" s="343">
        <v>67737</v>
      </c>
      <c r="Q233" s="20" t="s">
        <v>110</v>
      </c>
      <c r="R233" s="300" t="s">
        <v>38</v>
      </c>
      <c r="S233" s="129">
        <v>45964</v>
      </c>
      <c r="T233" s="44">
        <v>6752</v>
      </c>
      <c r="U233" s="44">
        <v>6752</v>
      </c>
      <c r="V233" s="3">
        <v>1</v>
      </c>
      <c r="W233" s="59">
        <v>45992</v>
      </c>
      <c r="X233" s="280">
        <v>1</v>
      </c>
      <c r="Y233" s="280">
        <v>1</v>
      </c>
      <c r="Z233" s="280">
        <v>1</v>
      </c>
      <c r="AA233" s="59">
        <v>46034</v>
      </c>
      <c r="AB233" s="363">
        <v>46118</v>
      </c>
      <c r="AC233" s="971" t="s">
        <v>1217</v>
      </c>
      <c r="AD233" s="802"/>
      <c r="AE233" s="802"/>
      <c r="AF233" s="965"/>
    </row>
    <row r="234" spans="1:32" ht="39.75" customHeight="1">
      <c r="A234" s="926" t="s">
        <v>1218</v>
      </c>
      <c r="B234" s="355" t="s">
        <v>1175</v>
      </c>
      <c r="C234" s="299">
        <v>46045</v>
      </c>
      <c r="D234" s="1168" t="s">
        <v>56</v>
      </c>
      <c r="E234" s="299">
        <v>45959</v>
      </c>
      <c r="F234" s="298" t="s">
        <v>891</v>
      </c>
      <c r="G234" s="492"/>
      <c r="H234" s="300">
        <v>88</v>
      </c>
      <c r="I234" s="1165" t="s">
        <v>631</v>
      </c>
      <c r="J234" s="630" t="s">
        <v>30</v>
      </c>
      <c r="K234" s="19">
        <v>45961</v>
      </c>
      <c r="L234" s="20" t="s">
        <v>110</v>
      </c>
      <c r="M234" s="907">
        <v>88231.9</v>
      </c>
      <c r="N234" s="343">
        <v>75168.899999999994</v>
      </c>
      <c r="O234" s="555"/>
      <c r="P234" s="343">
        <v>75168.899999999994</v>
      </c>
      <c r="Q234" s="20" t="s">
        <v>110</v>
      </c>
      <c r="R234" s="300" t="s">
        <v>38</v>
      </c>
      <c r="S234" s="129">
        <v>45961</v>
      </c>
      <c r="T234" s="44">
        <v>7274</v>
      </c>
      <c r="U234" s="44">
        <v>7274</v>
      </c>
      <c r="V234" s="3">
        <v>1</v>
      </c>
      <c r="W234" s="59">
        <v>45968</v>
      </c>
      <c r="X234" s="280">
        <v>1</v>
      </c>
      <c r="Y234" s="280">
        <v>1</v>
      </c>
      <c r="Z234" s="280">
        <v>1</v>
      </c>
      <c r="AA234" s="59">
        <v>46024</v>
      </c>
      <c r="AB234" s="363">
        <v>46115</v>
      </c>
      <c r="AC234" s="971" t="s">
        <v>1219</v>
      </c>
      <c r="AD234" s="802"/>
      <c r="AE234" s="802"/>
      <c r="AF234" s="965"/>
    </row>
    <row r="235" spans="1:32" ht="39.75" customHeight="1">
      <c r="A235" s="926" t="s">
        <v>1220</v>
      </c>
      <c r="B235" s="355" t="s">
        <v>1175</v>
      </c>
      <c r="C235" s="299">
        <v>45989</v>
      </c>
      <c r="D235" s="1168" t="s">
        <v>56</v>
      </c>
      <c r="E235" s="299">
        <v>45959</v>
      </c>
      <c r="F235" s="298" t="s">
        <v>891</v>
      </c>
      <c r="G235" s="492" t="s">
        <v>1221</v>
      </c>
      <c r="H235" s="300">
        <v>87</v>
      </c>
      <c r="I235" s="1165" t="s">
        <v>631</v>
      </c>
      <c r="J235" s="630" t="s">
        <v>30</v>
      </c>
      <c r="K235" s="19">
        <v>45964</v>
      </c>
      <c r="L235" s="630" t="s">
        <v>110</v>
      </c>
      <c r="M235" s="907">
        <v>93578</v>
      </c>
      <c r="N235" s="343">
        <v>78339</v>
      </c>
      <c r="O235" s="555"/>
      <c r="P235" s="343">
        <v>78339</v>
      </c>
      <c r="Q235" s="20" t="s">
        <v>110</v>
      </c>
      <c r="R235" s="300" t="s">
        <v>38</v>
      </c>
      <c r="S235" s="129">
        <v>45964</v>
      </c>
      <c r="T235" s="44">
        <v>7782</v>
      </c>
      <c r="U235" s="44">
        <v>7782</v>
      </c>
      <c r="V235" s="3">
        <v>1</v>
      </c>
      <c r="W235" s="59">
        <v>45975</v>
      </c>
      <c r="X235" s="280">
        <v>1</v>
      </c>
      <c r="Y235" s="280">
        <v>1</v>
      </c>
      <c r="Z235" s="280">
        <v>1</v>
      </c>
      <c r="AA235" s="59">
        <v>46024</v>
      </c>
      <c r="AB235" s="363">
        <v>46115</v>
      </c>
      <c r="AC235" s="1060"/>
      <c r="AD235" s="802"/>
      <c r="AE235" s="802"/>
      <c r="AF235" s="965"/>
    </row>
    <row r="236" spans="1:32" ht="39.75" customHeight="1">
      <c r="A236" s="926" t="s">
        <v>1222</v>
      </c>
      <c r="B236" s="355" t="s">
        <v>1175</v>
      </c>
      <c r="C236" s="299">
        <v>46045</v>
      </c>
      <c r="D236" s="1168" t="s">
        <v>56</v>
      </c>
      <c r="E236" s="299">
        <v>45959</v>
      </c>
      <c r="F236" s="298" t="s">
        <v>891</v>
      </c>
      <c r="G236" s="492"/>
      <c r="H236" s="300">
        <v>90</v>
      </c>
      <c r="I236" s="1165" t="s">
        <v>631</v>
      </c>
      <c r="J236" s="630" t="s">
        <v>30</v>
      </c>
      <c r="K236" s="19">
        <v>45964</v>
      </c>
      <c r="L236" s="20" t="s">
        <v>110</v>
      </c>
      <c r="M236" s="907">
        <v>84896</v>
      </c>
      <c r="N236" s="343">
        <v>70895</v>
      </c>
      <c r="O236" s="555"/>
      <c r="P236" s="343">
        <v>70895</v>
      </c>
      <c r="Q236" s="20" t="s">
        <v>110</v>
      </c>
      <c r="R236" s="300" t="s">
        <v>38</v>
      </c>
      <c r="S236" s="129">
        <v>45964</v>
      </c>
      <c r="T236" s="44">
        <v>7060</v>
      </c>
      <c r="U236" s="44">
        <v>7060</v>
      </c>
      <c r="V236" s="3">
        <v>1</v>
      </c>
      <c r="W236" s="59">
        <v>45973</v>
      </c>
      <c r="X236" s="280">
        <v>1</v>
      </c>
      <c r="Y236" s="280">
        <v>1</v>
      </c>
      <c r="Z236" s="280">
        <v>1</v>
      </c>
      <c r="AA236" s="59">
        <v>46024</v>
      </c>
      <c r="AB236" s="363">
        <v>46115</v>
      </c>
      <c r="AC236" s="971" t="s">
        <v>1223</v>
      </c>
      <c r="AD236" s="802"/>
      <c r="AE236" s="802"/>
      <c r="AF236" s="965"/>
    </row>
    <row r="237" spans="1:32" ht="39.75" customHeight="1">
      <c r="A237" s="916" t="s">
        <v>1224</v>
      </c>
      <c r="B237" s="355" t="s">
        <v>1175</v>
      </c>
      <c r="C237" s="749">
        <v>46019</v>
      </c>
      <c r="D237" s="1168" t="s">
        <v>56</v>
      </c>
      <c r="E237" s="749">
        <v>45959</v>
      </c>
      <c r="F237" s="750" t="s">
        <v>891</v>
      </c>
      <c r="G237" s="750" t="s">
        <v>1225</v>
      </c>
      <c r="H237" s="751">
        <v>90</v>
      </c>
      <c r="I237" s="1165" t="s">
        <v>631</v>
      </c>
      <c r="J237" s="740" t="s">
        <v>30</v>
      </c>
      <c r="K237" s="753">
        <v>45961</v>
      </c>
      <c r="L237" s="740" t="s">
        <v>110</v>
      </c>
      <c r="M237" s="833">
        <v>91897</v>
      </c>
      <c r="N237" s="343">
        <v>76050</v>
      </c>
      <c r="O237" s="555"/>
      <c r="P237" s="343">
        <v>76050</v>
      </c>
      <c r="Q237" s="755" t="s">
        <v>110</v>
      </c>
      <c r="R237" s="751" t="s">
        <v>38</v>
      </c>
      <c r="S237" s="1329">
        <v>45961</v>
      </c>
      <c r="T237" s="731">
        <v>7457</v>
      </c>
      <c r="U237" s="731">
        <v>7468</v>
      </c>
      <c r="V237" s="3">
        <v>1</v>
      </c>
      <c r="W237" s="726">
        <v>45974</v>
      </c>
      <c r="X237" s="280">
        <v>1</v>
      </c>
      <c r="Y237" s="280">
        <v>1</v>
      </c>
      <c r="Z237" s="280">
        <v>1</v>
      </c>
      <c r="AA237" s="59">
        <v>46034</v>
      </c>
      <c r="AB237" s="373" t="s">
        <v>864</v>
      </c>
      <c r="AC237" s="971" t="s">
        <v>1226</v>
      </c>
      <c r="AD237" s="802"/>
      <c r="AE237" s="802"/>
      <c r="AF237" s="965"/>
    </row>
    <row r="238" spans="1:32" ht="39.75" customHeight="1">
      <c r="A238" s="926" t="s">
        <v>1227</v>
      </c>
      <c r="B238" s="355" t="s">
        <v>1175</v>
      </c>
      <c r="C238" s="299">
        <v>45989</v>
      </c>
      <c r="D238" s="1168" t="s">
        <v>56</v>
      </c>
      <c r="E238" s="299">
        <v>45959</v>
      </c>
      <c r="F238" s="298" t="s">
        <v>891</v>
      </c>
      <c r="G238" s="492" t="s">
        <v>1228</v>
      </c>
      <c r="H238" s="300">
        <v>90</v>
      </c>
      <c r="I238" s="1165" t="s">
        <v>631</v>
      </c>
      <c r="J238" s="630" t="s">
        <v>30</v>
      </c>
      <c r="K238" s="19">
        <v>45964</v>
      </c>
      <c r="L238" s="630" t="s">
        <v>110</v>
      </c>
      <c r="M238" s="907">
        <v>96685</v>
      </c>
      <c r="N238" s="343">
        <v>80682</v>
      </c>
      <c r="O238" s="555"/>
      <c r="P238" s="343">
        <v>80682</v>
      </c>
      <c r="Q238" s="20" t="s">
        <v>110</v>
      </c>
      <c r="R238" s="300" t="s">
        <v>38</v>
      </c>
      <c r="S238" s="129">
        <v>45964</v>
      </c>
      <c r="T238" s="44">
        <v>7926</v>
      </c>
      <c r="U238" s="44">
        <v>8042</v>
      </c>
      <c r="V238" s="3">
        <v>1.01</v>
      </c>
      <c r="W238" s="59">
        <v>45981</v>
      </c>
      <c r="X238" s="280">
        <v>1</v>
      </c>
      <c r="Y238" s="280">
        <v>1</v>
      </c>
      <c r="Z238" s="280">
        <v>1</v>
      </c>
      <c r="AA238" s="59">
        <v>46024</v>
      </c>
      <c r="AB238" s="373" t="s">
        <v>864</v>
      </c>
      <c r="AC238" s="1246" t="s">
        <v>1229</v>
      </c>
      <c r="AD238" s="802"/>
      <c r="AE238" s="802"/>
      <c r="AF238" s="965"/>
    </row>
    <row r="239" spans="1:32" ht="39.75" customHeight="1">
      <c r="A239" s="916" t="s">
        <v>1230</v>
      </c>
      <c r="B239" s="355" t="s">
        <v>1175</v>
      </c>
      <c r="C239" s="749">
        <v>46019</v>
      </c>
      <c r="D239" s="1168" t="s">
        <v>56</v>
      </c>
      <c r="E239" s="749">
        <v>45959</v>
      </c>
      <c r="F239" s="750" t="s">
        <v>891</v>
      </c>
      <c r="G239" s="750" t="s">
        <v>1231</v>
      </c>
      <c r="H239" s="751">
        <v>90</v>
      </c>
      <c r="I239" s="1165" t="s">
        <v>631</v>
      </c>
      <c r="J239" s="740" t="s">
        <v>30</v>
      </c>
      <c r="K239" s="753">
        <v>45964</v>
      </c>
      <c r="L239" s="740" t="s">
        <v>110</v>
      </c>
      <c r="M239" s="833">
        <v>85815</v>
      </c>
      <c r="N239" s="343">
        <v>71126</v>
      </c>
      <c r="O239" s="555"/>
      <c r="P239" s="343">
        <v>71126</v>
      </c>
      <c r="Q239" s="755" t="s">
        <v>110</v>
      </c>
      <c r="R239" s="751" t="s">
        <v>38</v>
      </c>
      <c r="S239" s="1329">
        <v>45964</v>
      </c>
      <c r="T239" s="731">
        <v>6981</v>
      </c>
      <c r="U239" s="731">
        <v>6963</v>
      </c>
      <c r="V239" s="3">
        <v>1</v>
      </c>
      <c r="W239" s="726">
        <v>45981</v>
      </c>
      <c r="X239" s="280">
        <v>1</v>
      </c>
      <c r="Y239" s="280">
        <v>1</v>
      </c>
      <c r="Z239" s="280">
        <v>1</v>
      </c>
      <c r="AA239" s="59">
        <v>46024</v>
      </c>
      <c r="AB239" s="363">
        <v>46118</v>
      </c>
      <c r="AC239" s="1246" t="s">
        <v>1232</v>
      </c>
      <c r="AD239" s="802"/>
      <c r="AE239" s="802"/>
      <c r="AF239" s="965"/>
    </row>
    <row r="240" spans="1:32" ht="39.75" customHeight="1">
      <c r="A240" s="926" t="s">
        <v>1233</v>
      </c>
      <c r="B240" s="355" t="s">
        <v>1175</v>
      </c>
      <c r="C240" s="299">
        <v>46021</v>
      </c>
      <c r="D240" s="1168" t="s">
        <v>56</v>
      </c>
      <c r="E240" s="299">
        <v>45959</v>
      </c>
      <c r="F240" s="298" t="s">
        <v>891</v>
      </c>
      <c r="G240" s="492" t="s">
        <v>1234</v>
      </c>
      <c r="H240" s="300">
        <v>89</v>
      </c>
      <c r="I240" s="1165" t="s">
        <v>631</v>
      </c>
      <c r="J240" s="630" t="s">
        <v>30</v>
      </c>
      <c r="K240" s="19">
        <v>45961</v>
      </c>
      <c r="L240" s="630" t="s">
        <v>110</v>
      </c>
      <c r="M240" s="907">
        <v>83615</v>
      </c>
      <c r="N240" s="343">
        <v>70350</v>
      </c>
      <c r="O240" s="555"/>
      <c r="P240" s="343">
        <v>70350</v>
      </c>
      <c r="Q240" s="20" t="s">
        <v>110</v>
      </c>
      <c r="R240" s="300" t="s">
        <v>38</v>
      </c>
      <c r="S240" s="129">
        <v>45961</v>
      </c>
      <c r="T240" s="44">
        <v>7010</v>
      </c>
      <c r="U240" s="44">
        <v>6748</v>
      </c>
      <c r="V240" s="3">
        <v>0.96</v>
      </c>
      <c r="W240" s="59">
        <v>45986</v>
      </c>
      <c r="X240" s="280">
        <v>1</v>
      </c>
      <c r="Y240" s="280">
        <v>1</v>
      </c>
      <c r="Z240" s="280">
        <v>1</v>
      </c>
      <c r="AA240" s="726">
        <v>46048</v>
      </c>
      <c r="AB240" s="373" t="s">
        <v>864</v>
      </c>
      <c r="AC240" s="1246" t="s">
        <v>1235</v>
      </c>
      <c r="AD240" s="802"/>
      <c r="AE240" s="802"/>
      <c r="AF240" s="965"/>
    </row>
    <row r="241" spans="1:32" ht="39.75" customHeight="1">
      <c r="A241" s="916" t="s">
        <v>1236</v>
      </c>
      <c r="B241" s="355" t="s">
        <v>1175</v>
      </c>
      <c r="C241" s="749">
        <v>46021</v>
      </c>
      <c r="D241" s="1168" t="s">
        <v>56</v>
      </c>
      <c r="E241" s="749">
        <v>45959</v>
      </c>
      <c r="F241" s="750" t="s">
        <v>891</v>
      </c>
      <c r="G241" s="750" t="s">
        <v>1237</v>
      </c>
      <c r="H241" s="751">
        <v>88</v>
      </c>
      <c r="I241" s="1165" t="s">
        <v>631</v>
      </c>
      <c r="J241" s="740" t="s">
        <v>30</v>
      </c>
      <c r="K241" s="753">
        <v>45964</v>
      </c>
      <c r="L241" s="740" t="s">
        <v>110</v>
      </c>
      <c r="M241" s="833">
        <v>78736.5</v>
      </c>
      <c r="N241" s="343">
        <v>65465.5</v>
      </c>
      <c r="O241" s="555"/>
      <c r="P241" s="343">
        <v>65465.5</v>
      </c>
      <c r="Q241" s="755" t="s">
        <v>110</v>
      </c>
      <c r="R241" s="751" t="s">
        <v>38</v>
      </c>
      <c r="S241" s="1329">
        <v>45964</v>
      </c>
      <c r="T241" s="731">
        <v>6403</v>
      </c>
      <c r="U241" s="731">
        <v>6403</v>
      </c>
      <c r="V241" s="3">
        <v>1</v>
      </c>
      <c r="W241" s="726">
        <v>46000</v>
      </c>
      <c r="X241" s="280">
        <v>1</v>
      </c>
      <c r="Y241" s="280">
        <v>1</v>
      </c>
      <c r="Z241" s="280">
        <v>1</v>
      </c>
      <c r="AA241" s="726">
        <v>46048</v>
      </c>
      <c r="AB241" s="373" t="s">
        <v>864</v>
      </c>
      <c r="AC241" s="971" t="s">
        <v>1238</v>
      </c>
      <c r="AD241" s="802"/>
      <c r="AE241" s="802"/>
      <c r="AF241" s="965"/>
    </row>
    <row r="242" spans="1:32" ht="39.75" customHeight="1">
      <c r="A242" s="916" t="s">
        <v>1239</v>
      </c>
      <c r="B242" s="355" t="s">
        <v>1175</v>
      </c>
      <c r="C242" s="749">
        <v>46021</v>
      </c>
      <c r="D242" s="1168" t="s">
        <v>56</v>
      </c>
      <c r="E242" s="749">
        <v>45959</v>
      </c>
      <c r="F242" s="750" t="s">
        <v>891</v>
      </c>
      <c r="G242" s="750" t="s">
        <v>1240</v>
      </c>
      <c r="H242" s="751">
        <v>86</v>
      </c>
      <c r="I242" s="1165" t="s">
        <v>631</v>
      </c>
      <c r="J242" s="740" t="s">
        <v>30</v>
      </c>
      <c r="K242" s="753">
        <v>45964</v>
      </c>
      <c r="L242" s="740" t="s">
        <v>110</v>
      </c>
      <c r="M242" s="833">
        <v>80698</v>
      </c>
      <c r="N242" s="343">
        <v>67837</v>
      </c>
      <c r="O242" s="555"/>
      <c r="P242" s="343">
        <v>67837</v>
      </c>
      <c r="Q242" s="755" t="s">
        <v>110</v>
      </c>
      <c r="R242" s="751" t="s">
        <v>38</v>
      </c>
      <c r="S242" s="1329">
        <v>45964</v>
      </c>
      <c r="T242" s="731">
        <v>6739</v>
      </c>
      <c r="U242" s="731">
        <v>6739</v>
      </c>
      <c r="V242" s="3">
        <v>1</v>
      </c>
      <c r="W242" s="726">
        <v>46008</v>
      </c>
      <c r="X242" s="280">
        <v>1</v>
      </c>
      <c r="Y242" s="280">
        <v>1</v>
      </c>
      <c r="Z242" s="280">
        <v>1</v>
      </c>
      <c r="AA242" s="363">
        <v>46053</v>
      </c>
      <c r="AB242" s="373" t="s">
        <v>864</v>
      </c>
      <c r="AC242" s="1246" t="s">
        <v>1241</v>
      </c>
      <c r="AD242" s="802"/>
      <c r="AE242" s="802"/>
      <c r="AF242" s="965"/>
    </row>
    <row r="243" spans="1:32" ht="39.75" customHeight="1">
      <c r="A243" s="916" t="s">
        <v>1242</v>
      </c>
      <c r="B243" s="355" t="s">
        <v>1175</v>
      </c>
      <c r="C243" s="299">
        <v>46052</v>
      </c>
      <c r="D243" s="1168" t="s">
        <v>56</v>
      </c>
      <c r="E243" s="749">
        <v>45959</v>
      </c>
      <c r="F243" s="750" t="s">
        <v>891</v>
      </c>
      <c r="G243" s="750" t="s">
        <v>1243</v>
      </c>
      <c r="H243" s="751">
        <v>87</v>
      </c>
      <c r="I243" s="1165" t="s">
        <v>631</v>
      </c>
      <c r="J243" s="740" t="s">
        <v>30</v>
      </c>
      <c r="K243" s="753">
        <v>45964</v>
      </c>
      <c r="L243" s="740" t="s">
        <v>110</v>
      </c>
      <c r="M243" s="833">
        <v>79552</v>
      </c>
      <c r="N243" s="343">
        <v>66689</v>
      </c>
      <c r="O243" s="555"/>
      <c r="P243" s="343">
        <v>66689</v>
      </c>
      <c r="Q243" s="755" t="s">
        <v>110</v>
      </c>
      <c r="R243" s="751" t="s">
        <v>38</v>
      </c>
      <c r="S243" s="1329">
        <v>45964</v>
      </c>
      <c r="T243" s="731">
        <v>6577</v>
      </c>
      <c r="U243" s="731">
        <v>6577</v>
      </c>
      <c r="V243" s="3">
        <v>1</v>
      </c>
      <c r="W243" s="726">
        <v>46000</v>
      </c>
      <c r="X243" s="744">
        <v>1</v>
      </c>
      <c r="Y243" s="744">
        <v>1</v>
      </c>
      <c r="Z243" s="280">
        <v>1</v>
      </c>
      <c r="AA243" s="726">
        <v>46048</v>
      </c>
      <c r="AB243" s="373" t="s">
        <v>864</v>
      </c>
      <c r="AC243" s="1304" t="s">
        <v>1244</v>
      </c>
      <c r="AD243" s="802"/>
      <c r="AE243" s="802"/>
      <c r="AF243" s="965"/>
    </row>
    <row r="244" spans="1:32" ht="39.75" customHeight="1">
      <c r="A244" s="916" t="s">
        <v>1245</v>
      </c>
      <c r="B244" s="355" t="s">
        <v>1175</v>
      </c>
      <c r="C244" s="749">
        <v>46021</v>
      </c>
      <c r="D244" s="1168" t="s">
        <v>56</v>
      </c>
      <c r="E244" s="749">
        <v>45959</v>
      </c>
      <c r="F244" s="750" t="s">
        <v>891</v>
      </c>
      <c r="G244" s="750" t="s">
        <v>1246</v>
      </c>
      <c r="H244" s="751">
        <v>85</v>
      </c>
      <c r="I244" s="1165" t="s">
        <v>631</v>
      </c>
      <c r="J244" s="740" t="s">
        <v>30</v>
      </c>
      <c r="K244" s="753">
        <v>45964</v>
      </c>
      <c r="L244" s="740" t="s">
        <v>110</v>
      </c>
      <c r="M244" s="833">
        <v>84770</v>
      </c>
      <c r="N244" s="343">
        <v>70169</v>
      </c>
      <c r="O244" s="555"/>
      <c r="P244" s="343">
        <v>70169</v>
      </c>
      <c r="Q244" s="755" t="s">
        <v>110</v>
      </c>
      <c r="R244" s="778" t="s">
        <v>38</v>
      </c>
      <c r="S244" s="1329">
        <v>45964</v>
      </c>
      <c r="T244" s="731">
        <v>6965</v>
      </c>
      <c r="U244" s="731">
        <v>6758</v>
      </c>
      <c r="V244" s="3">
        <v>0.97</v>
      </c>
      <c r="W244" s="726">
        <v>45999</v>
      </c>
      <c r="X244" s="280">
        <v>1</v>
      </c>
      <c r="Y244" s="280">
        <v>1</v>
      </c>
      <c r="Z244" s="280">
        <v>1</v>
      </c>
      <c r="AA244" s="726">
        <v>46048</v>
      </c>
      <c r="AB244" s="373" t="s">
        <v>864</v>
      </c>
      <c r="AC244" s="1246" t="s">
        <v>1247</v>
      </c>
      <c r="AD244" s="802"/>
      <c r="AE244" s="802"/>
      <c r="AF244" s="965"/>
    </row>
    <row r="245" spans="1:32" ht="39.75" customHeight="1">
      <c r="A245" s="916" t="s">
        <v>1248</v>
      </c>
      <c r="B245" s="355" t="s">
        <v>1175</v>
      </c>
      <c r="C245" s="749">
        <v>46019</v>
      </c>
      <c r="D245" s="1168" t="s">
        <v>56</v>
      </c>
      <c r="E245" s="749">
        <v>45959</v>
      </c>
      <c r="F245" s="750" t="s">
        <v>891</v>
      </c>
      <c r="G245" s="750" t="s">
        <v>1249</v>
      </c>
      <c r="H245" s="751">
        <v>87</v>
      </c>
      <c r="I245" s="1165" t="s">
        <v>631</v>
      </c>
      <c r="J245" s="740" t="s">
        <v>30</v>
      </c>
      <c r="K245" s="753">
        <v>45964</v>
      </c>
      <c r="L245" s="740" t="s">
        <v>110</v>
      </c>
      <c r="M245" s="833">
        <v>87875</v>
      </c>
      <c r="N245" s="343">
        <v>74526</v>
      </c>
      <c r="O245" s="555"/>
      <c r="P245" s="343">
        <v>74526</v>
      </c>
      <c r="Q245" s="1341" t="s">
        <v>110</v>
      </c>
      <c r="R245" s="751" t="s">
        <v>38</v>
      </c>
      <c r="S245" s="1329">
        <v>45964</v>
      </c>
      <c r="T245" s="731">
        <v>7319</v>
      </c>
      <c r="U245" s="731">
        <v>7319</v>
      </c>
      <c r="V245" s="3">
        <v>1</v>
      </c>
      <c r="W245" s="726">
        <v>46000</v>
      </c>
      <c r="X245" s="280">
        <v>1</v>
      </c>
      <c r="Y245" s="280">
        <v>1</v>
      </c>
      <c r="Z245" s="280">
        <v>1</v>
      </c>
      <c r="AA245" s="59">
        <v>46034</v>
      </c>
      <c r="AB245" s="363">
        <v>46120</v>
      </c>
      <c r="AC245" s="1246" t="s">
        <v>1250</v>
      </c>
      <c r="AD245" s="802"/>
      <c r="AE245" s="802"/>
      <c r="AF245" s="965"/>
    </row>
    <row r="246" spans="1:32" ht="39.75" customHeight="1">
      <c r="A246" s="916" t="s">
        <v>1251</v>
      </c>
      <c r="B246" s="355" t="s">
        <v>1175</v>
      </c>
      <c r="C246" s="749">
        <v>46052</v>
      </c>
      <c r="D246" s="1168" t="s">
        <v>56</v>
      </c>
      <c r="E246" s="749">
        <v>45987</v>
      </c>
      <c r="F246" s="750" t="s">
        <v>891</v>
      </c>
      <c r="G246" s="750" t="s">
        <v>1252</v>
      </c>
      <c r="H246" s="751">
        <v>85</v>
      </c>
      <c r="I246" s="1165" t="s">
        <v>631</v>
      </c>
      <c r="J246" s="740" t="s">
        <v>30</v>
      </c>
      <c r="K246" s="753">
        <v>45987</v>
      </c>
      <c r="L246" s="740" t="s">
        <v>110</v>
      </c>
      <c r="M246" s="833">
        <v>84092.5</v>
      </c>
      <c r="N246" s="1339">
        <v>69227.5</v>
      </c>
      <c r="O246" s="555"/>
      <c r="P246" s="1339">
        <v>69227.5</v>
      </c>
      <c r="Q246" s="1341" t="s">
        <v>110</v>
      </c>
      <c r="R246" s="751" t="s">
        <v>38</v>
      </c>
      <c r="S246" s="1329">
        <v>45987</v>
      </c>
      <c r="T246" s="731">
        <v>6897</v>
      </c>
      <c r="U246" s="731">
        <v>6897</v>
      </c>
      <c r="V246" s="3">
        <v>1</v>
      </c>
      <c r="W246" s="726">
        <v>46009</v>
      </c>
      <c r="X246" s="280">
        <v>1</v>
      </c>
      <c r="Y246" s="280">
        <v>1</v>
      </c>
      <c r="Z246" s="280">
        <v>1</v>
      </c>
      <c r="AA246" s="726">
        <v>46048</v>
      </c>
      <c r="AB246" s="363">
        <v>46120</v>
      </c>
      <c r="AC246" s="972" t="s">
        <v>1253</v>
      </c>
      <c r="AD246" s="802"/>
      <c r="AE246" s="802"/>
      <c r="AF246" s="965"/>
    </row>
    <row r="247" spans="1:32" ht="39.75" customHeight="1">
      <c r="A247" s="916" t="s">
        <v>1254</v>
      </c>
      <c r="B247" s="355" t="s">
        <v>1175</v>
      </c>
      <c r="C247" s="299">
        <v>46052</v>
      </c>
      <c r="D247" s="1168" t="s">
        <v>56</v>
      </c>
      <c r="E247" s="749">
        <v>45987</v>
      </c>
      <c r="F247" s="750" t="s">
        <v>891</v>
      </c>
      <c r="G247" s="750" t="s">
        <v>1255</v>
      </c>
      <c r="H247" s="751">
        <v>76</v>
      </c>
      <c r="I247" s="1165" t="s">
        <v>631</v>
      </c>
      <c r="J247" s="740" t="s">
        <v>30</v>
      </c>
      <c r="K247" s="753">
        <v>45987</v>
      </c>
      <c r="L247" s="740" t="s">
        <v>110</v>
      </c>
      <c r="M247" s="833">
        <v>74892.5</v>
      </c>
      <c r="N247" s="343">
        <v>62257.5</v>
      </c>
      <c r="O247" s="555"/>
      <c r="P247" s="343">
        <v>62257.5</v>
      </c>
      <c r="Q247" s="1341" t="s">
        <v>110</v>
      </c>
      <c r="R247" s="751" t="s">
        <v>38</v>
      </c>
      <c r="S247" s="1330">
        <v>45987</v>
      </c>
      <c r="T247" s="731">
        <v>6218</v>
      </c>
      <c r="U247" s="731">
        <v>6218</v>
      </c>
      <c r="V247" s="3">
        <v>1</v>
      </c>
      <c r="W247" s="726">
        <v>46386</v>
      </c>
      <c r="X247" s="280">
        <v>1</v>
      </c>
      <c r="Y247" s="280">
        <v>1</v>
      </c>
      <c r="Z247" s="280">
        <v>1</v>
      </c>
      <c r="AA247" s="726">
        <v>46052</v>
      </c>
      <c r="AB247" s="363">
        <v>46120</v>
      </c>
      <c r="AC247" s="1304" t="s">
        <v>1256</v>
      </c>
      <c r="AD247" s="802"/>
      <c r="AE247" s="802"/>
      <c r="AF247" s="965"/>
    </row>
    <row r="248" spans="1:32" ht="39.75" customHeight="1">
      <c r="A248" s="916" t="s">
        <v>1257</v>
      </c>
      <c r="B248" s="355" t="s">
        <v>1175</v>
      </c>
      <c r="C248" s="299">
        <v>46052</v>
      </c>
      <c r="D248" s="1168" t="s">
        <v>56</v>
      </c>
      <c r="E248" s="749">
        <v>45987</v>
      </c>
      <c r="F248" s="750" t="s">
        <v>891</v>
      </c>
      <c r="G248" s="777" t="s">
        <v>1258</v>
      </c>
      <c r="H248" s="778">
        <v>86</v>
      </c>
      <c r="I248" s="372" t="s">
        <v>631</v>
      </c>
      <c r="J248" s="703" t="s">
        <v>30</v>
      </c>
      <c r="K248" s="753">
        <v>45987</v>
      </c>
      <c r="L248" s="740" t="s">
        <v>110</v>
      </c>
      <c r="M248" s="833">
        <v>90841</v>
      </c>
      <c r="N248" s="343">
        <v>75112</v>
      </c>
      <c r="O248" s="555"/>
      <c r="P248" s="343">
        <v>75112</v>
      </c>
      <c r="Q248" s="1341" t="s">
        <v>110</v>
      </c>
      <c r="R248" s="751" t="s">
        <v>38</v>
      </c>
      <c r="S248" s="1329">
        <v>45987</v>
      </c>
      <c r="T248" s="1297">
        <v>7491</v>
      </c>
      <c r="U248" s="776">
        <v>7491</v>
      </c>
      <c r="V248" s="79">
        <v>1</v>
      </c>
      <c r="W248" s="726">
        <v>46009</v>
      </c>
      <c r="X248" s="744">
        <v>1</v>
      </c>
      <c r="Y248" s="744">
        <v>1</v>
      </c>
      <c r="Z248" s="280">
        <v>1</v>
      </c>
      <c r="AA248" s="726">
        <v>46052</v>
      </c>
      <c r="AB248" s="363">
        <v>46120</v>
      </c>
      <c r="AC248" s="972" t="s">
        <v>1259</v>
      </c>
      <c r="AD248" s="802"/>
      <c r="AE248" s="802"/>
      <c r="AF248" s="965"/>
    </row>
    <row r="249" spans="1:32" ht="39.75" customHeight="1">
      <c r="A249" s="916" t="s">
        <v>1260</v>
      </c>
      <c r="B249" s="355" t="s">
        <v>1175</v>
      </c>
      <c r="C249" s="299">
        <v>46052</v>
      </c>
      <c r="D249" s="1168" t="s">
        <v>56</v>
      </c>
      <c r="E249" s="749">
        <v>45987</v>
      </c>
      <c r="F249" s="785" t="s">
        <v>891</v>
      </c>
      <c r="G249" s="750" t="s">
        <v>1261</v>
      </c>
      <c r="H249" s="751">
        <v>78</v>
      </c>
      <c r="I249" s="304" t="s">
        <v>631</v>
      </c>
      <c r="J249" s="755" t="s">
        <v>30</v>
      </c>
      <c r="K249" s="753">
        <v>45987</v>
      </c>
      <c r="L249" s="740" t="s">
        <v>110</v>
      </c>
      <c r="M249" s="833">
        <v>68606.5</v>
      </c>
      <c r="N249" s="1339">
        <v>54793.5</v>
      </c>
      <c r="O249" s="555"/>
      <c r="P249" s="1339">
        <v>54793.5</v>
      </c>
      <c r="Q249" s="1341" t="s">
        <v>110</v>
      </c>
      <c r="R249" s="751" t="s">
        <v>38</v>
      </c>
      <c r="S249" s="1329">
        <v>45987</v>
      </c>
      <c r="T249" s="776">
        <v>5456</v>
      </c>
      <c r="U249" s="731">
        <v>5441</v>
      </c>
      <c r="V249" s="3">
        <v>1</v>
      </c>
      <c r="W249" s="726">
        <v>46028</v>
      </c>
      <c r="X249" s="280">
        <v>1</v>
      </c>
      <c r="Y249" s="280">
        <v>1</v>
      </c>
      <c r="Z249" s="280">
        <v>1</v>
      </c>
      <c r="AA249" s="726">
        <v>46052</v>
      </c>
      <c r="AB249" s="363">
        <v>46119</v>
      </c>
      <c r="AC249" s="972" t="s">
        <v>1262</v>
      </c>
      <c r="AD249" s="802"/>
      <c r="AE249" s="802"/>
      <c r="AF249" s="965"/>
    </row>
    <row r="250" spans="1:32" ht="39.75" customHeight="1">
      <c r="A250" s="938" t="s">
        <v>1263</v>
      </c>
      <c r="B250" s="1169" t="s">
        <v>1175</v>
      </c>
      <c r="C250" s="299">
        <v>46052</v>
      </c>
      <c r="D250" s="1170" t="s">
        <v>56</v>
      </c>
      <c r="E250" s="748">
        <v>45987</v>
      </c>
      <c r="F250" s="691" t="s">
        <v>891</v>
      </c>
      <c r="G250" s="750" t="s">
        <v>1264</v>
      </c>
      <c r="H250" s="751">
        <v>73</v>
      </c>
      <c r="I250" s="304" t="s">
        <v>631</v>
      </c>
      <c r="J250" s="755" t="s">
        <v>30</v>
      </c>
      <c r="K250" s="779">
        <v>45987</v>
      </c>
      <c r="L250" s="703" t="s">
        <v>110</v>
      </c>
      <c r="M250" s="812">
        <v>71371</v>
      </c>
      <c r="N250" s="1340">
        <v>58248</v>
      </c>
      <c r="O250" s="575"/>
      <c r="P250" s="1340">
        <v>58248</v>
      </c>
      <c r="Q250" s="703" t="s">
        <v>110</v>
      </c>
      <c r="R250" s="751" t="s">
        <v>38</v>
      </c>
      <c r="S250" s="1329">
        <v>45987</v>
      </c>
      <c r="T250" s="731">
        <v>5810</v>
      </c>
      <c r="U250" s="731">
        <v>5674</v>
      </c>
      <c r="V250" s="3">
        <v>0.98</v>
      </c>
      <c r="W250" s="726">
        <v>46030</v>
      </c>
      <c r="X250" s="744">
        <v>1</v>
      </c>
      <c r="Y250" s="744">
        <v>1</v>
      </c>
      <c r="Z250" s="280">
        <v>1</v>
      </c>
      <c r="AA250" s="726">
        <v>46052</v>
      </c>
      <c r="AB250" s="373" t="s">
        <v>864</v>
      </c>
      <c r="AC250" s="972" t="s">
        <v>1265</v>
      </c>
      <c r="AD250" s="802"/>
      <c r="AE250" s="802"/>
      <c r="AF250" s="965"/>
    </row>
    <row r="251" spans="1:32" ht="39.75" customHeight="1">
      <c r="A251" s="916" t="s">
        <v>1266</v>
      </c>
      <c r="B251" s="355" t="s">
        <v>1175</v>
      </c>
      <c r="C251" s="749">
        <v>46019</v>
      </c>
      <c r="D251" s="1168" t="s">
        <v>56</v>
      </c>
      <c r="E251" s="749">
        <v>45959</v>
      </c>
      <c r="F251" s="750" t="s">
        <v>891</v>
      </c>
      <c r="G251" s="750" t="s">
        <v>1267</v>
      </c>
      <c r="H251" s="751">
        <v>0</v>
      </c>
      <c r="I251" s="1165" t="s">
        <v>631</v>
      </c>
      <c r="J251" s="740" t="s">
        <v>30</v>
      </c>
      <c r="K251" s="753">
        <v>45961</v>
      </c>
      <c r="L251" s="740" t="s">
        <v>110</v>
      </c>
      <c r="M251" s="833">
        <v>64985.65</v>
      </c>
      <c r="N251" s="343">
        <v>41925.15</v>
      </c>
      <c r="O251" s="555"/>
      <c r="P251" s="343">
        <v>41925.15</v>
      </c>
      <c r="Q251" s="1341" t="s">
        <v>110</v>
      </c>
      <c r="R251" s="751" t="s">
        <v>38</v>
      </c>
      <c r="S251" s="1329">
        <v>45964</v>
      </c>
      <c r="T251" s="731">
        <v>5155</v>
      </c>
      <c r="U251" s="731">
        <v>5169</v>
      </c>
      <c r="V251" s="3">
        <v>1</v>
      </c>
      <c r="W251" s="726">
        <v>45992</v>
      </c>
      <c r="X251" s="744">
        <v>1</v>
      </c>
      <c r="Y251" s="280">
        <v>1</v>
      </c>
      <c r="Z251" s="280">
        <v>1</v>
      </c>
      <c r="AA251" s="726">
        <v>46040</v>
      </c>
      <c r="AB251" s="373" t="s">
        <v>864</v>
      </c>
      <c r="AC251" s="971" t="s">
        <v>1268</v>
      </c>
      <c r="AD251" s="802"/>
      <c r="AE251" s="802"/>
      <c r="AF251" s="965"/>
    </row>
    <row r="252" spans="1:32" ht="39.75" customHeight="1">
      <c r="A252" s="916" t="s">
        <v>1269</v>
      </c>
      <c r="B252" s="355" t="s">
        <v>1175</v>
      </c>
      <c r="C252" s="749">
        <v>46019</v>
      </c>
      <c r="D252" s="1168" t="s">
        <v>56</v>
      </c>
      <c r="E252" s="749">
        <v>45959</v>
      </c>
      <c r="F252" s="750" t="s">
        <v>891</v>
      </c>
      <c r="G252" s="750" t="s">
        <v>1270</v>
      </c>
      <c r="H252" s="751">
        <v>0</v>
      </c>
      <c r="I252" s="1165" t="s">
        <v>631</v>
      </c>
      <c r="J252" s="740" t="s">
        <v>30</v>
      </c>
      <c r="K252" s="753">
        <v>45961</v>
      </c>
      <c r="L252" s="740" t="s">
        <v>110</v>
      </c>
      <c r="M252" s="833">
        <v>54043.5</v>
      </c>
      <c r="N252" s="343">
        <v>46053.5</v>
      </c>
      <c r="O252" s="555"/>
      <c r="P252" s="343">
        <v>46053.5</v>
      </c>
      <c r="Q252" s="1341" t="s">
        <v>110</v>
      </c>
      <c r="R252" s="751" t="s">
        <v>38</v>
      </c>
      <c r="S252" s="1329">
        <v>45961</v>
      </c>
      <c r="T252" s="731">
        <v>4140</v>
      </c>
      <c r="U252" s="731">
        <v>4140</v>
      </c>
      <c r="V252" s="3">
        <v>1</v>
      </c>
      <c r="W252" s="726">
        <v>45974</v>
      </c>
      <c r="X252" s="744">
        <v>1</v>
      </c>
      <c r="Y252" s="280">
        <v>1</v>
      </c>
      <c r="Z252" s="280">
        <v>1</v>
      </c>
      <c r="AA252" s="726">
        <v>46040</v>
      </c>
      <c r="AB252" s="373" t="s">
        <v>864</v>
      </c>
      <c r="AC252" s="1246" t="s">
        <v>1271</v>
      </c>
      <c r="AD252" s="802"/>
      <c r="AE252" s="802"/>
      <c r="AF252" s="965"/>
    </row>
    <row r="253" spans="1:32" ht="39.75" customHeight="1">
      <c r="A253" s="600"/>
      <c r="B253" s="1169"/>
      <c r="C253" s="598"/>
      <c r="D253" s="649"/>
      <c r="E253" s="598"/>
      <c r="F253" s="600"/>
      <c r="G253" s="653"/>
      <c r="H253" s="1295"/>
      <c r="I253" s="577"/>
      <c r="J253" s="572"/>
      <c r="K253" s="24"/>
      <c r="L253" s="572"/>
      <c r="M253" s="1296"/>
      <c r="N253" s="957"/>
      <c r="O253" s="957"/>
      <c r="P253" s="640" t="e">
        <f>SUM(#REF!+O253)</f>
        <v>#REF!</v>
      </c>
      <c r="Q253" s="20"/>
      <c r="R253" s="1328"/>
      <c r="S253" s="1298"/>
      <c r="T253" s="644"/>
      <c r="U253" s="44"/>
      <c r="V253" s="1242"/>
      <c r="W253" s="127"/>
      <c r="X253" s="7"/>
      <c r="Y253" s="7"/>
      <c r="Z253" s="7"/>
      <c r="AA253" s="379"/>
      <c r="AB253" s="379"/>
      <c r="AC253" s="810"/>
      <c r="AD253" s="802"/>
      <c r="AE253" s="802"/>
      <c r="AF253" s="965"/>
    </row>
    <row r="254" spans="1:32" ht="39.75" customHeight="1">
      <c r="A254" s="1299"/>
      <c r="B254" s="18"/>
      <c r="C254" s="19"/>
      <c r="D254" s="19"/>
      <c r="E254" s="19"/>
      <c r="F254" s="305"/>
      <c r="G254" s="442"/>
      <c r="H254" s="20"/>
      <c r="I254" s="304"/>
      <c r="J254" s="20"/>
      <c r="K254" s="18"/>
      <c r="L254" s="20"/>
      <c r="M254" s="343"/>
      <c r="N254" s="423"/>
      <c r="O254" s="423"/>
      <c r="P254" s="640" t="e">
        <f>SUM(#REF!+O254)</f>
        <v>#REF!</v>
      </c>
      <c r="Q254" s="20"/>
      <c r="R254" s="20"/>
      <c r="S254" s="451"/>
      <c r="T254" s="5"/>
      <c r="U254" s="5"/>
      <c r="V254" s="3"/>
      <c r="W254" s="130"/>
      <c r="X254" s="268"/>
      <c r="Y254" s="268"/>
      <c r="Z254" s="268"/>
      <c r="AA254" s="370"/>
      <c r="AB254" s="370"/>
      <c r="AC254" s="251"/>
    </row>
    <row r="255" spans="1:32" ht="39.75" customHeight="1">
      <c r="A255" s="588" t="s">
        <v>1272</v>
      </c>
      <c r="B255" s="427"/>
      <c r="C255" s="428"/>
      <c r="D255" s="428"/>
      <c r="E255" s="428"/>
      <c r="F255" s="474"/>
      <c r="G255" s="429"/>
      <c r="H255" s="54"/>
      <c r="I255" s="475"/>
      <c r="J255" s="54"/>
      <c r="K255" s="427"/>
      <c r="L255" s="54"/>
      <c r="M255" s="430"/>
      <c r="N255" s="431"/>
      <c r="O255" s="430"/>
      <c r="P255" s="1320">
        <v>78461.5</v>
      </c>
      <c r="Q255" s="413"/>
      <c r="R255" s="432"/>
      <c r="S255" s="432"/>
      <c r="T255" s="475"/>
      <c r="U255" s="350"/>
      <c r="V255" s="413"/>
      <c r="W255" s="351"/>
      <c r="X255" s="351"/>
      <c r="Y255" s="351"/>
      <c r="Z255" s="413"/>
    </row>
    <row r="256" spans="1:32" ht="39.75" customHeight="1">
      <c r="A256" s="447"/>
      <c r="B256" s="427"/>
      <c r="C256" s="428"/>
      <c r="D256" s="428"/>
      <c r="E256" s="428"/>
      <c r="F256" s="474"/>
      <c r="G256" s="429"/>
      <c r="H256" s="54"/>
      <c r="I256" s="475"/>
      <c r="J256" s="54"/>
      <c r="K256" s="427"/>
      <c r="L256" s="54"/>
      <c r="M256" s="430">
        <v>14632301.23</v>
      </c>
      <c r="N256" s="431"/>
      <c r="O256" s="430"/>
      <c r="P256" s="430">
        <v>14274512.52</v>
      </c>
      <c r="Q256" s="413"/>
      <c r="R256" s="432"/>
      <c r="S256" s="432"/>
      <c r="T256" s="475"/>
      <c r="U256" s="350"/>
      <c r="V256" s="413"/>
      <c r="W256" s="351"/>
      <c r="X256" s="351"/>
      <c r="Y256" s="351"/>
      <c r="Z256" s="413"/>
    </row>
    <row r="257" spans="1:29" ht="39.75" customHeight="1">
      <c r="A257" s="185"/>
      <c r="Q257" s="98"/>
    </row>
    <row r="258" spans="1:29" ht="39.75" customHeight="1">
      <c r="A258" s="433" t="s">
        <v>1273</v>
      </c>
      <c r="B258" s="434"/>
    </row>
    <row r="259" spans="1:29" ht="39.75" customHeight="1">
      <c r="A259" s="342" t="s">
        <v>67</v>
      </c>
      <c r="B259" s="436" t="s">
        <v>90</v>
      </c>
      <c r="C259" s="444" t="s">
        <v>91</v>
      </c>
      <c r="D259" s="436" t="s">
        <v>444</v>
      </c>
      <c r="E259" s="436" t="s">
        <v>527</v>
      </c>
      <c r="F259" s="436" t="s">
        <v>528</v>
      </c>
      <c r="G259" s="436" t="s">
        <v>92</v>
      </c>
      <c r="H259" s="436" t="s">
        <v>68</v>
      </c>
      <c r="I259" s="436" t="s">
        <v>93</v>
      </c>
      <c r="J259" s="436" t="s">
        <v>26</v>
      </c>
      <c r="K259" s="436" t="s">
        <v>96</v>
      </c>
      <c r="L259" s="436" t="s">
        <v>95</v>
      </c>
      <c r="M259" s="445" t="s">
        <v>530</v>
      </c>
      <c r="N259" s="445" t="s">
        <v>838</v>
      </c>
      <c r="O259" s="435" t="s">
        <v>839</v>
      </c>
      <c r="P259" s="435" t="s">
        <v>840</v>
      </c>
      <c r="Q259" s="436" t="s">
        <v>94</v>
      </c>
      <c r="R259" s="436" t="s">
        <v>97</v>
      </c>
      <c r="S259" s="436" t="s">
        <v>98</v>
      </c>
      <c r="T259" s="436" t="s">
        <v>69</v>
      </c>
      <c r="U259" s="436" t="s">
        <v>535</v>
      </c>
      <c r="V259" s="436" t="s">
        <v>495</v>
      </c>
      <c r="W259" s="436" t="s">
        <v>537</v>
      </c>
      <c r="X259" s="446" t="s">
        <v>538</v>
      </c>
      <c r="Y259" s="436" t="s">
        <v>497</v>
      </c>
      <c r="Z259" s="436" t="s">
        <v>498</v>
      </c>
      <c r="AA259" s="356" t="s">
        <v>841</v>
      </c>
      <c r="AB259" s="436" t="s">
        <v>842</v>
      </c>
      <c r="AC259" s="994" t="s">
        <v>843</v>
      </c>
    </row>
    <row r="260" spans="1:29" ht="39.75" customHeight="1">
      <c r="A260" s="559" t="s">
        <v>108</v>
      </c>
      <c r="B260" s="377" t="s">
        <v>34</v>
      </c>
      <c r="C260" s="360">
        <v>45960</v>
      </c>
      <c r="D260" s="360" t="s">
        <v>54</v>
      </c>
      <c r="E260" s="360">
        <v>45852</v>
      </c>
      <c r="F260" s="375" t="s">
        <v>51</v>
      </c>
      <c r="G260" s="361" t="s">
        <v>109</v>
      </c>
      <c r="H260" s="362">
        <v>0</v>
      </c>
      <c r="I260" s="362" t="s">
        <v>631</v>
      </c>
      <c r="J260" s="362" t="s">
        <v>30</v>
      </c>
      <c r="K260" s="360">
        <v>45852</v>
      </c>
      <c r="L260" s="362" t="s">
        <v>110</v>
      </c>
      <c r="M260" s="640">
        <v>42837.2</v>
      </c>
      <c r="N260" s="415"/>
      <c r="O260" s="415"/>
      <c r="P260" s="640">
        <v>42837.2</v>
      </c>
      <c r="Q260" s="362" t="s">
        <v>110</v>
      </c>
      <c r="R260" s="1344" t="s">
        <v>38</v>
      </c>
      <c r="S260" s="497">
        <v>45852</v>
      </c>
      <c r="T260" s="376">
        <v>3432</v>
      </c>
      <c r="U260" s="387">
        <v>3519</v>
      </c>
      <c r="V260" s="3">
        <v>1.03</v>
      </c>
      <c r="W260" s="502">
        <v>45866</v>
      </c>
      <c r="X260" s="280">
        <v>1</v>
      </c>
      <c r="Y260" s="280">
        <v>1</v>
      </c>
      <c r="Z260" s="464">
        <v>1</v>
      </c>
      <c r="AA260" s="373" t="s">
        <v>864</v>
      </c>
      <c r="AB260" s="906" t="s">
        <v>864</v>
      </c>
      <c r="AC260" s="995" t="s">
        <v>1274</v>
      </c>
    </row>
    <row r="261" spans="1:29" ht="39.75" customHeight="1">
      <c r="A261" s="559" t="s">
        <v>1275</v>
      </c>
      <c r="B261" s="377" t="s">
        <v>34</v>
      </c>
      <c r="C261" s="360">
        <v>45960</v>
      </c>
      <c r="D261" s="360" t="s">
        <v>1276</v>
      </c>
      <c r="E261" s="360">
        <v>45909</v>
      </c>
      <c r="F261" s="360" t="s">
        <v>55</v>
      </c>
      <c r="G261" s="361" t="s">
        <v>1277</v>
      </c>
      <c r="H261" s="362">
        <v>0</v>
      </c>
      <c r="I261" s="362" t="s">
        <v>631</v>
      </c>
      <c r="J261" s="362" t="s">
        <v>30</v>
      </c>
      <c r="K261" s="360">
        <v>45905</v>
      </c>
      <c r="L261" s="362" t="s">
        <v>110</v>
      </c>
      <c r="M261" s="686">
        <v>98170.1</v>
      </c>
      <c r="N261" s="949"/>
      <c r="O261" s="415"/>
      <c r="P261" s="686">
        <v>98170.1</v>
      </c>
      <c r="Q261" s="313" t="s">
        <v>110</v>
      </c>
      <c r="R261" s="1344" t="s">
        <v>38</v>
      </c>
      <c r="S261" s="497">
        <v>45908</v>
      </c>
      <c r="T261" s="333">
        <v>9086</v>
      </c>
      <c r="U261" s="560">
        <v>8945</v>
      </c>
      <c r="V261" s="3">
        <v>0.98</v>
      </c>
      <c r="W261" s="502">
        <v>45922</v>
      </c>
      <c r="X261" s="280">
        <v>1</v>
      </c>
      <c r="Y261" s="1209">
        <v>1</v>
      </c>
      <c r="Z261" s="1209">
        <v>1</v>
      </c>
      <c r="AA261" s="373" t="s">
        <v>864</v>
      </c>
      <c r="AB261" s="906" t="s">
        <v>864</v>
      </c>
      <c r="AC261" s="808" t="s">
        <v>1278</v>
      </c>
    </row>
    <row r="262" spans="1:29" ht="39.75" customHeight="1">
      <c r="A262" s="1382" t="s">
        <v>1279</v>
      </c>
      <c r="B262" s="377" t="s">
        <v>34</v>
      </c>
      <c r="C262" s="360">
        <v>45960</v>
      </c>
      <c r="D262" s="360" t="s">
        <v>50</v>
      </c>
      <c r="E262" s="360">
        <v>45905</v>
      </c>
      <c r="F262" s="360" t="s">
        <v>55</v>
      </c>
      <c r="G262" s="361"/>
      <c r="H262" s="362">
        <v>0</v>
      </c>
      <c r="I262" s="1070" t="s">
        <v>631</v>
      </c>
      <c r="J262" s="362" t="s">
        <v>30</v>
      </c>
      <c r="K262" s="299">
        <v>45943</v>
      </c>
      <c r="L262" s="681" t="s">
        <v>110</v>
      </c>
      <c r="M262" s="686">
        <v>2167.3000000000002</v>
      </c>
      <c r="N262" s="949"/>
      <c r="O262" s="1412"/>
      <c r="P262" s="686">
        <v>2167.3000000000002</v>
      </c>
      <c r="Q262" s="362" t="s">
        <v>110</v>
      </c>
      <c r="R262" s="1394" t="s">
        <v>38</v>
      </c>
      <c r="S262" s="363">
        <v>45908</v>
      </c>
      <c r="T262" s="333">
        <v>279</v>
      </c>
      <c r="U262" s="1393">
        <v>279</v>
      </c>
      <c r="V262" s="3">
        <f ca="1">IFERROR($W262/$V262, 0)</f>
        <v>1</v>
      </c>
      <c r="W262" s="30" t="s">
        <v>762</v>
      </c>
      <c r="X262" s="1209">
        <v>1</v>
      </c>
      <c r="Y262" s="1209">
        <v>1</v>
      </c>
      <c r="Z262" s="1209">
        <v>1</v>
      </c>
      <c r="AA262" s="59">
        <v>46133</v>
      </c>
      <c r="AB262" s="379">
        <v>46133</v>
      </c>
      <c r="AC262" s="1413" t="s">
        <v>763</v>
      </c>
    </row>
    <row r="263" spans="1:29" ht="39.75" customHeight="1">
      <c r="A263" s="930" t="s">
        <v>1280</v>
      </c>
      <c r="B263" s="1144" t="s">
        <v>34</v>
      </c>
      <c r="C263" s="606">
        <v>45999</v>
      </c>
      <c r="D263" s="608" t="s">
        <v>50</v>
      </c>
      <c r="E263" s="634">
        <v>45975</v>
      </c>
      <c r="F263" s="608" t="s">
        <v>55</v>
      </c>
      <c r="G263" s="1145" t="s">
        <v>1281</v>
      </c>
      <c r="H263" s="630">
        <v>0</v>
      </c>
      <c r="I263" s="1146" t="s">
        <v>631</v>
      </c>
      <c r="J263" s="607" t="s">
        <v>30</v>
      </c>
      <c r="K263" s="591">
        <v>45960</v>
      </c>
      <c r="L263" s="20" t="s">
        <v>110</v>
      </c>
      <c r="M263" s="917">
        <v>4911.8999999999996</v>
      </c>
      <c r="N263" s="961"/>
      <c r="O263" s="415"/>
      <c r="P263" s="917">
        <v>4911.8999999999996</v>
      </c>
      <c r="Q263" s="1315" t="s">
        <v>110</v>
      </c>
      <c r="R263" s="1344" t="s">
        <v>38</v>
      </c>
      <c r="S263" s="595">
        <v>45960</v>
      </c>
      <c r="T263" s="631">
        <v>294</v>
      </c>
      <c r="U263" s="687">
        <v>321</v>
      </c>
      <c r="V263" s="466">
        <f>IFERROR($U263/$T263, 0)</f>
        <v>1.0918367346938775</v>
      </c>
      <c r="W263" s="462">
        <v>45979</v>
      </c>
      <c r="X263" s="464">
        <v>1</v>
      </c>
      <c r="Y263" s="464">
        <v>1</v>
      </c>
      <c r="Z263" s="464">
        <v>1</v>
      </c>
      <c r="AA263" s="37" t="s">
        <v>864</v>
      </c>
      <c r="AB263" s="255" t="s">
        <v>864</v>
      </c>
      <c r="AC263" s="352" t="s">
        <v>1282</v>
      </c>
    </row>
    <row r="264" spans="1:29" ht="39.75" customHeight="1">
      <c r="A264" s="639" t="s">
        <v>1283</v>
      </c>
      <c r="B264" s="377" t="s">
        <v>34</v>
      </c>
      <c r="C264" s="360">
        <v>45991</v>
      </c>
      <c r="D264" s="367" t="s">
        <v>54</v>
      </c>
      <c r="E264" s="367">
        <v>45950</v>
      </c>
      <c r="F264" s="366" t="s">
        <v>51</v>
      </c>
      <c r="G264" s="1106"/>
      <c r="H264" s="1074">
        <v>82</v>
      </c>
      <c r="I264" s="372" t="s">
        <v>631</v>
      </c>
      <c r="J264" s="1074" t="s">
        <v>30</v>
      </c>
      <c r="K264" s="19">
        <v>45902</v>
      </c>
      <c r="L264" s="1107" t="s">
        <v>110</v>
      </c>
      <c r="M264" s="1147">
        <v>87830</v>
      </c>
      <c r="N264" s="932"/>
      <c r="O264" s="415"/>
      <c r="P264" s="1147">
        <v>87830</v>
      </c>
      <c r="Q264" s="1348" t="s">
        <v>110</v>
      </c>
      <c r="R264" s="1344" t="s">
        <v>38</v>
      </c>
      <c r="S264" s="502">
        <v>45898</v>
      </c>
      <c r="T264" s="671">
        <v>7022</v>
      </c>
      <c r="U264" s="560">
        <v>7002</v>
      </c>
      <c r="V264" s="3">
        <f>IFERROR(Table5[[#This Row],[Actual Redline Completed Footage UG]]/Table5[[#This Row],[Footage UG]], 0)</f>
        <v>0.99715180860153807</v>
      </c>
      <c r="W264" s="502">
        <v>45958</v>
      </c>
      <c r="X264" s="280">
        <v>1</v>
      </c>
      <c r="Y264" s="280">
        <v>1</v>
      </c>
      <c r="Z264" s="280">
        <v>1</v>
      </c>
      <c r="AA264" s="641">
        <v>46134</v>
      </c>
      <c r="AB264" s="641">
        <v>46134</v>
      </c>
      <c r="AC264" s="1414" t="s">
        <v>860</v>
      </c>
    </row>
    <row r="265" spans="1:29" ht="39.75" customHeight="1">
      <c r="A265" s="639" t="s">
        <v>1284</v>
      </c>
      <c r="B265" s="377" t="s">
        <v>34</v>
      </c>
      <c r="C265" s="360">
        <v>45960</v>
      </c>
      <c r="D265" s="367" t="s">
        <v>54</v>
      </c>
      <c r="E265" s="367">
        <v>45930</v>
      </c>
      <c r="F265" s="366" t="s">
        <v>51</v>
      </c>
      <c r="G265" s="1106"/>
      <c r="H265" s="1074">
        <v>80</v>
      </c>
      <c r="I265" s="372" t="s">
        <v>631</v>
      </c>
      <c r="J265" s="1074" t="s">
        <v>30</v>
      </c>
      <c r="K265" s="591">
        <v>45902</v>
      </c>
      <c r="L265" s="304" t="s">
        <v>110</v>
      </c>
      <c r="M265" s="1148">
        <v>90173</v>
      </c>
      <c r="N265" s="932"/>
      <c r="O265" s="415"/>
      <c r="P265" s="1148">
        <v>90173</v>
      </c>
      <c r="Q265" s="1348" t="s">
        <v>110</v>
      </c>
      <c r="R265" s="1344" t="s">
        <v>38</v>
      </c>
      <c r="S265" s="502">
        <v>45898</v>
      </c>
      <c r="T265" s="671">
        <v>7009</v>
      </c>
      <c r="U265" s="560">
        <v>6948</v>
      </c>
      <c r="V265" s="3">
        <f>IFERROR(Table5[[#This Row],[Actual Redline Completed Footage UG]]/Table5[[#This Row],[Footage UG]], 0)</f>
        <v>0.99129690398059633</v>
      </c>
      <c r="W265" s="502">
        <v>45944</v>
      </c>
      <c r="X265" s="464">
        <v>1</v>
      </c>
      <c r="Y265" s="464">
        <v>1</v>
      </c>
      <c r="Z265" s="464">
        <v>1</v>
      </c>
      <c r="AA265" s="363">
        <v>46134</v>
      </c>
      <c r="AB265" s="363">
        <v>46134</v>
      </c>
      <c r="AC265" s="807" t="s">
        <v>860</v>
      </c>
    </row>
    <row r="266" spans="1:29" ht="39.75" customHeight="1">
      <c r="A266" s="648" t="s">
        <v>122</v>
      </c>
      <c r="B266" s="377" t="s">
        <v>34</v>
      </c>
      <c r="C266" s="367">
        <v>45807</v>
      </c>
      <c r="D266" s="358" t="s">
        <v>850</v>
      </c>
      <c r="E266" s="366" t="s">
        <v>260</v>
      </c>
      <c r="F266" s="358" t="s">
        <v>51</v>
      </c>
      <c r="G266" s="368" t="s">
        <v>125</v>
      </c>
      <c r="H266" s="362">
        <v>84</v>
      </c>
      <c r="I266" s="372" t="s">
        <v>631</v>
      </c>
      <c r="J266" s="369" t="s">
        <v>30</v>
      </c>
      <c r="K266" s="360">
        <v>45716</v>
      </c>
      <c r="L266" s="933" t="s">
        <v>110</v>
      </c>
      <c r="M266" s="934">
        <v>2812.95</v>
      </c>
      <c r="N266" s="415"/>
      <c r="O266" s="415"/>
      <c r="P266" s="934">
        <v>2812.95</v>
      </c>
      <c r="Q266" s="369" t="s">
        <v>110</v>
      </c>
      <c r="R266" s="1344" t="s">
        <v>38</v>
      </c>
      <c r="S266" s="502">
        <v>45792</v>
      </c>
      <c r="T266" s="9">
        <v>285</v>
      </c>
      <c r="U266" s="647">
        <v>285</v>
      </c>
      <c r="V266" s="365">
        <f>IFERROR($U266/$T266, 0)</f>
        <v>1</v>
      </c>
      <c r="W266" s="370">
        <v>45798</v>
      </c>
      <c r="X266" s="365">
        <v>1</v>
      </c>
      <c r="Y266" s="365">
        <v>1</v>
      </c>
      <c r="Z266" s="464">
        <v>1</v>
      </c>
      <c r="AA266" s="373" t="s">
        <v>864</v>
      </c>
      <c r="AB266" s="373" t="s">
        <v>864</v>
      </c>
      <c r="AC266" s="995" t="s">
        <v>1285</v>
      </c>
    </row>
    <row r="267" spans="1:29" ht="39.75" customHeight="1">
      <c r="A267" s="559" t="s">
        <v>129</v>
      </c>
      <c r="B267" s="377" t="s">
        <v>34</v>
      </c>
      <c r="C267" s="360">
        <v>45991</v>
      </c>
      <c r="D267" s="366" t="s">
        <v>852</v>
      </c>
      <c r="E267" s="367">
        <v>45716</v>
      </c>
      <c r="F267" s="366" t="s">
        <v>51</v>
      </c>
      <c r="G267" s="368" t="s">
        <v>164</v>
      </c>
      <c r="H267" s="369">
        <v>44</v>
      </c>
      <c r="I267" s="372" t="s">
        <v>631</v>
      </c>
      <c r="J267" s="369" t="s">
        <v>30</v>
      </c>
      <c r="K267" s="367">
        <v>45716</v>
      </c>
      <c r="L267" s="369" t="s">
        <v>110</v>
      </c>
      <c r="M267" s="912">
        <v>57973.5</v>
      </c>
      <c r="N267" s="932"/>
      <c r="O267" s="415"/>
      <c r="P267" s="912">
        <v>57973.5</v>
      </c>
      <c r="Q267" s="369" t="s">
        <v>110</v>
      </c>
      <c r="R267" s="1344" t="s">
        <v>38</v>
      </c>
      <c r="S267" s="502">
        <v>45716</v>
      </c>
      <c r="T267" s="9">
        <v>4885</v>
      </c>
      <c r="U267" s="382">
        <v>4650</v>
      </c>
      <c r="V267" s="3">
        <f>IFERROR(Table5[[#This Row],[Actual Redline Completed Footage UG]]/Table5[[#This Row],[Footage UG]], 0)</f>
        <v>0.95189355168884338</v>
      </c>
      <c r="W267" s="370">
        <v>45741</v>
      </c>
      <c r="X267" s="280">
        <v>1</v>
      </c>
      <c r="Y267" s="280">
        <v>1</v>
      </c>
      <c r="Z267" s="464">
        <v>1</v>
      </c>
      <c r="AA267" s="373" t="s">
        <v>864</v>
      </c>
      <c r="AB267" s="373" t="s">
        <v>864</v>
      </c>
      <c r="AC267" s="995" t="s">
        <v>1286</v>
      </c>
    </row>
    <row r="268" spans="1:29" ht="39.75" customHeight="1">
      <c r="A268" s="559" t="s">
        <v>1287</v>
      </c>
      <c r="B268" s="377" t="s">
        <v>34</v>
      </c>
      <c r="C268" s="360">
        <v>45991</v>
      </c>
      <c r="D268" s="366" t="s">
        <v>54</v>
      </c>
      <c r="E268" s="367">
        <v>45880</v>
      </c>
      <c r="F268" s="366" t="s">
        <v>51</v>
      </c>
      <c r="G268" s="368" t="s">
        <v>1288</v>
      </c>
      <c r="H268" s="369">
        <v>75</v>
      </c>
      <c r="I268" s="372" t="s">
        <v>631</v>
      </c>
      <c r="J268" s="369" t="s">
        <v>30</v>
      </c>
      <c r="K268" s="367">
        <v>45879</v>
      </c>
      <c r="L268" s="369" t="s">
        <v>110</v>
      </c>
      <c r="M268" s="912">
        <v>68151.75</v>
      </c>
      <c r="N268" s="932"/>
      <c r="O268" s="416"/>
      <c r="P268" s="912">
        <v>68151.75</v>
      </c>
      <c r="Q268" s="369" t="s">
        <v>110</v>
      </c>
      <c r="R268" s="1344" t="s">
        <v>38</v>
      </c>
      <c r="S268" s="502">
        <v>45881</v>
      </c>
      <c r="T268" s="672">
        <v>5362</v>
      </c>
      <c r="U268" s="382">
        <v>5236</v>
      </c>
      <c r="V268" s="3">
        <f>IFERROR(Table5[[#This Row],[Actual Redline Completed Footage UG]]/Table5[[#This Row],[Footage UG]], 0)</f>
        <v>0.97650130548302871</v>
      </c>
      <c r="W268" s="502">
        <v>45926</v>
      </c>
      <c r="X268" s="280">
        <v>1</v>
      </c>
      <c r="Y268" s="280">
        <v>1</v>
      </c>
      <c r="Z268" s="464">
        <v>1</v>
      </c>
      <c r="AA268" s="373" t="s">
        <v>864</v>
      </c>
      <c r="AB268" s="373" t="s">
        <v>864</v>
      </c>
      <c r="AC268" s="995" t="s">
        <v>1286</v>
      </c>
    </row>
    <row r="269" spans="1:29" ht="39.75" customHeight="1">
      <c r="A269" s="811" t="s">
        <v>1289</v>
      </c>
      <c r="B269" s="377" t="s">
        <v>34</v>
      </c>
      <c r="C269" s="690">
        <v>46107</v>
      </c>
      <c r="D269" s="690" t="s">
        <v>54</v>
      </c>
      <c r="E269" s="690">
        <v>45980</v>
      </c>
      <c r="F269" s="690" t="s">
        <v>53</v>
      </c>
      <c r="G269" s="691" t="s">
        <v>1290</v>
      </c>
      <c r="H269" s="692">
        <v>82</v>
      </c>
      <c r="I269" s="692" t="s">
        <v>631</v>
      </c>
      <c r="J269" s="692" t="s">
        <v>30</v>
      </c>
      <c r="K269" s="701" t="s">
        <v>260</v>
      </c>
      <c r="L269" s="692" t="s">
        <v>110</v>
      </c>
      <c r="M269" s="812">
        <v>56294</v>
      </c>
      <c r="N269" s="932"/>
      <c r="O269" s="942"/>
      <c r="P269" s="812">
        <v>56294</v>
      </c>
      <c r="Q269" s="954" t="s">
        <v>110</v>
      </c>
      <c r="R269" s="1363" t="s">
        <v>38</v>
      </c>
      <c r="S269" s="695">
        <v>45981</v>
      </c>
      <c r="T269" s="696">
        <v>4146</v>
      </c>
      <c r="U269" s="813">
        <v>4184</v>
      </c>
      <c r="V269" s="3">
        <f>IFERROR(Table5[[#This Row],[Actual Redline Completed Footage UG]]/Table5[[#This Row],[Footage UG]], 0)</f>
        <v>1.0091654606849976</v>
      </c>
      <c r="W269" s="706">
        <v>46084</v>
      </c>
      <c r="X269" s="1209">
        <v>1</v>
      </c>
      <c r="Y269" s="1209">
        <v>1</v>
      </c>
      <c r="Z269" s="1209">
        <v>1</v>
      </c>
      <c r="AA269" s="363">
        <v>46125</v>
      </c>
      <c r="AB269" s="363">
        <v>46125</v>
      </c>
      <c r="AC269" s="699" t="s">
        <v>1291</v>
      </c>
    </row>
    <row r="270" spans="1:29" ht="39.75" customHeight="1">
      <c r="A270" s="811" t="s">
        <v>1292</v>
      </c>
      <c r="B270" s="377" t="s">
        <v>34</v>
      </c>
      <c r="C270" s="690">
        <v>46107</v>
      </c>
      <c r="D270" s="690" t="s">
        <v>54</v>
      </c>
      <c r="E270" s="690">
        <v>46009</v>
      </c>
      <c r="F270" s="690" t="s">
        <v>53</v>
      </c>
      <c r="G270" s="691" t="s">
        <v>1293</v>
      </c>
      <c r="H270" s="692">
        <v>54</v>
      </c>
      <c r="I270" s="692" t="s">
        <v>631</v>
      </c>
      <c r="J270" s="692" t="s">
        <v>30</v>
      </c>
      <c r="K270" s="690">
        <v>46077</v>
      </c>
      <c r="L270" s="692" t="s">
        <v>110</v>
      </c>
      <c r="M270" s="812">
        <v>58240</v>
      </c>
      <c r="N270" s="932"/>
      <c r="O270" s="942"/>
      <c r="P270" s="812">
        <v>58240</v>
      </c>
      <c r="Q270" s="692" t="s">
        <v>110</v>
      </c>
      <c r="R270" s="1363" t="s">
        <v>38</v>
      </c>
      <c r="S270" s="1000">
        <v>46077</v>
      </c>
      <c r="T270" s="696">
        <v>3599</v>
      </c>
      <c r="U270" s="813">
        <v>3613</v>
      </c>
      <c r="V270" s="3">
        <f>IFERROR(Table5[[#This Row],[Actual Redline Completed Footage UG]]/Table5[[#This Row],[Footage UG]], 0)</f>
        <v>1.0038899694359544</v>
      </c>
      <c r="W270" s="706">
        <v>46085</v>
      </c>
      <c r="X270" s="1209">
        <v>1</v>
      </c>
      <c r="Y270" s="1209">
        <v>1</v>
      </c>
      <c r="Z270" s="1209">
        <v>1</v>
      </c>
      <c r="AA270" s="363">
        <v>46125</v>
      </c>
      <c r="AB270" s="363">
        <v>46125</v>
      </c>
      <c r="AC270" s="699" t="s">
        <v>1294</v>
      </c>
    </row>
    <row r="271" spans="1:29" ht="39.75" customHeight="1">
      <c r="A271" s="811" t="s">
        <v>1295</v>
      </c>
      <c r="B271" s="377" t="s">
        <v>34</v>
      </c>
      <c r="C271" s="690">
        <v>46096</v>
      </c>
      <c r="D271" s="1267" t="s">
        <v>52</v>
      </c>
      <c r="E271" s="701">
        <v>46077</v>
      </c>
      <c r="F271" s="702" t="s">
        <v>53</v>
      </c>
      <c r="G271" s="1267" t="s">
        <v>1296</v>
      </c>
      <c r="H271" s="703">
        <v>0</v>
      </c>
      <c r="I271" s="372" t="s">
        <v>631</v>
      </c>
      <c r="J271" s="1197" t="s">
        <v>30</v>
      </c>
      <c r="K271" s="701" t="s">
        <v>260</v>
      </c>
      <c r="L271" s="1197" t="s">
        <v>110</v>
      </c>
      <c r="M271" s="913">
        <v>73653.899999999994</v>
      </c>
      <c r="N271" s="713"/>
      <c r="O271" s="942"/>
      <c r="P271" s="913">
        <v>73653.899999999994</v>
      </c>
      <c r="Q271" s="1197" t="s">
        <v>110</v>
      </c>
      <c r="R271" s="1363" t="s">
        <v>38</v>
      </c>
      <c r="S271" s="1250">
        <v>46077</v>
      </c>
      <c r="T271" s="1251">
        <v>6668</v>
      </c>
      <c r="U271" s="1367">
        <v>6668</v>
      </c>
      <c r="V271" s="365">
        <f ca="1">IFERROR($V271/$U271, 0)</f>
        <v>1</v>
      </c>
      <c r="W271" s="370">
        <v>46090</v>
      </c>
      <c r="X271" s="698">
        <v>1</v>
      </c>
      <c r="Y271" s="698">
        <v>0</v>
      </c>
      <c r="Z271" s="1253">
        <v>0</v>
      </c>
      <c r="AA271" s="363">
        <v>46120</v>
      </c>
      <c r="AB271" s="363">
        <v>46120</v>
      </c>
      <c r="AC271" s="995"/>
    </row>
    <row r="272" spans="1:29" ht="39.75" customHeight="1">
      <c r="A272" s="297" t="s">
        <v>134</v>
      </c>
      <c r="B272" s="311" t="s">
        <v>34</v>
      </c>
      <c r="C272" s="19">
        <v>45711</v>
      </c>
      <c r="D272" s="18" t="s">
        <v>56</v>
      </c>
      <c r="E272" s="19">
        <v>45707</v>
      </c>
      <c r="F272" s="18" t="s">
        <v>1297</v>
      </c>
      <c r="G272" s="303" t="s">
        <v>135</v>
      </c>
      <c r="H272" s="20">
        <v>0</v>
      </c>
      <c r="I272" s="304" t="s">
        <v>631</v>
      </c>
      <c r="J272" s="20" t="s">
        <v>30</v>
      </c>
      <c r="K272" s="19">
        <v>45701</v>
      </c>
      <c r="L272" s="20" t="s">
        <v>110</v>
      </c>
      <c r="M272" s="343">
        <v>111163</v>
      </c>
      <c r="N272" s="555"/>
      <c r="O272" s="555"/>
      <c r="P272" s="343">
        <v>111163</v>
      </c>
      <c r="Q272" s="1315" t="s">
        <v>110</v>
      </c>
      <c r="R272" s="1344" t="s">
        <v>38</v>
      </c>
      <c r="S272" s="502">
        <v>45718</v>
      </c>
      <c r="T272" s="9">
        <v>7805</v>
      </c>
      <c r="U272" s="387">
        <v>7969</v>
      </c>
      <c r="V272" s="29">
        <f>IFERROR(Table5[[#This Row],[Actual Redline Completed Footage UG]]/Table5[[#This Row],[Footage UG]], 0)</f>
        <v>1.0210121716848175</v>
      </c>
      <c r="W272" s="502">
        <v>45740</v>
      </c>
      <c r="X272" s="383">
        <v>1</v>
      </c>
      <c r="Y272" s="280">
        <v>1</v>
      </c>
      <c r="Z272" s="280">
        <v>1</v>
      </c>
      <c r="AA272" s="370">
        <v>45854</v>
      </c>
      <c r="AB272" s="373" t="s">
        <v>864</v>
      </c>
      <c r="AC272" s="11"/>
    </row>
    <row r="273" spans="1:29" ht="39.75" customHeight="1">
      <c r="A273" s="811" t="s">
        <v>1298</v>
      </c>
      <c r="B273" s="377" t="s">
        <v>34</v>
      </c>
      <c r="C273" s="690">
        <v>46040</v>
      </c>
      <c r="D273" s="366" t="s">
        <v>50</v>
      </c>
      <c r="E273" s="701">
        <v>46077</v>
      </c>
      <c r="F273" s="702"/>
      <c r="G273" s="702" t="s">
        <v>1299</v>
      </c>
      <c r="H273" s="703">
        <v>0</v>
      </c>
      <c r="I273" s="372" t="s">
        <v>631</v>
      </c>
      <c r="J273" s="703" t="s">
        <v>30</v>
      </c>
      <c r="K273" s="701" t="s">
        <v>260</v>
      </c>
      <c r="L273" s="703" t="s">
        <v>110</v>
      </c>
      <c r="M273" s="913">
        <v>1675.2</v>
      </c>
      <c r="N273" s="343"/>
      <c r="O273" s="575"/>
      <c r="P273" s="913">
        <v>1675.2</v>
      </c>
      <c r="Q273" s="703" t="s">
        <v>110</v>
      </c>
      <c r="R273" s="1345" t="s">
        <v>38</v>
      </c>
      <c r="S273" s="788">
        <v>46077</v>
      </c>
      <c r="T273" s="707">
        <v>123</v>
      </c>
      <c r="U273" s="813">
        <v>130</v>
      </c>
      <c r="V273" s="3">
        <f>IFERROR(Table5[[#This Row],[Actual Redline Completed Footage UG]]/Table5[[#This Row],[Footage UG]], 0)</f>
        <v>1.056910569105691</v>
      </c>
      <c r="W273" s="706">
        <v>46098</v>
      </c>
      <c r="X273" s="698">
        <v>1</v>
      </c>
      <c r="Y273" s="280">
        <v>1</v>
      </c>
      <c r="Z273" s="280">
        <v>1</v>
      </c>
      <c r="AA273" s="370">
        <v>46104</v>
      </c>
      <c r="AB273" s="370">
        <v>46104</v>
      </c>
      <c r="AC273" s="699" t="s">
        <v>1300</v>
      </c>
    </row>
    <row r="274" spans="1:29" ht="39.75" customHeight="1">
      <c r="A274" s="639" t="s">
        <v>142</v>
      </c>
      <c r="B274" s="377" t="s">
        <v>34</v>
      </c>
      <c r="C274" s="360">
        <v>45991</v>
      </c>
      <c r="D274" s="366" t="s">
        <v>50</v>
      </c>
      <c r="E274" s="367">
        <v>45880</v>
      </c>
      <c r="F274" s="366" t="s">
        <v>55</v>
      </c>
      <c r="G274" s="368" t="s">
        <v>143</v>
      </c>
      <c r="H274" s="369">
        <v>0</v>
      </c>
      <c r="I274" s="372" t="s">
        <v>631</v>
      </c>
      <c r="J274" s="369" t="s">
        <v>30</v>
      </c>
      <c r="K274" s="367">
        <v>45881</v>
      </c>
      <c r="L274" s="369" t="s">
        <v>110</v>
      </c>
      <c r="M274" s="574">
        <v>4815.6499999999996</v>
      </c>
      <c r="N274" s="416"/>
      <c r="O274" s="416"/>
      <c r="P274" s="574">
        <v>4815.6499999999996</v>
      </c>
      <c r="Q274" s="369" t="s">
        <v>110</v>
      </c>
      <c r="R274" s="1344" t="s">
        <v>38</v>
      </c>
      <c r="S274" s="502">
        <v>45881</v>
      </c>
      <c r="T274" s="9">
        <v>321</v>
      </c>
      <c r="U274" s="382">
        <v>367</v>
      </c>
      <c r="V274" s="3">
        <f>IFERROR($U274/$T274, 0)</f>
        <v>1.1433021806853583</v>
      </c>
      <c r="W274" s="502">
        <v>45905</v>
      </c>
      <c r="X274" s="280">
        <v>0</v>
      </c>
      <c r="Y274" s="280">
        <v>0</v>
      </c>
      <c r="Z274" s="280">
        <v>0</v>
      </c>
      <c r="AA274" s="373" t="s">
        <v>864</v>
      </c>
      <c r="AB274" s="373" t="s">
        <v>864</v>
      </c>
      <c r="AC274" s="389" t="s">
        <v>1301</v>
      </c>
    </row>
    <row r="275" spans="1:29" ht="39.75" customHeight="1">
      <c r="A275" s="811" t="s">
        <v>1302</v>
      </c>
      <c r="B275" s="377" t="s">
        <v>34</v>
      </c>
      <c r="C275" s="690">
        <v>46040</v>
      </c>
      <c r="D275" s="702" t="s">
        <v>54</v>
      </c>
      <c r="E275" s="701">
        <v>46042</v>
      </c>
      <c r="F275" s="702" t="s">
        <v>53</v>
      </c>
      <c r="G275" s="702"/>
      <c r="H275" s="703">
        <v>0</v>
      </c>
      <c r="I275" s="372" t="s">
        <v>631</v>
      </c>
      <c r="J275" s="703" t="s">
        <v>30</v>
      </c>
      <c r="K275" s="701" t="s">
        <v>260</v>
      </c>
      <c r="L275" s="703" t="s">
        <v>110</v>
      </c>
      <c r="M275" s="913">
        <v>45312.55</v>
      </c>
      <c r="N275" s="932"/>
      <c r="O275" s="416"/>
      <c r="P275" s="913">
        <v>45312.55</v>
      </c>
      <c r="Q275" s="703" t="s">
        <v>110</v>
      </c>
      <c r="R275" s="1345" t="s">
        <v>38</v>
      </c>
      <c r="S275" s="788">
        <v>46044</v>
      </c>
      <c r="T275" s="707">
        <v>3683</v>
      </c>
      <c r="U275" s="813">
        <v>3713</v>
      </c>
      <c r="V275" s="3">
        <f>IFERROR(Table5[[#This Row],[Actual Redline Completed Footage UG]]/Table5[[#This Row],[Footage UG]], 0)</f>
        <v>1.0081455335324463</v>
      </c>
      <c r="W275" s="706">
        <v>46050</v>
      </c>
      <c r="X275" s="698">
        <v>1</v>
      </c>
      <c r="Y275" s="280">
        <v>1</v>
      </c>
      <c r="Z275" s="280">
        <v>1</v>
      </c>
      <c r="AA275" s="363">
        <v>46073</v>
      </c>
      <c r="AB275" s="363">
        <v>46073</v>
      </c>
      <c r="AC275" s="699" t="s">
        <v>1303</v>
      </c>
    </row>
    <row r="276" spans="1:29" ht="39.75" customHeight="1">
      <c r="A276" s="811" t="s">
        <v>1304</v>
      </c>
      <c r="B276" s="377" t="s">
        <v>34</v>
      </c>
      <c r="C276" s="690">
        <v>46040</v>
      </c>
      <c r="D276" s="702" t="s">
        <v>1305</v>
      </c>
      <c r="E276" s="701">
        <v>46034</v>
      </c>
      <c r="F276" s="702" t="s">
        <v>53</v>
      </c>
      <c r="G276" s="702"/>
      <c r="H276" s="703">
        <v>76</v>
      </c>
      <c r="I276" s="372" t="s">
        <v>631</v>
      </c>
      <c r="J276" s="1074" t="s">
        <v>30</v>
      </c>
      <c r="K276" s="701">
        <v>46036</v>
      </c>
      <c r="L276" s="703" t="s">
        <v>110</v>
      </c>
      <c r="M276" s="913">
        <v>64325</v>
      </c>
      <c r="N276" s="932"/>
      <c r="O276" s="416"/>
      <c r="P276" s="913">
        <v>64325</v>
      </c>
      <c r="Q276" s="703" t="s">
        <v>110</v>
      </c>
      <c r="R276" s="1345" t="s">
        <v>38</v>
      </c>
      <c r="S276" s="788">
        <v>46034</v>
      </c>
      <c r="T276" s="707">
        <v>8189</v>
      </c>
      <c r="U276" s="813">
        <v>8349</v>
      </c>
      <c r="V276" s="3">
        <f>IFERROR(Table5[[#This Row],[Actual Redline Completed Footage UG]]/Table5[[#This Row],[Footage UG]], 0)</f>
        <v>1.0195384051776775</v>
      </c>
      <c r="W276" s="706">
        <v>46042</v>
      </c>
      <c r="X276" s="280">
        <v>1</v>
      </c>
      <c r="Y276" s="280">
        <v>1</v>
      </c>
      <c r="Z276" s="280">
        <v>1</v>
      </c>
      <c r="AA276" s="373" t="s">
        <v>864</v>
      </c>
      <c r="AB276" s="373" t="s">
        <v>864</v>
      </c>
      <c r="AC276" s="699" t="s">
        <v>1306</v>
      </c>
    </row>
    <row r="277" spans="1:29" ht="39.75" customHeight="1">
      <c r="A277" s="559" t="s">
        <v>1307</v>
      </c>
      <c r="B277" s="377" t="s">
        <v>34</v>
      </c>
      <c r="C277" s="690">
        <v>46040</v>
      </c>
      <c r="D277" s="366" t="s">
        <v>58</v>
      </c>
      <c r="E277" s="367">
        <v>46027</v>
      </c>
      <c r="F277" s="366" t="s">
        <v>53</v>
      </c>
      <c r="G277" s="702"/>
      <c r="H277" s="1004">
        <v>109</v>
      </c>
      <c r="I277" s="372" t="s">
        <v>631</v>
      </c>
      <c r="J277" s="1074" t="s">
        <v>30</v>
      </c>
      <c r="K277" s="367">
        <v>45663</v>
      </c>
      <c r="L277" s="703" t="s">
        <v>110</v>
      </c>
      <c r="M277" s="1270">
        <v>123587.5</v>
      </c>
      <c r="N277" s="932"/>
      <c r="O277" s="942"/>
      <c r="P277" s="1270">
        <v>123587.5</v>
      </c>
      <c r="Q277" s="1004" t="s">
        <v>110</v>
      </c>
      <c r="R277" s="1346" t="s">
        <v>38</v>
      </c>
      <c r="S277" s="1350">
        <v>46008</v>
      </c>
      <c r="T277" s="1007">
        <v>5450</v>
      </c>
      <c r="U277" s="1264">
        <v>5628</v>
      </c>
      <c r="V277" s="3">
        <f>IFERROR(Table5[[#This Row],[Actual Redline Completed Footage UG]]/Table5[[#This Row],[Footage UG]], 0)</f>
        <v>1.0326605504587156</v>
      </c>
      <c r="W277" s="1006">
        <v>46034</v>
      </c>
      <c r="X277" s="280">
        <v>1</v>
      </c>
      <c r="Y277" s="280">
        <v>1</v>
      </c>
      <c r="Z277" s="280">
        <v>1</v>
      </c>
      <c r="AA277" s="373" t="s">
        <v>864</v>
      </c>
      <c r="AB277" s="373" t="s">
        <v>864</v>
      </c>
      <c r="AC277" s="699" t="s">
        <v>1308</v>
      </c>
    </row>
    <row r="278" spans="1:29" ht="39.75" customHeight="1">
      <c r="A278" s="559" t="s">
        <v>1309</v>
      </c>
      <c r="B278" s="377" t="s">
        <v>37</v>
      </c>
      <c r="C278" s="360">
        <v>46006</v>
      </c>
      <c r="D278" s="366" t="s">
        <v>52</v>
      </c>
      <c r="E278" s="367">
        <v>45987</v>
      </c>
      <c r="F278" s="366" t="s">
        <v>51</v>
      </c>
      <c r="G278" s="368" t="s">
        <v>1310</v>
      </c>
      <c r="H278" s="369">
        <v>35</v>
      </c>
      <c r="I278" s="372" t="s">
        <v>631</v>
      </c>
      <c r="J278" s="369" t="s">
        <v>30</v>
      </c>
      <c r="K278" s="367" t="s">
        <v>260</v>
      </c>
      <c r="L278" s="369" t="s">
        <v>110</v>
      </c>
      <c r="M278" s="912">
        <v>35942</v>
      </c>
      <c r="N278" s="932"/>
      <c r="O278" s="416"/>
      <c r="P278" s="912">
        <v>35942</v>
      </c>
      <c r="Q278" s="369" t="s">
        <v>110</v>
      </c>
      <c r="R278" s="1344" t="s">
        <v>38</v>
      </c>
      <c r="S278" s="502">
        <v>45992</v>
      </c>
      <c r="T278" s="9">
        <v>2801</v>
      </c>
      <c r="U278" s="382">
        <v>2817</v>
      </c>
      <c r="V278" s="3">
        <f>IFERROR(Table5[[#This Row],[Actual Redline Completed Footage UG]]/Table5[[#This Row],[Footage UG]], 0)</f>
        <v>1.0057122456265619</v>
      </c>
      <c r="W278" s="370">
        <v>46000</v>
      </c>
      <c r="X278" s="280">
        <v>0</v>
      </c>
      <c r="Y278" s="280">
        <v>0</v>
      </c>
      <c r="Z278" s="280">
        <v>0</v>
      </c>
      <c r="AA278" s="373" t="s">
        <v>864</v>
      </c>
      <c r="AB278" s="373" t="s">
        <v>864</v>
      </c>
      <c r="AC278" s="808" t="s">
        <v>1311</v>
      </c>
    </row>
    <row r="279" spans="1:29" ht="39.75" customHeight="1">
      <c r="A279" s="559" t="s">
        <v>1312</v>
      </c>
      <c r="B279" s="377" t="s">
        <v>37</v>
      </c>
      <c r="C279" s="360">
        <v>46006</v>
      </c>
      <c r="D279" s="366" t="s">
        <v>52</v>
      </c>
      <c r="E279" s="367">
        <v>45975</v>
      </c>
      <c r="F279" s="366" t="s">
        <v>51</v>
      </c>
      <c r="G279" s="368" t="s">
        <v>1313</v>
      </c>
      <c r="H279" s="369">
        <v>86</v>
      </c>
      <c r="I279" s="372" t="s">
        <v>631</v>
      </c>
      <c r="J279" s="1074" t="s">
        <v>30</v>
      </c>
      <c r="K279" s="367" t="s">
        <v>260</v>
      </c>
      <c r="L279" s="369" t="s">
        <v>110</v>
      </c>
      <c r="M279" s="912">
        <v>111432</v>
      </c>
      <c r="N279" s="555"/>
      <c r="O279" s="958"/>
      <c r="P279" s="912">
        <v>111432</v>
      </c>
      <c r="Q279" s="369" t="s">
        <v>110</v>
      </c>
      <c r="R279" s="1344" t="s">
        <v>38</v>
      </c>
      <c r="S279" s="502">
        <v>45979</v>
      </c>
      <c r="T279" s="9">
        <v>9272</v>
      </c>
      <c r="U279" s="382">
        <v>9385</v>
      </c>
      <c r="V279" s="3">
        <f>IFERROR(Table5[[#This Row],[Actual Redline Completed Footage UG]]/Table5[[#This Row],[Footage UG]], 0)</f>
        <v>1.0121872303710095</v>
      </c>
      <c r="W279" s="370">
        <v>45985</v>
      </c>
      <c r="X279" s="280">
        <v>0</v>
      </c>
      <c r="Y279" s="280">
        <v>0</v>
      </c>
      <c r="Z279" s="280">
        <v>0</v>
      </c>
      <c r="AA279" s="373" t="s">
        <v>864</v>
      </c>
      <c r="AB279" s="373" t="s">
        <v>864</v>
      </c>
      <c r="AC279" s="808" t="s">
        <v>1314</v>
      </c>
    </row>
    <row r="280" spans="1:29" ht="39.75" customHeight="1">
      <c r="A280" s="559" t="s">
        <v>1315</v>
      </c>
      <c r="B280" s="377" t="s">
        <v>37</v>
      </c>
      <c r="C280" s="360">
        <v>46006</v>
      </c>
      <c r="D280" s="366" t="s">
        <v>52</v>
      </c>
      <c r="E280" s="367">
        <v>45980</v>
      </c>
      <c r="F280" s="366" t="s">
        <v>51</v>
      </c>
      <c r="G280" s="368" t="s">
        <v>1316</v>
      </c>
      <c r="H280" s="369">
        <v>75</v>
      </c>
      <c r="I280" s="372" t="s">
        <v>631</v>
      </c>
      <c r="J280" s="369" t="s">
        <v>30</v>
      </c>
      <c r="K280" s="367" t="s">
        <v>260</v>
      </c>
      <c r="L280" s="369" t="s">
        <v>110</v>
      </c>
      <c r="M280" s="912">
        <v>82330</v>
      </c>
      <c r="N280" s="555"/>
      <c r="O280" s="958"/>
      <c r="P280" s="912">
        <v>82330</v>
      </c>
      <c r="Q280" s="369" t="s">
        <v>110</v>
      </c>
      <c r="R280" s="1344" t="s">
        <v>38</v>
      </c>
      <c r="S280" s="502">
        <v>45965</v>
      </c>
      <c r="T280" s="9">
        <v>7126</v>
      </c>
      <c r="U280" s="382">
        <v>7033</v>
      </c>
      <c r="V280" s="3">
        <f>IFERROR(Table5[[#This Row],[Actual Redline Completed Footage UG]]/Table5[[#This Row],[Footage UG]], 0)</f>
        <v>0.98694920011226495</v>
      </c>
      <c r="W280" s="370">
        <v>45982</v>
      </c>
      <c r="X280" s="280">
        <v>0</v>
      </c>
      <c r="Y280" s="280">
        <v>0</v>
      </c>
      <c r="Z280" s="280">
        <v>0</v>
      </c>
      <c r="AA280" s="373" t="s">
        <v>864</v>
      </c>
      <c r="AB280" s="373" t="s">
        <v>864</v>
      </c>
      <c r="AC280" s="808" t="s">
        <v>1317</v>
      </c>
    </row>
    <row r="281" spans="1:29" ht="39.75" customHeight="1">
      <c r="A281" s="811" t="s">
        <v>1318</v>
      </c>
      <c r="B281" s="691" t="s">
        <v>31</v>
      </c>
      <c r="C281" s="690">
        <v>46073</v>
      </c>
      <c r="D281" s="690" t="s">
        <v>909</v>
      </c>
      <c r="E281" s="690"/>
      <c r="F281" s="691" t="s">
        <v>57</v>
      </c>
      <c r="G281" s="691" t="s">
        <v>1319</v>
      </c>
      <c r="H281" s="692">
        <v>0</v>
      </c>
      <c r="I281" s="1070" t="s">
        <v>631</v>
      </c>
      <c r="J281" s="692" t="s">
        <v>30</v>
      </c>
      <c r="K281" s="749" t="s">
        <v>260</v>
      </c>
      <c r="L281" s="692" t="s">
        <v>110</v>
      </c>
      <c r="M281" s="812">
        <v>38359.1</v>
      </c>
      <c r="N281" s="555"/>
      <c r="O281" s="575"/>
      <c r="P281" s="812">
        <v>38359.1</v>
      </c>
      <c r="Q281" s="692" t="s">
        <v>110</v>
      </c>
      <c r="R281" s="1345" t="s">
        <v>38</v>
      </c>
      <c r="S281" s="730">
        <v>46041</v>
      </c>
      <c r="T281" s="333">
        <v>3146</v>
      </c>
      <c r="U281" s="560">
        <v>3263</v>
      </c>
      <c r="V281" s="3">
        <f>IFERROR(Table5[[#This Row],[Actual Redline Completed Footage UG]]/Table5[[#This Row],[Footage UG]], 0)</f>
        <v>1.0371900826446281</v>
      </c>
      <c r="W281" s="706">
        <v>46042</v>
      </c>
      <c r="X281" s="825">
        <v>1</v>
      </c>
      <c r="Y281" s="7">
        <v>1</v>
      </c>
      <c r="Z281" s="825">
        <v>1</v>
      </c>
      <c r="AA281" s="363">
        <v>46101</v>
      </c>
      <c r="AB281" s="363">
        <v>46101</v>
      </c>
      <c r="AC281" s="718" t="s">
        <v>1320</v>
      </c>
    </row>
    <row r="282" spans="1:29" ht="39.75" customHeight="1">
      <c r="A282" s="297" t="s">
        <v>255</v>
      </c>
      <c r="B282" s="302" t="s">
        <v>31</v>
      </c>
      <c r="C282" s="19">
        <v>45930</v>
      </c>
      <c r="D282" s="305" t="s">
        <v>50</v>
      </c>
      <c r="E282" s="19">
        <v>45902</v>
      </c>
      <c r="F282" s="18" t="s">
        <v>57</v>
      </c>
      <c r="G282" s="18"/>
      <c r="H282" s="20">
        <v>0</v>
      </c>
      <c r="I282" s="20" t="s">
        <v>631</v>
      </c>
      <c r="J282" s="20" t="s">
        <v>30</v>
      </c>
      <c r="K282" s="299">
        <v>45902</v>
      </c>
      <c r="L282" s="300" t="s">
        <v>110</v>
      </c>
      <c r="M282" s="346">
        <v>12695</v>
      </c>
      <c r="N282" s="1323"/>
      <c r="O282" s="555"/>
      <c r="P282" s="346">
        <v>12695</v>
      </c>
      <c r="Q282" s="1364" t="s">
        <v>110</v>
      </c>
      <c r="R282" s="1344" t="s">
        <v>38</v>
      </c>
      <c r="S282" s="127">
        <v>45902</v>
      </c>
      <c r="T282" s="1125">
        <v>1010</v>
      </c>
      <c r="U282" s="1154">
        <v>978</v>
      </c>
      <c r="V282" s="3">
        <v>0.97</v>
      </c>
      <c r="W282" s="595">
        <v>45911</v>
      </c>
      <c r="X282" s="7">
        <v>1</v>
      </c>
      <c r="Y282" s="7">
        <v>1</v>
      </c>
      <c r="Z282" s="3">
        <v>1</v>
      </c>
      <c r="AA282" s="502">
        <v>45972</v>
      </c>
      <c r="AB282" s="370">
        <v>45972</v>
      </c>
      <c r="AC282" s="352" t="s">
        <v>1321</v>
      </c>
    </row>
    <row r="283" spans="1:29" ht="39.75" customHeight="1">
      <c r="A283" s="565" t="s">
        <v>227</v>
      </c>
      <c r="B283" s="685" t="s">
        <v>31</v>
      </c>
      <c r="C283" s="619">
        <v>45838</v>
      </c>
      <c r="D283" s="1155" t="s">
        <v>56</v>
      </c>
      <c r="E283" s="619">
        <v>45817</v>
      </c>
      <c r="F283" s="1155" t="s">
        <v>57</v>
      </c>
      <c r="G283" s="1156" t="s">
        <v>235</v>
      </c>
      <c r="H283" s="625">
        <v>0</v>
      </c>
      <c r="I283" s="1122" t="s">
        <v>631</v>
      </c>
      <c r="J283" s="625" t="s">
        <v>30</v>
      </c>
      <c r="K283" s="1157">
        <v>45821</v>
      </c>
      <c r="L283" s="1122" t="s">
        <v>110</v>
      </c>
      <c r="M283" s="626">
        <v>23436.55</v>
      </c>
      <c r="N283" s="1323"/>
      <c r="O283" s="555"/>
      <c r="P283" s="626">
        <v>23436.55</v>
      </c>
      <c r="Q283" s="1365" t="s">
        <v>110</v>
      </c>
      <c r="R283" s="1344" t="s">
        <v>38</v>
      </c>
      <c r="S283" s="620">
        <v>45817</v>
      </c>
      <c r="T283" s="463">
        <v>1769</v>
      </c>
      <c r="U283" s="687">
        <v>1044</v>
      </c>
      <c r="V283" s="29">
        <f>IFERROR(Table5[[#This Row],[Actual Redline Completed Footage UG]]/Table5[[#This Row],[Footage UG]], 0)</f>
        <v>0.5901639344262295</v>
      </c>
      <c r="W283" s="595">
        <v>45831</v>
      </c>
      <c r="X283" s="910">
        <v>1</v>
      </c>
      <c r="Y283" s="1276">
        <v>1</v>
      </c>
      <c r="Z283" s="1276">
        <v>1</v>
      </c>
      <c r="AA283" s="281">
        <v>45897</v>
      </c>
      <c r="AB283" s="281">
        <v>45897</v>
      </c>
      <c r="AC283" s="493" t="s">
        <v>1322</v>
      </c>
    </row>
    <row r="284" spans="1:29" ht="39.75" customHeight="1">
      <c r="A284" s="566" t="s">
        <v>245</v>
      </c>
      <c r="B284" s="600" t="s">
        <v>31</v>
      </c>
      <c r="C284" s="24">
        <v>45899</v>
      </c>
      <c r="D284" s="598" t="s">
        <v>56</v>
      </c>
      <c r="E284" s="598">
        <v>45882</v>
      </c>
      <c r="F284" s="649" t="s">
        <v>891</v>
      </c>
      <c r="G284" s="653" t="s">
        <v>1071</v>
      </c>
      <c r="H284" s="579">
        <v>0</v>
      </c>
      <c r="I284" s="583" t="s">
        <v>631</v>
      </c>
      <c r="J284" s="579" t="s">
        <v>30</v>
      </c>
      <c r="K284" s="299">
        <v>45882</v>
      </c>
      <c r="L284" s="300" t="s">
        <v>110</v>
      </c>
      <c r="M284" s="640">
        <v>13056.5</v>
      </c>
      <c r="N284" s="41"/>
      <c r="O284" s="596"/>
      <c r="P284" s="640">
        <v>13056.5</v>
      </c>
      <c r="Q284" s="313" t="s">
        <v>110</v>
      </c>
      <c r="R284" s="1344" t="s">
        <v>38</v>
      </c>
      <c r="S284" s="497">
        <v>45882</v>
      </c>
      <c r="T284" s="333">
        <v>1100</v>
      </c>
      <c r="U284" s="560">
        <v>1110</v>
      </c>
      <c r="V284" s="29">
        <f>IFERROR(Table5[[#This Row],[Actual Redline Completed Footage UG]]/Table5[[#This Row],[Footage UG]], 0)</f>
        <v>1.009090909090909</v>
      </c>
      <c r="W284" s="502">
        <v>45887</v>
      </c>
      <c r="X284" s="280">
        <v>1</v>
      </c>
      <c r="Y284" s="280">
        <v>1</v>
      </c>
      <c r="Z284" s="26">
        <v>1</v>
      </c>
      <c r="AA284" s="379">
        <v>45926</v>
      </c>
      <c r="AB284" s="379">
        <v>45926</v>
      </c>
      <c r="AC284" s="603" t="s">
        <v>1072</v>
      </c>
    </row>
    <row r="285" spans="1:29" ht="39.75" customHeight="1">
      <c r="A285" s="559" t="s">
        <v>1323</v>
      </c>
      <c r="B285" s="358" t="s">
        <v>31</v>
      </c>
      <c r="C285" s="367">
        <v>45930</v>
      </c>
      <c r="D285" s="360" t="s">
        <v>1324</v>
      </c>
      <c r="E285" s="360">
        <v>45916</v>
      </c>
      <c r="F285" s="358" t="s">
        <v>57</v>
      </c>
      <c r="G285" s="361"/>
      <c r="H285" s="362">
        <v>84</v>
      </c>
      <c r="I285" s="1070" t="s">
        <v>631</v>
      </c>
      <c r="J285" s="362" t="s">
        <v>36</v>
      </c>
      <c r="K285" s="358" t="s">
        <v>38</v>
      </c>
      <c r="L285" s="362" t="s">
        <v>110</v>
      </c>
      <c r="M285" s="640">
        <v>30892</v>
      </c>
      <c r="N285" s="415"/>
      <c r="O285" s="415"/>
      <c r="P285" s="640">
        <v>30892</v>
      </c>
      <c r="Q285" s="313" t="s">
        <v>110</v>
      </c>
      <c r="R285" s="1344" t="s">
        <v>38</v>
      </c>
      <c r="S285" s="497">
        <v>45911</v>
      </c>
      <c r="T285" s="333">
        <v>2811</v>
      </c>
      <c r="U285" s="560">
        <v>2732</v>
      </c>
      <c r="V285" s="3">
        <f>IFERROR($U285/$T285, 0)</f>
        <v>0.97189612237637857</v>
      </c>
      <c r="W285" s="21">
        <v>45922</v>
      </c>
      <c r="X285" s="794">
        <v>1</v>
      </c>
      <c r="Y285" s="280">
        <v>1</v>
      </c>
      <c r="Z285" s="365">
        <v>1</v>
      </c>
      <c r="AA285" s="373" t="s">
        <v>864</v>
      </c>
      <c r="AB285" s="373" t="s">
        <v>864</v>
      </c>
      <c r="AC285" s="603" t="s">
        <v>1325</v>
      </c>
    </row>
    <row r="286" spans="1:29" ht="39.75" customHeight="1">
      <c r="A286" s="930" t="s">
        <v>1326</v>
      </c>
      <c r="B286" s="358" t="s">
        <v>31</v>
      </c>
      <c r="C286" s="360">
        <v>46017</v>
      </c>
      <c r="D286" s="360" t="s">
        <v>1101</v>
      </c>
      <c r="E286" s="360">
        <v>45936</v>
      </c>
      <c r="F286" s="358" t="s">
        <v>57</v>
      </c>
      <c r="G286" s="361"/>
      <c r="H286" s="362">
        <v>157</v>
      </c>
      <c r="I286" s="1070" t="s">
        <v>631</v>
      </c>
      <c r="J286" s="362" t="s">
        <v>36</v>
      </c>
      <c r="K286" s="360">
        <v>45943</v>
      </c>
      <c r="L286" s="362" t="s">
        <v>110</v>
      </c>
      <c r="M286" s="640">
        <v>64059.5</v>
      </c>
      <c r="N286" s="415"/>
      <c r="O286" s="415"/>
      <c r="P286" s="640">
        <v>64059.5</v>
      </c>
      <c r="Q286" s="313" t="s">
        <v>110</v>
      </c>
      <c r="R286" s="1344" t="s">
        <v>38</v>
      </c>
      <c r="S286" s="497">
        <v>45943</v>
      </c>
      <c r="T286" s="364">
        <v>4725</v>
      </c>
      <c r="U286" s="560">
        <v>4535</v>
      </c>
      <c r="V286" s="3">
        <v>0.96</v>
      </c>
      <c r="W286" s="21">
        <v>45971</v>
      </c>
      <c r="X286" s="794">
        <v>1</v>
      </c>
      <c r="Y286" s="280">
        <v>1</v>
      </c>
      <c r="Z286" s="365">
        <v>1</v>
      </c>
      <c r="AA286" s="363">
        <v>46001</v>
      </c>
      <c r="AB286" s="373" t="s">
        <v>864</v>
      </c>
      <c r="AC286" s="1160"/>
    </row>
    <row r="287" spans="1:29" ht="39.75" customHeight="1">
      <c r="A287" s="811" t="s">
        <v>1327</v>
      </c>
      <c r="B287" s="632" t="s">
        <v>31</v>
      </c>
      <c r="C287" s="690">
        <v>46015</v>
      </c>
      <c r="D287" s="690" t="s">
        <v>909</v>
      </c>
      <c r="E287" s="690">
        <v>45965</v>
      </c>
      <c r="F287" s="691" t="s">
        <v>57</v>
      </c>
      <c r="G287" s="691" t="s">
        <v>1328</v>
      </c>
      <c r="H287" s="692">
        <v>0</v>
      </c>
      <c r="I287" s="1070" t="s">
        <v>631</v>
      </c>
      <c r="J287" s="692" t="s">
        <v>30</v>
      </c>
      <c r="K287" s="690" t="s">
        <v>260</v>
      </c>
      <c r="L287" s="692" t="s">
        <v>110</v>
      </c>
      <c r="M287" s="812">
        <v>4773.8</v>
      </c>
      <c r="N287" s="578"/>
      <c r="O287" s="374"/>
      <c r="P287" s="812">
        <v>4773.8</v>
      </c>
      <c r="Q287" s="1233" t="s">
        <v>110</v>
      </c>
      <c r="R287" s="1345"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1329</v>
      </c>
    </row>
    <row r="288" spans="1:29" ht="39.75" customHeight="1">
      <c r="A288" s="1362" t="s">
        <v>1330</v>
      </c>
      <c r="B288" s="1369" t="s">
        <v>41</v>
      </c>
      <c r="C288" s="299">
        <v>46081</v>
      </c>
      <c r="D288" s="1267" t="s">
        <v>1305</v>
      </c>
      <c r="E288" s="1305">
        <v>46059</v>
      </c>
      <c r="F288" s="1370" t="s">
        <v>51</v>
      </c>
      <c r="G288" s="1370"/>
      <c r="H288" s="1325">
        <v>171</v>
      </c>
      <c r="I288" s="1371" t="s">
        <v>631</v>
      </c>
      <c r="J288" s="1325" t="s">
        <v>36</v>
      </c>
      <c r="K288" s="1372">
        <v>46062</v>
      </c>
      <c r="L288" s="1197" t="s">
        <v>110</v>
      </c>
      <c r="M288" s="1373">
        <v>160211</v>
      </c>
      <c r="N288" s="41"/>
      <c r="O288" s="575"/>
      <c r="P288" s="1373">
        <v>160211</v>
      </c>
      <c r="Q288" s="1198" t="s">
        <v>110</v>
      </c>
      <c r="R288" s="1374" t="s">
        <v>38</v>
      </c>
      <c r="S288" s="1375">
        <v>46062</v>
      </c>
      <c r="T288" s="1376">
        <v>10731</v>
      </c>
      <c r="U288" s="1377">
        <v>10731</v>
      </c>
      <c r="V288" s="79">
        <f>IFERROR(Table5[[#This Row],[Actual Redline Completed Footage UG]]/Table5[[#This Row],[Footage UG]], 0)</f>
        <v>1</v>
      </c>
      <c r="W288" s="1417">
        <v>46070</v>
      </c>
      <c r="X288" s="1378">
        <v>1</v>
      </c>
      <c r="Y288" s="1209">
        <v>0</v>
      </c>
      <c r="Z288" s="1253">
        <v>0</v>
      </c>
      <c r="AA288" s="363">
        <v>46118</v>
      </c>
      <c r="AB288" s="373" t="s">
        <v>761</v>
      </c>
      <c r="AC288" s="1263" t="s">
        <v>1331</v>
      </c>
    </row>
    <row r="289" spans="1:32" ht="39.75" customHeight="1">
      <c r="A289" s="1381" t="s">
        <v>1332</v>
      </c>
      <c r="B289" s="1078" t="s">
        <v>40</v>
      </c>
      <c r="C289" s="360">
        <v>46111</v>
      </c>
      <c r="D289" s="366" t="s">
        <v>50</v>
      </c>
      <c r="E289" s="367">
        <v>46085</v>
      </c>
      <c r="F289" s="366" t="s">
        <v>53</v>
      </c>
      <c r="G289" s="702" t="s">
        <v>1333</v>
      </c>
      <c r="H289" s="1009">
        <v>0</v>
      </c>
      <c r="I289" s="304" t="s">
        <v>631</v>
      </c>
      <c r="J289" s="755" t="s">
        <v>30</v>
      </c>
      <c r="K289" s="749" t="s">
        <v>260</v>
      </c>
      <c r="L289" s="755" t="s">
        <v>110</v>
      </c>
      <c r="M289" s="1415">
        <v>12316.35</v>
      </c>
      <c r="N289" s="41"/>
      <c r="O289" s="575"/>
      <c r="P289" s="1415">
        <v>12316.35</v>
      </c>
      <c r="Q289" s="944" t="s">
        <v>110</v>
      </c>
      <c r="R289" s="1392" t="s">
        <v>38</v>
      </c>
      <c r="S289" s="1006">
        <v>46086</v>
      </c>
      <c r="T289" s="1007">
        <v>7</v>
      </c>
      <c r="U289" s="1391">
        <v>7</v>
      </c>
      <c r="V289" s="3">
        <f ca="1">IFERROR($W289/$V289, 0)</f>
        <v>1</v>
      </c>
      <c r="W289" s="1416">
        <v>46106</v>
      </c>
      <c r="X289" s="825">
        <v>1</v>
      </c>
      <c r="Y289" s="825">
        <v>1</v>
      </c>
      <c r="Z289" s="825">
        <v>1</v>
      </c>
      <c r="AA289" s="363">
        <v>46134</v>
      </c>
      <c r="AB289" s="363">
        <v>46134</v>
      </c>
      <c r="AC289" s="1269" t="s">
        <v>829</v>
      </c>
    </row>
    <row r="290" spans="1:32" ht="39.75" customHeight="1">
      <c r="A290" s="1409" t="s">
        <v>1334</v>
      </c>
      <c r="B290" s="1078" t="s">
        <v>40</v>
      </c>
      <c r="C290" s="360">
        <v>46111</v>
      </c>
      <c r="D290" s="366" t="s">
        <v>50</v>
      </c>
      <c r="E290" s="367">
        <v>46087</v>
      </c>
      <c r="F290" s="702" t="s">
        <v>51</v>
      </c>
      <c r="G290" s="702" t="s">
        <v>1114</v>
      </c>
      <c r="H290" s="1009">
        <v>0</v>
      </c>
      <c r="I290" s="304" t="s">
        <v>631</v>
      </c>
      <c r="J290" s="755" t="s">
        <v>30</v>
      </c>
      <c r="K290" s="749" t="s">
        <v>260</v>
      </c>
      <c r="L290" s="755" t="s">
        <v>110</v>
      </c>
      <c r="M290" s="1415">
        <v>6808.8</v>
      </c>
      <c r="N290" s="41"/>
      <c r="O290" s="575"/>
      <c r="P290" s="1415">
        <v>6808.8</v>
      </c>
      <c r="Q290" s="755" t="s">
        <v>110</v>
      </c>
      <c r="R290" s="1392" t="s">
        <v>38</v>
      </c>
      <c r="S290" s="1006">
        <v>46087</v>
      </c>
      <c r="T290" s="1007">
        <v>508</v>
      </c>
      <c r="U290" s="1391">
        <v>513</v>
      </c>
      <c r="V290" s="365">
        <f ca="1">IFERROR($W290/$V290, 0)</f>
        <v>1.0098425196850394</v>
      </c>
      <c r="W290" s="1013">
        <v>46105</v>
      </c>
      <c r="X290" s="825">
        <v>1</v>
      </c>
      <c r="Y290" s="825">
        <v>1</v>
      </c>
      <c r="Z290" s="825">
        <v>1</v>
      </c>
      <c r="AA290" s="363">
        <v>46134</v>
      </c>
      <c r="AB290" s="363">
        <v>46134</v>
      </c>
      <c r="AC290" s="1269" t="s">
        <v>1335</v>
      </c>
    </row>
    <row r="291" spans="1:32" ht="39.75" customHeight="1">
      <c r="A291" s="1382" t="s">
        <v>1336</v>
      </c>
      <c r="B291" s="1078" t="s">
        <v>40</v>
      </c>
      <c r="C291" s="360">
        <v>46111</v>
      </c>
      <c r="D291" s="366" t="s">
        <v>50</v>
      </c>
      <c r="E291" s="367">
        <v>46097</v>
      </c>
      <c r="F291" s="702" t="s">
        <v>51</v>
      </c>
      <c r="G291" s="702" t="s">
        <v>1337</v>
      </c>
      <c r="H291" s="1009">
        <v>0</v>
      </c>
      <c r="I291" s="304" t="s">
        <v>631</v>
      </c>
      <c r="J291" s="755" t="s">
        <v>30</v>
      </c>
      <c r="K291" s="749" t="s">
        <v>260</v>
      </c>
      <c r="L291" s="755" t="s">
        <v>110</v>
      </c>
      <c r="M291" s="1415">
        <v>16760.150000000001</v>
      </c>
      <c r="N291" s="41"/>
      <c r="O291" s="575"/>
      <c r="P291" s="1415">
        <v>16760.150000000001</v>
      </c>
      <c r="Q291" s="755" t="s">
        <v>110</v>
      </c>
      <c r="R291" s="1392" t="s">
        <v>38</v>
      </c>
      <c r="S291" s="1006">
        <v>46097</v>
      </c>
      <c r="T291" s="1007">
        <v>1329</v>
      </c>
      <c r="U291" s="1391">
        <v>1349</v>
      </c>
      <c r="V291" s="365">
        <f t="shared" ref="V291" ca="1" si="3">IFERROR($W291/$V291, 0)</f>
        <v>1.0150489089541008</v>
      </c>
      <c r="W291" s="1013">
        <v>46111</v>
      </c>
      <c r="X291" s="825">
        <v>1</v>
      </c>
      <c r="Y291" s="825">
        <v>1</v>
      </c>
      <c r="Z291" s="825">
        <v>1</v>
      </c>
      <c r="AA291" s="363">
        <v>46134</v>
      </c>
      <c r="AB291" s="363">
        <v>46134</v>
      </c>
      <c r="AC291" s="699" t="s">
        <v>1115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2"/>
      <c r="P292" s="1163">
        <v>1295</v>
      </c>
      <c r="Q292" s="1348" t="s">
        <v>110</v>
      </c>
      <c r="R292" s="1344" t="s">
        <v>38</v>
      </c>
      <c r="S292" s="501">
        <v>45706</v>
      </c>
      <c r="T292" s="378">
        <v>153</v>
      </c>
      <c r="U292" s="387">
        <v>153</v>
      </c>
      <c r="V292" s="3">
        <f>IFERROR($U292/$T292, 0)</f>
        <v>1</v>
      </c>
      <c r="W292" s="502">
        <v>45754</v>
      </c>
      <c r="X292" s="365">
        <v>1</v>
      </c>
      <c r="Y292" s="365">
        <v>1</v>
      </c>
      <c r="Z292" s="365">
        <v>1</v>
      </c>
      <c r="AA292" s="373" t="s">
        <v>864</v>
      </c>
      <c r="AB292" s="373" t="s">
        <v>864</v>
      </c>
      <c r="AC292" s="107" t="s">
        <v>1338</v>
      </c>
    </row>
    <row r="293" spans="1:32" ht="39.75" customHeight="1">
      <c r="A293" s="566" t="s">
        <v>275</v>
      </c>
      <c r="B293" s="568" t="s">
        <v>28</v>
      </c>
      <c r="C293" s="24">
        <v>45772</v>
      </c>
      <c r="D293" s="569" t="s">
        <v>1121</v>
      </c>
      <c r="E293" s="24">
        <v>45716</v>
      </c>
      <c r="F293" s="569" t="s">
        <v>1123</v>
      </c>
      <c r="G293" s="599" t="s">
        <v>276</v>
      </c>
      <c r="H293" s="572">
        <v>56</v>
      </c>
      <c r="I293" s="572" t="s">
        <v>631</v>
      </c>
      <c r="J293" s="572" t="s">
        <v>30</v>
      </c>
      <c r="K293" s="385">
        <v>45716</v>
      </c>
      <c r="L293" s="51" t="s">
        <v>110</v>
      </c>
      <c r="M293" s="573">
        <v>45321.5</v>
      </c>
      <c r="N293" s="41"/>
      <c r="O293" s="596"/>
      <c r="P293" s="573">
        <v>45321.5</v>
      </c>
      <c r="Q293" s="1315" t="s">
        <v>110</v>
      </c>
      <c r="R293" s="1344"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1131</v>
      </c>
      <c r="E294" s="24">
        <v>45743</v>
      </c>
      <c r="F294" s="569" t="s">
        <v>1123</v>
      </c>
      <c r="G294" s="571" t="s">
        <v>346</v>
      </c>
      <c r="H294" s="572">
        <v>63</v>
      </c>
      <c r="I294" s="577" t="s">
        <v>631</v>
      </c>
      <c r="J294" s="579" t="s">
        <v>30</v>
      </c>
      <c r="K294" s="650">
        <v>45741</v>
      </c>
      <c r="L294" s="592" t="s">
        <v>110</v>
      </c>
      <c r="M294" s="651">
        <v>41813</v>
      </c>
      <c r="N294" s="41"/>
      <c r="O294" s="596"/>
      <c r="P294" s="651">
        <v>41813</v>
      </c>
      <c r="Q294" s="313" t="s">
        <v>110</v>
      </c>
      <c r="R294" s="1344"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1339</v>
      </c>
    </row>
    <row r="295" spans="1:32" ht="39.75" customHeight="1">
      <c r="A295" s="566" t="s">
        <v>353</v>
      </c>
      <c r="B295" s="568" t="s">
        <v>28</v>
      </c>
      <c r="C295" s="24">
        <v>45772</v>
      </c>
      <c r="D295" s="570" t="s">
        <v>932</v>
      </c>
      <c r="E295" s="24">
        <v>45708</v>
      </c>
      <c r="F295" s="570" t="s">
        <v>1116</v>
      </c>
      <c r="G295" s="576" t="s">
        <v>354</v>
      </c>
      <c r="H295" s="572">
        <v>82</v>
      </c>
      <c r="I295" s="577" t="s">
        <v>631</v>
      </c>
      <c r="J295" s="572" t="s">
        <v>30</v>
      </c>
      <c r="K295" s="381">
        <v>45698</v>
      </c>
      <c r="L295" s="386" t="s">
        <v>110</v>
      </c>
      <c r="M295" s="573">
        <v>71979</v>
      </c>
      <c r="N295" s="555"/>
      <c r="O295" s="1323"/>
      <c r="P295" s="573">
        <v>71979</v>
      </c>
      <c r="Q295" s="1348" t="s">
        <v>110</v>
      </c>
      <c r="R295" s="1344"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1136</v>
      </c>
      <c r="E296" s="305">
        <v>45680</v>
      </c>
      <c r="F296" s="18" t="s">
        <v>59</v>
      </c>
      <c r="G296" s="441" t="s">
        <v>383</v>
      </c>
      <c r="H296" s="20">
        <v>79</v>
      </c>
      <c r="I296" s="1165" t="s">
        <v>907</v>
      </c>
      <c r="J296" s="630" t="s">
        <v>30</v>
      </c>
      <c r="K296" s="298" t="s">
        <v>38</v>
      </c>
      <c r="L296" s="304" t="s">
        <v>110</v>
      </c>
      <c r="M296" s="917">
        <v>64790.5</v>
      </c>
      <c r="N296" s="962"/>
      <c r="O296" s="962"/>
      <c r="P296" s="917">
        <v>64790.5</v>
      </c>
      <c r="Q296" s="1349" t="s">
        <v>110</v>
      </c>
      <c r="R296" s="1344" t="s">
        <v>38</v>
      </c>
      <c r="S296" s="129">
        <v>45675</v>
      </c>
      <c r="T296" s="5">
        <v>4975</v>
      </c>
      <c r="U296" s="602">
        <v>4975</v>
      </c>
      <c r="V296" s="3">
        <f>IFERROR($U296/$T296, 0)</f>
        <v>1</v>
      </c>
      <c r="W296" s="129">
        <v>45680</v>
      </c>
      <c r="X296" s="280">
        <v>0</v>
      </c>
      <c r="Y296" s="280">
        <v>0</v>
      </c>
      <c r="Z296" s="1109">
        <v>0</v>
      </c>
      <c r="AA296" s="373" t="s">
        <v>864</v>
      </c>
      <c r="AB296" s="373" t="s">
        <v>864</v>
      </c>
      <c r="AC296" s="27" t="s">
        <v>1340</v>
      </c>
    </row>
    <row r="297" spans="1:32" ht="39.75" customHeight="1">
      <c r="A297" s="929" t="s">
        <v>1341</v>
      </c>
      <c r="B297" s="568" t="s">
        <v>28</v>
      </c>
      <c r="C297" s="598">
        <v>45991</v>
      </c>
      <c r="D297" s="677" t="s">
        <v>50</v>
      </c>
      <c r="E297" s="24">
        <v>45743</v>
      </c>
      <c r="F297" s="569" t="s">
        <v>59</v>
      </c>
      <c r="G297" s="571" t="s">
        <v>387</v>
      </c>
      <c r="H297" s="572">
        <v>69</v>
      </c>
      <c r="I297" s="1070" t="s">
        <v>631</v>
      </c>
      <c r="J297" s="362" t="s">
        <v>30</v>
      </c>
      <c r="K297" s="19">
        <v>45741</v>
      </c>
      <c r="L297" s="300" t="s">
        <v>110</v>
      </c>
      <c r="M297" s="907">
        <v>67734.5</v>
      </c>
      <c r="N297" s="932"/>
      <c r="O297" s="932"/>
      <c r="P297" s="907">
        <v>67734.5</v>
      </c>
      <c r="Q297" s="313" t="s">
        <v>110</v>
      </c>
      <c r="R297" s="1344"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864</v>
      </c>
      <c r="AB297" s="373" t="s">
        <v>864</v>
      </c>
      <c r="AC297" s="27" t="s">
        <v>1342</v>
      </c>
    </row>
    <row r="298" spans="1:32" ht="39.75" customHeight="1">
      <c r="A298" s="811" t="s">
        <v>1343</v>
      </c>
      <c r="B298" s="359" t="s">
        <v>28</v>
      </c>
      <c r="C298" s="690">
        <v>46008</v>
      </c>
      <c r="D298" s="690" t="s">
        <v>1344</v>
      </c>
      <c r="E298" s="701">
        <v>45743</v>
      </c>
      <c r="F298" s="702" t="s">
        <v>59</v>
      </c>
      <c r="G298" s="702" t="s">
        <v>1345</v>
      </c>
      <c r="H298" s="703">
        <v>54</v>
      </c>
      <c r="I298" s="1070" t="s">
        <v>631</v>
      </c>
      <c r="J298" s="692" t="s">
        <v>30</v>
      </c>
      <c r="K298" s="701">
        <v>45741</v>
      </c>
      <c r="L298" s="692" t="s">
        <v>110</v>
      </c>
      <c r="M298" s="913">
        <v>45215.5</v>
      </c>
      <c r="N298" s="555"/>
      <c r="O298" s="958"/>
      <c r="P298" s="913">
        <v>45215.5</v>
      </c>
      <c r="Q298" s="692" t="s">
        <v>110</v>
      </c>
      <c r="R298" s="1345"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864</v>
      </c>
      <c r="AB298" s="373" t="s">
        <v>864</v>
      </c>
      <c r="AC298" s="1110" t="s">
        <v>1346</v>
      </c>
    </row>
    <row r="299" spans="1:32" ht="39.75" customHeight="1">
      <c r="A299" s="929" t="s">
        <v>392</v>
      </c>
      <c r="B299" s="568" t="s">
        <v>28</v>
      </c>
      <c r="C299" s="598">
        <v>45991</v>
      </c>
      <c r="D299" s="668" t="s">
        <v>1347</v>
      </c>
      <c r="E299" s="570">
        <v>45735</v>
      </c>
      <c r="F299" s="569" t="s">
        <v>59</v>
      </c>
      <c r="G299" s="571" t="s">
        <v>393</v>
      </c>
      <c r="H299" s="572">
        <v>70</v>
      </c>
      <c r="I299" s="1070" t="s">
        <v>631</v>
      </c>
      <c r="J299" s="369" t="s">
        <v>30</v>
      </c>
      <c r="K299" s="299">
        <v>45716</v>
      </c>
      <c r="L299" s="20" t="s">
        <v>110</v>
      </c>
      <c r="M299" s="917">
        <v>56262.5</v>
      </c>
      <c r="N299" s="555"/>
      <c r="O299" s="555"/>
      <c r="P299" s="917">
        <v>56262.5</v>
      </c>
      <c r="Q299" s="1315" t="s">
        <v>110</v>
      </c>
      <c r="R299" s="1344"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864</v>
      </c>
      <c r="AB299" s="373" t="s">
        <v>864</v>
      </c>
      <c r="AC299" s="38" t="s">
        <v>1348</v>
      </c>
    </row>
    <row r="300" spans="1:32" ht="39.75" customHeight="1">
      <c r="A300" s="811" t="s">
        <v>1349</v>
      </c>
      <c r="B300" s="359" t="s">
        <v>28</v>
      </c>
      <c r="C300" s="690">
        <v>46080</v>
      </c>
      <c r="D300" s="366" t="s">
        <v>1350</v>
      </c>
      <c r="E300" s="701">
        <v>45700</v>
      </c>
      <c r="F300" s="366" t="s">
        <v>59</v>
      </c>
      <c r="G300" s="701" t="s">
        <v>395</v>
      </c>
      <c r="H300" s="703">
        <v>81</v>
      </c>
      <c r="I300" s="1070" t="s">
        <v>631</v>
      </c>
      <c r="J300" s="703" t="s">
        <v>30</v>
      </c>
      <c r="K300" s="701">
        <v>45702</v>
      </c>
      <c r="L300" s="372" t="s">
        <v>110</v>
      </c>
      <c r="M300" s="913">
        <v>70635</v>
      </c>
      <c r="N300" s="555"/>
      <c r="O300" s="575"/>
      <c r="P300" s="913">
        <v>70635</v>
      </c>
      <c r="Q300" s="372" t="s">
        <v>110</v>
      </c>
      <c r="R300" s="1345"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864</v>
      </c>
      <c r="AB300" s="373" t="s">
        <v>864</v>
      </c>
      <c r="AC300" s="816" t="s">
        <v>1351</v>
      </c>
    </row>
    <row r="301" spans="1:32" ht="39.75" customHeight="1">
      <c r="A301" s="559" t="s">
        <v>1352</v>
      </c>
      <c r="B301" s="359" t="s">
        <v>28</v>
      </c>
      <c r="C301" s="360">
        <v>45991</v>
      </c>
      <c r="D301" s="360" t="s">
        <v>50</v>
      </c>
      <c r="E301" s="367">
        <v>45743</v>
      </c>
      <c r="F301" s="366" t="s">
        <v>59</v>
      </c>
      <c r="G301" s="368" t="s">
        <v>401</v>
      </c>
      <c r="H301" s="369">
        <v>70</v>
      </c>
      <c r="I301" s="1070" t="s">
        <v>631</v>
      </c>
      <c r="J301" s="362" t="s">
        <v>30</v>
      </c>
      <c r="K301" s="367">
        <v>45741</v>
      </c>
      <c r="L301" s="362" t="s">
        <v>110</v>
      </c>
      <c r="M301" s="574">
        <v>67735.5</v>
      </c>
      <c r="N301" s="555"/>
      <c r="O301" s="958"/>
      <c r="P301" s="574">
        <v>67735.5</v>
      </c>
      <c r="Q301" s="362" t="s">
        <v>110</v>
      </c>
      <c r="R301" s="1344" t="s">
        <v>38</v>
      </c>
      <c r="S301" s="502">
        <v>45779</v>
      </c>
      <c r="T301" s="9">
        <v>6152</v>
      </c>
      <c r="U301" s="382">
        <v>6020</v>
      </c>
      <c r="V301" s="3">
        <v>0.98</v>
      </c>
      <c r="W301" s="502">
        <v>45792</v>
      </c>
      <c r="X301" s="365">
        <v>1</v>
      </c>
      <c r="Y301" s="365">
        <v>1</v>
      </c>
      <c r="Z301" s="365">
        <v>1</v>
      </c>
      <c r="AA301" s="373" t="s">
        <v>864</v>
      </c>
      <c r="AB301" s="373" t="s">
        <v>864</v>
      </c>
      <c r="AC301" s="278" t="s">
        <v>1353</v>
      </c>
    </row>
    <row r="302" spans="1:32" ht="39.75" customHeight="1">
      <c r="A302" s="639" t="s">
        <v>416</v>
      </c>
      <c r="B302" s="359" t="s">
        <v>28</v>
      </c>
      <c r="C302" s="367">
        <v>45742</v>
      </c>
      <c r="D302" s="366" t="s">
        <v>932</v>
      </c>
      <c r="E302" s="367">
        <v>45708</v>
      </c>
      <c r="F302" s="345" t="s">
        <v>1116</v>
      </c>
      <c r="G302" s="368" t="s">
        <v>417</v>
      </c>
      <c r="H302" s="369">
        <v>0</v>
      </c>
      <c r="I302" s="362" t="s">
        <v>38</v>
      </c>
      <c r="J302" s="369" t="s">
        <v>30</v>
      </c>
      <c r="K302" s="367">
        <v>45712</v>
      </c>
      <c r="L302" s="369" t="s">
        <v>110</v>
      </c>
      <c r="M302" s="574">
        <v>14262</v>
      </c>
      <c r="N302" s="555"/>
      <c r="O302" s="958"/>
      <c r="P302" s="574">
        <v>14262</v>
      </c>
      <c r="Q302" s="369" t="s">
        <v>110</v>
      </c>
      <c r="R302" s="1344"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1150</v>
      </c>
      <c r="E303" s="24">
        <v>45708</v>
      </c>
      <c r="F303" s="570" t="s">
        <v>55</v>
      </c>
      <c r="G303" s="571" t="s">
        <v>430</v>
      </c>
      <c r="H303" s="572">
        <v>0</v>
      </c>
      <c r="I303" s="572" t="s">
        <v>631</v>
      </c>
      <c r="J303" s="572" t="s">
        <v>30</v>
      </c>
      <c r="K303" s="367">
        <v>45714</v>
      </c>
      <c r="L303" s="369" t="s">
        <v>110</v>
      </c>
      <c r="M303" s="574">
        <v>93462.85</v>
      </c>
      <c r="N303" s="575"/>
      <c r="O303" s="958"/>
      <c r="P303" s="574">
        <v>93462.85</v>
      </c>
      <c r="Q303" s="369" t="s">
        <v>110</v>
      </c>
      <c r="R303" s="1344"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1344</v>
      </c>
      <c r="E304" s="1282">
        <v>45748</v>
      </c>
      <c r="F304" s="1283" t="s">
        <v>59</v>
      </c>
      <c r="G304" s="1267" t="s">
        <v>1354</v>
      </c>
      <c r="H304" s="1197">
        <v>0</v>
      </c>
      <c r="I304" s="1197" t="s">
        <v>631</v>
      </c>
      <c r="J304" s="1249" t="s">
        <v>30</v>
      </c>
      <c r="K304" s="1282">
        <v>45742</v>
      </c>
      <c r="L304" s="1249" t="s">
        <v>110</v>
      </c>
      <c r="M304" s="1284">
        <v>13442.35</v>
      </c>
      <c r="N304" s="555"/>
      <c r="O304" s="575"/>
      <c r="P304" s="1284">
        <v>13442.35</v>
      </c>
      <c r="Q304" s="1249" t="s">
        <v>110</v>
      </c>
      <c r="R304" s="1347" t="s">
        <v>38</v>
      </c>
      <c r="S304" s="1351">
        <v>46027</v>
      </c>
      <c r="T304" s="1285">
        <v>831</v>
      </c>
      <c r="U304" s="1288">
        <v>910</v>
      </c>
      <c r="V304" s="3">
        <f>IFERROR(Table5[[#This Row],[Actual Redline Completed Footage UG]]/Table5[[#This Row],[Footage UG]], 0)</f>
        <v>1.095066185318893</v>
      </c>
      <c r="W304" s="1250">
        <v>46034</v>
      </c>
      <c r="X304" s="1209">
        <v>0</v>
      </c>
      <c r="Y304" s="1209">
        <v>0</v>
      </c>
      <c r="Z304" s="1286">
        <v>0</v>
      </c>
      <c r="AA304" s="373" t="s">
        <v>864</v>
      </c>
      <c r="AB304" s="373" t="s">
        <v>864</v>
      </c>
      <c r="AC304" s="1287" t="s">
        <v>1355</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631</v>
      </c>
      <c r="J305" s="572" t="s">
        <v>30</v>
      </c>
      <c r="K305" s="366" t="s">
        <v>260</v>
      </c>
      <c r="L305" s="362" t="s">
        <v>110</v>
      </c>
      <c r="M305" s="640">
        <v>4397.6499999999996</v>
      </c>
      <c r="N305" s="575"/>
      <c r="O305" s="958"/>
      <c r="P305" s="640">
        <v>4397.6499999999996</v>
      </c>
      <c r="Q305" s="362" t="s">
        <v>110</v>
      </c>
      <c r="R305" s="1344" t="s">
        <v>38</v>
      </c>
      <c r="S305" s="497">
        <v>45852</v>
      </c>
      <c r="T305" s="364">
        <v>129</v>
      </c>
      <c r="U305" s="647">
        <v>129</v>
      </c>
      <c r="V305" s="79">
        <v>1</v>
      </c>
      <c r="W305" s="502">
        <v>45856</v>
      </c>
      <c r="X305" s="280">
        <v>0</v>
      </c>
      <c r="Y305" s="280">
        <v>0</v>
      </c>
      <c r="Z305" s="1071">
        <v>0</v>
      </c>
      <c r="AA305" s="370">
        <v>45972</v>
      </c>
      <c r="AB305" s="370">
        <v>45972</v>
      </c>
      <c r="AC305" s="330" t="s">
        <v>1356</v>
      </c>
      <c r="AD305" s="342"/>
      <c r="AE305" s="802"/>
      <c r="AF305" s="965"/>
    </row>
    <row r="306" spans="1:32" ht="39.75" customHeight="1">
      <c r="A306" s="929" t="s">
        <v>1357</v>
      </c>
      <c r="B306" s="359" t="s">
        <v>28</v>
      </c>
      <c r="C306" s="598">
        <v>46008</v>
      </c>
      <c r="D306" s="1167" t="s">
        <v>1358</v>
      </c>
      <c r="E306" s="24">
        <v>45938</v>
      </c>
      <c r="F306" s="366" t="s">
        <v>59</v>
      </c>
      <c r="G306" s="1162"/>
      <c r="H306" s="572">
        <v>193</v>
      </c>
      <c r="I306" s="1070" t="s">
        <v>631</v>
      </c>
      <c r="J306" s="362" t="s">
        <v>36</v>
      </c>
      <c r="K306" s="345">
        <v>46303</v>
      </c>
      <c r="L306" s="592" t="s">
        <v>110</v>
      </c>
      <c r="M306" s="917">
        <v>86136</v>
      </c>
      <c r="N306" s="555"/>
      <c r="O306" s="958"/>
      <c r="P306" s="917">
        <v>86136</v>
      </c>
      <c r="Q306" s="592" t="s">
        <v>110</v>
      </c>
      <c r="R306" s="1344" t="s">
        <v>38</v>
      </c>
      <c r="S306" s="129">
        <v>45938</v>
      </c>
      <c r="T306" s="378">
        <v>7655</v>
      </c>
      <c r="U306" s="387">
        <v>8528</v>
      </c>
      <c r="V306" s="256">
        <v>1.1100000000000001</v>
      </c>
      <c r="W306" s="21">
        <v>45943</v>
      </c>
      <c r="X306" s="26">
        <v>1</v>
      </c>
      <c r="Y306" s="26">
        <v>1</v>
      </c>
      <c r="Z306" s="365">
        <v>1</v>
      </c>
      <c r="AA306" s="373" t="s">
        <v>864</v>
      </c>
      <c r="AB306" s="373" t="s">
        <v>864</v>
      </c>
      <c r="AC306" s="107"/>
      <c r="AD306" s="342"/>
      <c r="AE306" s="802"/>
      <c r="AF306" s="965"/>
    </row>
    <row r="307" spans="1:32" ht="39.75" customHeight="1">
      <c r="A307" s="648" t="s">
        <v>1359</v>
      </c>
      <c r="B307" s="568" t="s">
        <v>28</v>
      </c>
      <c r="C307" s="598">
        <v>46008</v>
      </c>
      <c r="D307" s="677" t="s">
        <v>1360</v>
      </c>
      <c r="E307" s="24">
        <v>45952</v>
      </c>
      <c r="F307" s="366" t="s">
        <v>59</v>
      </c>
      <c r="G307" s="571"/>
      <c r="H307" s="572">
        <v>139</v>
      </c>
      <c r="I307" s="1070" t="s">
        <v>631</v>
      </c>
      <c r="J307" s="362" t="s">
        <v>36</v>
      </c>
      <c r="K307" s="24" t="s">
        <v>260</v>
      </c>
      <c r="L307" s="630" t="s">
        <v>110</v>
      </c>
      <c r="M307" s="917">
        <v>42766.5</v>
      </c>
      <c r="N307" s="555"/>
      <c r="O307" s="555"/>
      <c r="P307" s="917">
        <v>42766.5</v>
      </c>
      <c r="Q307" s="1315" t="s">
        <v>110</v>
      </c>
      <c r="R307" s="1344" t="s">
        <v>38</v>
      </c>
      <c r="S307" s="129">
        <v>45939</v>
      </c>
      <c r="T307" s="5">
        <v>6699</v>
      </c>
      <c r="U307" s="797">
        <v>7175</v>
      </c>
      <c r="V307" s="1079">
        <f>IFERROR($U307/$T307, 0)</f>
        <v>1.0710553814002091</v>
      </c>
      <c r="W307" s="21">
        <v>45954</v>
      </c>
      <c r="X307" s="464">
        <v>1</v>
      </c>
      <c r="Y307" s="464">
        <v>1</v>
      </c>
      <c r="Z307" s="365">
        <v>1</v>
      </c>
      <c r="AA307" s="373" t="s">
        <v>864</v>
      </c>
      <c r="AB307" s="373" t="s">
        <v>864</v>
      </c>
      <c r="AC307" s="969"/>
      <c r="AD307" s="342"/>
      <c r="AE307" s="802"/>
      <c r="AF307" s="965"/>
    </row>
    <row r="308" spans="1:32" ht="39.75" customHeight="1">
      <c r="A308" s="559" t="s">
        <v>1361</v>
      </c>
      <c r="B308" s="632" t="s">
        <v>1175</v>
      </c>
      <c r="C308" s="360">
        <v>46045</v>
      </c>
      <c r="D308" s="375" t="s">
        <v>56</v>
      </c>
      <c r="E308" s="360">
        <v>45959</v>
      </c>
      <c r="F308" s="358" t="s">
        <v>1192</v>
      </c>
      <c r="G308" s="361" t="s">
        <v>1362</v>
      </c>
      <c r="H308" s="669">
        <v>78</v>
      </c>
      <c r="I308" s="372" t="s">
        <v>631</v>
      </c>
      <c r="J308" s="369" t="s">
        <v>30</v>
      </c>
      <c r="K308" s="360">
        <v>45964</v>
      </c>
      <c r="L308" s="369" t="s">
        <v>110</v>
      </c>
      <c r="M308" s="939">
        <v>170</v>
      </c>
      <c r="N308" s="827"/>
      <c r="O308" s="713"/>
      <c r="P308" s="939">
        <v>170</v>
      </c>
      <c r="Q308" s="369" t="s">
        <v>110</v>
      </c>
      <c r="R308" s="1344"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864</v>
      </c>
      <c r="AC308" s="807" t="s">
        <v>1363</v>
      </c>
      <c r="AD308" s="342"/>
      <c r="AE308" s="802"/>
      <c r="AF308" s="965"/>
    </row>
    <row r="309" spans="1:32" ht="39.75" customHeight="1">
      <c r="A309" s="926" t="s">
        <v>1364</v>
      </c>
      <c r="B309" s="355" t="s">
        <v>1175</v>
      </c>
      <c r="C309" s="299">
        <v>46019</v>
      </c>
      <c r="D309" s="1168" t="s">
        <v>56</v>
      </c>
      <c r="E309" s="299">
        <v>45959</v>
      </c>
      <c r="F309" s="298" t="s">
        <v>1192</v>
      </c>
      <c r="G309" s="492" t="s">
        <v>1365</v>
      </c>
      <c r="H309" s="666">
        <v>89</v>
      </c>
      <c r="I309" s="1165" t="s">
        <v>631</v>
      </c>
      <c r="J309" s="630" t="s">
        <v>30</v>
      </c>
      <c r="K309" s="299">
        <v>45964</v>
      </c>
      <c r="L309" s="630" t="s">
        <v>110</v>
      </c>
      <c r="M309" s="796">
        <v>62937.05</v>
      </c>
      <c r="N309" s="555"/>
      <c r="O309" s="555"/>
      <c r="P309" s="796">
        <v>62937.05</v>
      </c>
      <c r="Q309" s="1315" t="s">
        <v>110</v>
      </c>
      <c r="R309" s="1344"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1366</v>
      </c>
      <c r="AD309" s="342"/>
      <c r="AE309" s="802"/>
      <c r="AF309" s="965"/>
    </row>
    <row r="310" spans="1:32" ht="39.75" customHeight="1">
      <c r="A310" s="916" t="s">
        <v>1367</v>
      </c>
      <c r="B310" s="355" t="s">
        <v>1175</v>
      </c>
      <c r="C310" s="299">
        <v>46052</v>
      </c>
      <c r="D310" s="1168" t="s">
        <v>56</v>
      </c>
      <c r="E310" s="749">
        <v>45959</v>
      </c>
      <c r="F310" s="750" t="s">
        <v>1192</v>
      </c>
      <c r="G310" s="750" t="s">
        <v>1368</v>
      </c>
      <c r="H310" s="761">
        <v>83</v>
      </c>
      <c r="I310" s="1165" t="s">
        <v>631</v>
      </c>
      <c r="J310" s="740" t="s">
        <v>30</v>
      </c>
      <c r="K310" s="749" t="s">
        <v>260</v>
      </c>
      <c r="L310" s="740" t="s">
        <v>110</v>
      </c>
      <c r="M310" s="941">
        <v>45545.15</v>
      </c>
      <c r="N310" s="555"/>
      <c r="O310" s="555"/>
      <c r="P310" s="941">
        <v>45545.15</v>
      </c>
      <c r="Q310" s="1341" t="s">
        <v>110</v>
      </c>
      <c r="R310" s="1345" t="s">
        <v>38</v>
      </c>
      <c r="S310" s="1326">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864</v>
      </c>
      <c r="AC310" s="972" t="s">
        <v>1369</v>
      </c>
      <c r="AD310" s="342"/>
      <c r="AE310" s="802"/>
      <c r="AF310" s="965"/>
    </row>
    <row r="311" spans="1:32" ht="39.75" customHeight="1">
      <c r="A311" s="566" t="s">
        <v>1370</v>
      </c>
      <c r="B311" s="768" t="s">
        <v>1175</v>
      </c>
      <c r="C311" s="24">
        <v>46045</v>
      </c>
      <c r="D311" s="570" t="s">
        <v>56</v>
      </c>
      <c r="E311" s="24"/>
      <c r="F311" s="569" t="s">
        <v>1192</v>
      </c>
      <c r="G311" s="571"/>
      <c r="H311" s="769">
        <v>85</v>
      </c>
      <c r="I311" s="577" t="s">
        <v>631</v>
      </c>
      <c r="J311" s="572" t="s">
        <v>30</v>
      </c>
      <c r="K311" s="367" t="s">
        <v>260</v>
      </c>
      <c r="L311" s="369" t="s">
        <v>110</v>
      </c>
      <c r="M311" s="795">
        <v>29180.45</v>
      </c>
      <c r="N311" s="575"/>
      <c r="O311" s="958"/>
      <c r="P311" s="795">
        <v>29180.45</v>
      </c>
      <c r="Q311" s="369" t="s">
        <v>110</v>
      </c>
      <c r="R311" s="1344"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1371</v>
      </c>
      <c r="AD311" s="342"/>
      <c r="AE311" s="802"/>
      <c r="AF311" s="965"/>
    </row>
    <row r="312" spans="1:32" ht="39.75" customHeight="1">
      <c r="A312" s="926" t="s">
        <v>1372</v>
      </c>
      <c r="B312" s="355" t="s">
        <v>1175</v>
      </c>
      <c r="C312" s="299">
        <v>46045</v>
      </c>
      <c r="D312" s="1168" t="s">
        <v>56</v>
      </c>
      <c r="E312" s="299">
        <v>45959</v>
      </c>
      <c r="F312" s="298" t="s">
        <v>891</v>
      </c>
      <c r="G312" s="492"/>
      <c r="H312" s="300">
        <v>89</v>
      </c>
      <c r="I312" s="1165" t="s">
        <v>631</v>
      </c>
      <c r="J312" s="630" t="s">
        <v>30</v>
      </c>
      <c r="K312" s="19">
        <v>45964</v>
      </c>
      <c r="L312" s="20" t="s">
        <v>110</v>
      </c>
      <c r="M312" s="907">
        <v>84750.5</v>
      </c>
      <c r="N312" s="555"/>
      <c r="O312" s="555"/>
      <c r="P312" s="907">
        <v>84750.5</v>
      </c>
      <c r="Q312" s="1315" t="s">
        <v>110</v>
      </c>
      <c r="R312" s="1344"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1208</v>
      </c>
      <c r="AD312" s="342"/>
      <c r="AE312" s="802"/>
      <c r="AF312" s="965"/>
    </row>
    <row r="313" spans="1:32" ht="39.75" customHeight="1">
      <c r="A313" s="916" t="s">
        <v>1373</v>
      </c>
      <c r="B313" s="1169" t="s">
        <v>1175</v>
      </c>
      <c r="C313" s="749">
        <v>46052</v>
      </c>
      <c r="D313" s="1170" t="s">
        <v>56</v>
      </c>
      <c r="E313" s="748">
        <v>46027</v>
      </c>
      <c r="F313" s="785" t="s">
        <v>1003</v>
      </c>
      <c r="G313" s="750"/>
      <c r="H313" s="20">
        <v>81</v>
      </c>
      <c r="I313" s="304" t="s">
        <v>631</v>
      </c>
      <c r="J313" s="755" t="s">
        <v>30</v>
      </c>
      <c r="K313" s="748">
        <v>46027</v>
      </c>
      <c r="L313" s="703" t="s">
        <v>110</v>
      </c>
      <c r="M313" s="833">
        <v>73885</v>
      </c>
      <c r="N313" s="555"/>
      <c r="O313" s="575"/>
      <c r="P313" s="833">
        <v>73885</v>
      </c>
      <c r="Q313" s="703" t="s">
        <v>110</v>
      </c>
      <c r="R313" s="1345" t="s">
        <v>38</v>
      </c>
      <c r="S313" s="1326">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864</v>
      </c>
      <c r="AC313" s="972" t="s">
        <v>1374</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8"/>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8"/>
      <c r="Q315" s="11"/>
      <c r="R315" s="11"/>
      <c r="S315" s="11"/>
      <c r="T315" s="103"/>
      <c r="U315" s="103"/>
      <c r="V315" s="103"/>
      <c r="W315" s="103"/>
      <c r="X315" s="74"/>
      <c r="Y315" s="11"/>
      <c r="Z315" s="11"/>
      <c r="AA315" s="11"/>
      <c r="AB315" s="81"/>
      <c r="AC315" s="432"/>
      <c r="AD315" s="1143"/>
    </row>
    <row r="316" spans="1:32" ht="39.75" customHeight="1">
      <c r="A316" s="22" t="s">
        <v>1375</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838</v>
      </c>
      <c r="O317" s="417" t="s">
        <v>839</v>
      </c>
      <c r="P317" s="1319" t="s">
        <v>840</v>
      </c>
      <c r="Q317" s="390" t="s">
        <v>94</v>
      </c>
      <c r="R317" s="390" t="s">
        <v>97</v>
      </c>
      <c r="S317" s="342" t="s">
        <v>98</v>
      </c>
      <c r="T317" s="342" t="s">
        <v>69</v>
      </c>
      <c r="U317" s="342" t="s">
        <v>535</v>
      </c>
      <c r="V317" s="966" t="s">
        <v>495</v>
      </c>
      <c r="W317" s="966" t="s">
        <v>537</v>
      </c>
      <c r="X317" s="978" t="s">
        <v>538</v>
      </c>
      <c r="Y317" s="989" t="s">
        <v>497</v>
      </c>
      <c r="Z317" s="989" t="s">
        <v>1376</v>
      </c>
      <c r="AA317" s="989" t="s">
        <v>841</v>
      </c>
      <c r="AB317" s="989" t="s">
        <v>1377</v>
      </c>
      <c r="AC317" s="1173" t="s">
        <v>843</v>
      </c>
    </row>
    <row r="318" spans="1:32" ht="39.75" customHeight="1">
      <c r="A318" s="960" t="s">
        <v>120</v>
      </c>
      <c r="B318" s="377" t="s">
        <v>34</v>
      </c>
      <c r="C318" s="367">
        <v>45807</v>
      </c>
      <c r="D318" s="358" t="s">
        <v>810</v>
      </c>
      <c r="E318" s="366" t="s">
        <v>260</v>
      </c>
      <c r="F318" s="358" t="s">
        <v>1135</v>
      </c>
      <c r="G318" s="361" t="s">
        <v>121</v>
      </c>
      <c r="H318" s="362">
        <v>60</v>
      </c>
      <c r="I318" s="372" t="s">
        <v>631</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1378</v>
      </c>
    </row>
    <row r="319" spans="1:32" ht="39.75" customHeight="1">
      <c r="A319" s="960" t="s">
        <v>124</v>
      </c>
      <c r="B319" s="377" t="s">
        <v>34</v>
      </c>
      <c r="C319" s="367">
        <v>45807</v>
      </c>
      <c r="D319" s="366" t="s">
        <v>810</v>
      </c>
      <c r="E319" s="366" t="s">
        <v>260</v>
      </c>
      <c r="F319" s="366" t="s">
        <v>1135</v>
      </c>
      <c r="G319" s="368" t="s">
        <v>127</v>
      </c>
      <c r="H319" s="369">
        <v>79</v>
      </c>
      <c r="I319" s="372" t="s">
        <v>631</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810</v>
      </c>
      <c r="E320" s="366" t="s">
        <v>260</v>
      </c>
      <c r="F320" s="366" t="s">
        <v>1135</v>
      </c>
      <c r="G320" s="368" t="s">
        <v>1379</v>
      </c>
      <c r="H320" s="369">
        <v>83</v>
      </c>
      <c r="I320" s="372" t="s">
        <v>631</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810</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810</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1380</v>
      </c>
    </row>
    <row r="323" spans="1:29" ht="39.75" customHeight="1">
      <c r="A323" s="960" t="s">
        <v>359</v>
      </c>
      <c r="B323" s="359" t="s">
        <v>28</v>
      </c>
      <c r="C323" s="367">
        <v>45772</v>
      </c>
      <c r="D323" s="345" t="s">
        <v>1124</v>
      </c>
      <c r="E323" s="345">
        <v>45698</v>
      </c>
      <c r="F323" s="367" t="s">
        <v>1119</v>
      </c>
      <c r="G323" s="1106" t="s">
        <v>360</v>
      </c>
      <c r="H323" s="369">
        <v>82</v>
      </c>
      <c r="I323" s="369" t="s">
        <v>631</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1381</v>
      </c>
    </row>
    <row r="324" spans="1:29" ht="39.75" customHeight="1">
      <c r="A324" s="960" t="s">
        <v>370</v>
      </c>
      <c r="B324" s="359" t="s">
        <v>28</v>
      </c>
      <c r="C324" s="367">
        <v>45742</v>
      </c>
      <c r="D324" s="366" t="s">
        <v>810</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8"/>
      <c r="Q325" s="11"/>
      <c r="R325" s="11"/>
      <c r="S325" s="11"/>
      <c r="T325" s="11"/>
      <c r="U325" s="11"/>
      <c r="V325" s="11"/>
      <c r="W325" s="11"/>
      <c r="X325" s="11"/>
      <c r="Y325" s="11"/>
      <c r="Z325" s="11"/>
      <c r="AA325" s="74"/>
      <c r="AB325" s="11"/>
      <c r="AC325" s="11"/>
    </row>
    <row r="326" spans="1:29" ht="39.75" customHeight="1">
      <c r="A326" s="605" t="s">
        <v>1382</v>
      </c>
      <c r="B326" s="41"/>
      <c r="C326" s="41"/>
      <c r="D326" s="41"/>
      <c r="E326" s="41"/>
      <c r="F326" s="41"/>
      <c r="G326" s="41"/>
      <c r="H326" s="41"/>
      <c r="I326" s="41"/>
      <c r="J326" s="41"/>
      <c r="K326" s="41"/>
      <c r="L326" s="41"/>
      <c r="M326" s="41"/>
      <c r="N326" s="41"/>
      <c r="O326" s="596"/>
      <c r="P326" s="1318"/>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1383</v>
      </c>
      <c r="P327" s="417" t="s">
        <v>838</v>
      </c>
      <c r="Q327" s="985" t="s">
        <v>97</v>
      </c>
      <c r="R327" s="987" t="s">
        <v>98</v>
      </c>
      <c r="S327" s="987" t="s">
        <v>532</v>
      </c>
      <c r="T327" s="987" t="s">
        <v>1384</v>
      </c>
      <c r="U327" s="987" t="s">
        <v>1385</v>
      </c>
      <c r="V327" s="987" t="s">
        <v>841</v>
      </c>
      <c r="W327" s="987" t="s">
        <v>69</v>
      </c>
      <c r="X327" s="987" t="s">
        <v>535</v>
      </c>
      <c r="Y327" s="966" t="s">
        <v>536</v>
      </c>
      <c r="Z327" s="966" t="s">
        <v>495</v>
      </c>
      <c r="AA327" s="966" t="s">
        <v>537</v>
      </c>
      <c r="AB327" s="991" t="s">
        <v>843</v>
      </c>
      <c r="AC327" s="988" t="s">
        <v>540</v>
      </c>
    </row>
    <row r="328" spans="1:29" ht="39.75" customHeight="1">
      <c r="A328" s="980" t="s">
        <v>1386</v>
      </c>
      <c r="B328" s="358" t="s">
        <v>31</v>
      </c>
      <c r="C328" s="981"/>
      <c r="D328" s="360" t="s">
        <v>50</v>
      </c>
      <c r="E328" s="360">
        <v>45768</v>
      </c>
      <c r="F328" s="375" t="s">
        <v>891</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1387</v>
      </c>
      <c r="B329" s="358" t="s">
        <v>31</v>
      </c>
      <c r="C329" s="981"/>
      <c r="D329" s="360" t="s">
        <v>50</v>
      </c>
      <c r="E329" s="360">
        <v>45768</v>
      </c>
      <c r="F329" s="375" t="s">
        <v>891</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8"/>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8"/>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8"/>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8"/>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8"/>
      <c r="Q338" s="11"/>
      <c r="R338" s="11"/>
      <c r="S338" s="11"/>
      <c r="T338" s="11"/>
      <c r="U338" s="11"/>
      <c r="V338" s="11"/>
      <c r="W338" s="11"/>
      <c r="X338" s="11"/>
      <c r="Y338" s="11"/>
      <c r="Z338" s="11"/>
      <c r="AA338" s="11"/>
    </row>
  </sheetData>
  <dataValidations count="9">
    <dataValidation type="list" allowBlank="1" showInputMessage="1" showErrorMessage="1" sqref="I48:I51 I186:I187 I173:I174 I189 I191 I154 I207 I318 I322 I184 I193 I13 I136 I125:I126 I117:I118 I158 I161 I292:I293 I209 I204:I205 I282 I311 I276:I277 I132:I133 I57 I29:I30 I32:I35 I274 I279 I284 I104 I59:I60 I266 I77 I305 I302:I303 I212 I75 I65:I69 I148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9 I1" xr:uid="{54C34FE6-5399-45BA-9ADF-D8D523AA2260}">
      <formula1>"N/A, On Track, In Jeopardy, Completed on Track, Completed, Completed -Missed TSD, On Hold Per Tillman"</formula1>
    </dataValidation>
    <dataValidation allowBlank="1" showInputMessage="1" showErrorMessage="1" sqref="E173 S154:S155 K150:K152 S157:S164 K154:K155 S175:S177 E161 K300:K308 W152 S196:S197 E22 D207:E207 E293 K320 E322 K322:K324 D294 S138:S140 D118:E118 S166:S169 D158:E158 S171 K172 S179:S194 E151 K29:K33 E60:E61 E132 E155 K77 K157:K170 E153 D208 S199:S208 D306:D307 D292 D296:D297 L327:L329 Q329:U329 E57 S311 K311 AA228:AA229 K117:K123 W21 E26 K27 D309:D310 E91 K298 S298 Q255:Q256 S317:S324 Q316:U316 D299 AA152:AB152 AB154 AA166:AB166 AA202:AB202 AA162:AB162 K317 AA27:AB27 AB4 AA117:AB117 AA77:AB77 AA121:AB122 AA210:AB210 AA138:AB139 AA104:AB104 L316 R327:V327 AB195 AB168:AB172 AB164 AB161 AB159 AB157 AA310:AB310 K174:K213 AA304:AB304 K235 S235 S232:S233 AA242 K282 T273 D266:E266 S300:S303 K79:K83 E72:E75 K72:K75 AA29:AB33 AA106:AB114 E87 K145:K146 E141 AA313:AB313 S142:S143 K142:K143 AA142:AB143 D214:D221 S210:S213 AA220:AA224 D20:E20 AA247:AA251 K232:K233 D226:D253 S1:S2 AA1:AB3 S4:S16 AA11:AB21 AA296:AB301 K23:K25 AA25:AB25 AA199:AB199 E85 AA82:AB83 E28 AA54:AB58 T288:T291 AA126:AB132 AA64:AB69 T149 AA86:AB87 T95 T271 T269 S222:S230 K222:K230 K237:K256 S237:S254 AB219:AB251 AB253 AA252:AB252 AB311:AB312 D312:D313 AA259:AB281 AA145:AB147 K292:K295 K1:K21 AA6:AB8 S259:S269 AA213:AB218 S305:S308 AA306:AB308 S145:S152 AA149:AB149 K86:K115 AA89:AB101 K125:K139 T41 K259:K280 T39 S18:S136 K35:K70 AA37:AB41 S271:S282 E144 K284:K288 S284:S294 AA285:AB293" xr:uid="{69BA9396-C6BF-4BF7-ADE5-B0A99637D974}"/>
    <dataValidation type="list" allowBlank="1" showInputMessage="1" showErrorMessage="1" sqref="J195:J196 J328:J329 J318:J324 J193 J278 J275 J13:J14 J20:J22 J260:J263 J16:J18 J24 J266:J273 J2:J11 J198:J253 J280:J281 J26:J58 J60:J191 J283:J313" xr:uid="{FD7C7CD5-6442-444B-AC8D-9E87EABB0D4D}">
      <formula1>"Received, Pending, Not Required"</formula1>
    </dataValidation>
    <dataValidation type="list" allowBlank="1" showInputMessage="1" showErrorMessage="1" sqref="I162:I172 I119:I124 I188 I210:I211 I190 I185 I206 I319:I321 I316 I323:I324 I328:I329 I105 I175:I183 I192 I91 I78:I81 I134:I135 I155:I157 I294:I301 I159:I160 I153 I208 I283 I278 I21:I22 I31 I58 I26:I28 I114:I116 I102:I103 I61:I64 I70:I74 I42:I47 I304 I76 I84 I36 I56 I149:I151 I312:I313 I267:I273 I18:I19 I260:I265 I275 I194:I203 I52:I54 I127:I131 I280:I281 I88 I213:I256 I306:I310 I2:I16 I137:I147 I285:I291" xr:uid="{961FBB26-6236-46B9-BD22-4000D8D733CF}">
      <formula1>"On Track, In Jeopardy, Completed on Track, Completed, Completed -Missed TSD"</formula1>
    </dataValidation>
    <dataValidation type="list" allowBlank="1" showInputMessage="1" showErrorMessage="1" sqref="P328:P329 Q327 R317:R324 P316 R153:R254 R1:R151 R259:R313" xr:uid="{B1810205-C461-4F7B-88E1-14B21E45A974}">
      <formula1>"Not Started, In Process, Completed, Locates Called"</formula1>
    </dataValidation>
    <dataValidation type="list" allowBlank="1" showInputMessage="1" showErrorMessage="1" sqref="I152" xr:uid="{654BAC09-9DA7-4579-8EDE-394F0F525402}">
      <formula1>"On Track, In Jeopardy, Completed on Track, Completed, Completed -Missed TSD, Project Cancelled"</formula1>
    </dataValidation>
    <dataValidation type="list" allowBlank="1" showInputMessage="1" showErrorMessage="1" sqref="R152"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1121</v>
      </c>
      <c r="K5">
        <v>6147</v>
      </c>
      <c r="N5" t="s">
        <v>1121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1142</v>
      </c>
      <c r="O7">
        <v>3158</v>
      </c>
      <c r="P7">
        <v>21322</v>
      </c>
      <c r="Q7">
        <v>12406</v>
      </c>
      <c r="R7">
        <v>36886</v>
      </c>
    </row>
    <row r="8" spans="1:18">
      <c r="A8" t="s">
        <v>308</v>
      </c>
      <c r="C8">
        <v>241</v>
      </c>
      <c r="D8">
        <v>366</v>
      </c>
      <c r="E8">
        <v>202</v>
      </c>
      <c r="F8">
        <v>120</v>
      </c>
      <c r="G8">
        <v>929</v>
      </c>
      <c r="J8" t="s">
        <v>1142</v>
      </c>
      <c r="K8">
        <v>3629</v>
      </c>
      <c r="N8" t="s">
        <v>1147</v>
      </c>
      <c r="P8">
        <v>4135</v>
      </c>
      <c r="Q8">
        <v>7641</v>
      </c>
      <c r="R8">
        <v>11776</v>
      </c>
    </row>
    <row r="9" spans="1:18">
      <c r="A9" t="s">
        <v>177</v>
      </c>
      <c r="E9">
        <v>106</v>
      </c>
      <c r="G9">
        <v>106</v>
      </c>
      <c r="J9" t="s">
        <v>1147</v>
      </c>
      <c r="K9">
        <v>0</v>
      </c>
      <c r="N9" t="s">
        <v>1397</v>
      </c>
      <c r="O9">
        <v>7188</v>
      </c>
      <c r="P9">
        <v>23895</v>
      </c>
      <c r="Q9">
        <v>11444</v>
      </c>
      <c r="R9">
        <v>42527</v>
      </c>
    </row>
    <row r="10" spans="1:18">
      <c r="A10" t="s">
        <v>181</v>
      </c>
      <c r="C10">
        <v>534</v>
      </c>
      <c r="D10">
        <v>460</v>
      </c>
      <c r="E10">
        <v>886</v>
      </c>
      <c r="F10">
        <v>202</v>
      </c>
      <c r="G10">
        <v>2082</v>
      </c>
      <c r="J10" t="s">
        <v>1150</v>
      </c>
      <c r="K10">
        <v>933</v>
      </c>
      <c r="N10" t="s">
        <v>932</v>
      </c>
      <c r="O10">
        <v>6561</v>
      </c>
      <c r="P10">
        <v>14625</v>
      </c>
      <c r="Q10">
        <v>17060</v>
      </c>
      <c r="R10">
        <v>38246</v>
      </c>
    </row>
    <row r="11" spans="1:18">
      <c r="A11" t="s">
        <v>427</v>
      </c>
      <c r="C11">
        <v>1990</v>
      </c>
      <c r="D11">
        <v>1045</v>
      </c>
      <c r="G11">
        <v>3035</v>
      </c>
      <c r="J11" t="s">
        <v>1397</v>
      </c>
      <c r="K11">
        <v>4129</v>
      </c>
      <c r="N11" t="s">
        <v>861</v>
      </c>
      <c r="P11">
        <v>5968</v>
      </c>
      <c r="Q11">
        <v>20002</v>
      </c>
      <c r="R11">
        <v>25970</v>
      </c>
    </row>
    <row r="12" spans="1:18">
      <c r="A12" t="s">
        <v>472</v>
      </c>
      <c r="B12">
        <v>2677</v>
      </c>
      <c r="C12">
        <v>2967</v>
      </c>
      <c r="D12">
        <v>3297</v>
      </c>
      <c r="E12">
        <v>2384</v>
      </c>
      <c r="F12">
        <v>1394</v>
      </c>
      <c r="G12">
        <v>12719</v>
      </c>
      <c r="J12" t="s">
        <v>932</v>
      </c>
      <c r="K12">
        <v>7128</v>
      </c>
      <c r="N12" t="s">
        <v>1131</v>
      </c>
      <c r="O12">
        <v>2073</v>
      </c>
      <c r="P12">
        <v>6882</v>
      </c>
      <c r="Q12">
        <v>7027</v>
      </c>
      <c r="R12">
        <v>15982</v>
      </c>
    </row>
    <row r="13" spans="1:18">
      <c r="J13" t="s">
        <v>1398</v>
      </c>
      <c r="K13">
        <v>2298</v>
      </c>
      <c r="N13" t="s">
        <v>472</v>
      </c>
      <c r="O13">
        <v>50898</v>
      </c>
      <c r="P13">
        <v>153120</v>
      </c>
      <c r="Q13">
        <v>116770</v>
      </c>
      <c r="R13">
        <v>320788</v>
      </c>
    </row>
    <row r="14" spans="1:18">
      <c r="J14" t="s">
        <v>861</v>
      </c>
      <c r="K14">
        <v>13034</v>
      </c>
    </row>
    <row r="15" spans="1:18">
      <c r="A15" s="12" t="s">
        <v>1389</v>
      </c>
      <c r="B15" s="12" t="s">
        <v>1388</v>
      </c>
      <c r="J15" t="s">
        <v>1124</v>
      </c>
      <c r="K15">
        <v>4828</v>
      </c>
    </row>
    <row r="16" spans="1:18">
      <c r="A16" s="12" t="s">
        <v>1390</v>
      </c>
      <c r="B16" s="48">
        <v>45705</v>
      </c>
      <c r="C16" s="48">
        <v>45706</v>
      </c>
      <c r="D16" s="48">
        <v>45707</v>
      </c>
      <c r="E16" s="48">
        <v>45708</v>
      </c>
      <c r="F16" s="48">
        <v>45709</v>
      </c>
      <c r="G16" t="s">
        <v>472</v>
      </c>
      <c r="J16" t="s">
        <v>1131</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1429</v>
      </c>
    </row>
    <row r="719" spans="1:7">
      <c r="A719" t="s">
        <v>931</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1430</v>
      </c>
      <c r="D751">
        <v>75</v>
      </c>
      <c r="G751">
        <v>75</v>
      </c>
    </row>
    <row r="752" spans="1:7">
      <c r="A752" t="s">
        <v>936</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964</v>
      </c>
      <c r="E755">
        <v>754</v>
      </c>
      <c r="G755">
        <v>754</v>
      </c>
    </row>
    <row r="756" spans="1:7">
      <c r="A756" t="s">
        <v>938</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844</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1061</v>
      </c>
      <c r="B776">
        <v>335</v>
      </c>
      <c r="G776">
        <v>335</v>
      </c>
    </row>
    <row r="777" spans="1:7">
      <c r="A777" t="s">
        <v>1432</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1433</v>
      </c>
      <c r="F781">
        <v>4135</v>
      </c>
      <c r="G781">
        <v>4135</v>
      </c>
    </row>
    <row r="782" spans="1:7">
      <c r="A782" t="s">
        <v>1287</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964</v>
      </c>
    </row>
    <row r="797" spans="1:7">
      <c r="A797" t="s">
        <v>1432</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1433</v>
      </c>
      <c r="B801">
        <v>2251</v>
      </c>
      <c r="C801">
        <v>2014</v>
      </c>
      <c r="D801">
        <v>1868</v>
      </c>
      <c r="E801">
        <v>2157</v>
      </c>
      <c r="F801">
        <v>2953</v>
      </c>
      <c r="G801">
        <v>11243</v>
      </c>
    </row>
    <row r="802" spans="1:7">
      <c r="A802" t="s">
        <v>1287</v>
      </c>
      <c r="B802">
        <v>454</v>
      </c>
      <c r="C802">
        <v>251</v>
      </c>
      <c r="D802">
        <v>224</v>
      </c>
      <c r="E802">
        <v>789</v>
      </c>
      <c r="G802">
        <v>1718</v>
      </c>
    </row>
    <row r="803" spans="1:7">
      <c r="A803" t="s">
        <v>1156</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1432</v>
      </c>
      <c r="B820">
        <v>225</v>
      </c>
      <c r="C820">
        <v>1287</v>
      </c>
      <c r="D820">
        <v>1185</v>
      </c>
      <c r="E820">
        <v>508</v>
      </c>
      <c r="G820">
        <v>3205</v>
      </c>
    </row>
    <row r="821" spans="1:7">
      <c r="A821" t="s">
        <v>953</v>
      </c>
      <c r="D821">
        <v>334</v>
      </c>
      <c r="G821">
        <v>334</v>
      </c>
    </row>
    <row r="822" spans="1:7">
      <c r="A822" t="s">
        <v>1433</v>
      </c>
      <c r="C822">
        <v>216</v>
      </c>
      <c r="G822">
        <v>216</v>
      </c>
    </row>
    <row r="823" spans="1:7">
      <c r="A823" t="s">
        <v>1287</v>
      </c>
      <c r="B823">
        <v>1088</v>
      </c>
      <c r="C823">
        <v>557</v>
      </c>
      <c r="D823">
        <v>512</v>
      </c>
      <c r="E823">
        <v>369</v>
      </c>
      <c r="G823">
        <v>2526</v>
      </c>
    </row>
    <row r="824" spans="1:7">
      <c r="A824" t="s">
        <v>1156</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1435</v>
      </c>
      <c r="D828">
        <v>160</v>
      </c>
      <c r="G828">
        <v>160</v>
      </c>
    </row>
    <row r="829" spans="1:7">
      <c r="A829" t="s">
        <v>556</v>
      </c>
      <c r="D829">
        <v>1282</v>
      </c>
      <c r="E829">
        <v>980</v>
      </c>
      <c r="G829">
        <v>2262</v>
      </c>
    </row>
    <row r="830" spans="1:7">
      <c r="A830" t="s">
        <v>1275</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1432</v>
      </c>
      <c r="B840">
        <v>916</v>
      </c>
      <c r="C840">
        <v>144</v>
      </c>
      <c r="G840">
        <v>1060</v>
      </c>
    </row>
    <row r="841" spans="1:7">
      <c r="A841" t="s">
        <v>988</v>
      </c>
    </row>
    <row r="842" spans="1:7">
      <c r="A842" t="s">
        <v>984</v>
      </c>
    </row>
    <row r="843" spans="1:7">
      <c r="A843" t="s">
        <v>556</v>
      </c>
      <c r="B843">
        <v>828</v>
      </c>
      <c r="C843">
        <v>150</v>
      </c>
      <c r="E843">
        <v>688</v>
      </c>
      <c r="G843">
        <v>1666</v>
      </c>
    </row>
    <row r="844" spans="1:7">
      <c r="A844" t="s">
        <v>1436</v>
      </c>
      <c r="B844">
        <v>233</v>
      </c>
      <c r="G844">
        <v>233</v>
      </c>
    </row>
    <row r="845" spans="1:7">
      <c r="A845" t="s">
        <v>994</v>
      </c>
      <c r="B845">
        <v>1768</v>
      </c>
      <c r="C845">
        <v>510</v>
      </c>
      <c r="G845">
        <v>2278</v>
      </c>
    </row>
    <row r="846" spans="1:7">
      <c r="A846" t="s">
        <v>1357</v>
      </c>
      <c r="B846">
        <v>220</v>
      </c>
      <c r="C846">
        <v>435</v>
      </c>
      <c r="D846">
        <v>227</v>
      </c>
      <c r="E846">
        <v>487</v>
      </c>
      <c r="F846">
        <v>123</v>
      </c>
      <c r="G846">
        <v>1492</v>
      </c>
    </row>
    <row r="847" spans="1:7">
      <c r="A847" t="s">
        <v>1279</v>
      </c>
      <c r="B847">
        <v>60</v>
      </c>
      <c r="C847">
        <v>219</v>
      </c>
      <c r="G847">
        <v>279</v>
      </c>
    </row>
    <row r="848" spans="1:7">
      <c r="A848" t="s">
        <v>1085</v>
      </c>
      <c r="D848">
        <v>240</v>
      </c>
      <c r="G848">
        <v>240</v>
      </c>
    </row>
    <row r="849" spans="1:7">
      <c r="A849" t="s">
        <v>1437</v>
      </c>
      <c r="C849">
        <v>1603</v>
      </c>
      <c r="D849">
        <v>791</v>
      </c>
      <c r="E849">
        <v>2803</v>
      </c>
      <c r="G849">
        <v>5197</v>
      </c>
    </row>
    <row r="850" spans="1:7">
      <c r="A850" t="s">
        <v>1284</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859</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1284</v>
      </c>
      <c r="B867">
        <v>1100</v>
      </c>
      <c r="C867">
        <v>527</v>
      </c>
      <c r="D867">
        <v>553</v>
      </c>
      <c r="G867">
        <v>2180</v>
      </c>
    </row>
    <row r="868" spans="1:7">
      <c r="A868" t="s">
        <v>998</v>
      </c>
      <c r="C868">
        <v>230</v>
      </c>
      <c r="G868">
        <v>230</v>
      </c>
    </row>
    <row r="869" spans="1:7">
      <c r="A869" t="s">
        <v>986</v>
      </c>
      <c r="B869">
        <v>853</v>
      </c>
      <c r="G869">
        <v>853</v>
      </c>
    </row>
    <row r="870" spans="1:7">
      <c r="A870" t="s">
        <v>859</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874</v>
      </c>
      <c r="D873">
        <v>1624</v>
      </c>
      <c r="E873">
        <v>551</v>
      </c>
      <c r="G873">
        <v>2175</v>
      </c>
    </row>
    <row r="874" spans="1:7">
      <c r="A874" t="s">
        <v>857</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897</v>
      </c>
      <c r="B887">
        <v>270</v>
      </c>
      <c r="C887">
        <v>60</v>
      </c>
      <c r="G887">
        <v>330</v>
      </c>
    </row>
    <row r="888" spans="1:7">
      <c r="A888" t="s">
        <v>994</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1284</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874</v>
      </c>
      <c r="F895">
        <v>168</v>
      </c>
      <c r="G895">
        <v>168</v>
      </c>
    </row>
    <row r="896" spans="1:7">
      <c r="A896" t="s">
        <v>857</v>
      </c>
      <c r="B896">
        <v>1323</v>
      </c>
      <c r="C896">
        <v>1516</v>
      </c>
      <c r="D896">
        <v>790</v>
      </c>
      <c r="E896">
        <v>930</v>
      </c>
      <c r="F896">
        <v>408</v>
      </c>
      <c r="G896">
        <v>4967</v>
      </c>
    </row>
    <row r="897" spans="1:7">
      <c r="A897" t="s">
        <v>1438</v>
      </c>
      <c r="B897">
        <v>1224</v>
      </c>
      <c r="C897">
        <v>988</v>
      </c>
      <c r="D897">
        <v>2316</v>
      </c>
      <c r="E897">
        <v>2066</v>
      </c>
      <c r="G897">
        <v>6594</v>
      </c>
    </row>
    <row r="898" spans="1:7">
      <c r="A898" t="s">
        <v>990</v>
      </c>
      <c r="C898">
        <v>1678</v>
      </c>
      <c r="E898">
        <v>394</v>
      </c>
      <c r="G898">
        <v>2072</v>
      </c>
    </row>
    <row r="899" spans="1:7">
      <c r="A899" t="s">
        <v>1283</v>
      </c>
      <c r="D899">
        <v>3179</v>
      </c>
      <c r="G899">
        <v>3179</v>
      </c>
    </row>
    <row r="900" spans="1:7">
      <c r="A900" t="s">
        <v>1081</v>
      </c>
      <c r="E900">
        <v>978</v>
      </c>
      <c r="G900">
        <v>978</v>
      </c>
    </row>
    <row r="901" spans="1:7">
      <c r="A901" t="s">
        <v>1093</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1287</v>
      </c>
      <c r="F911">
        <v>569</v>
      </c>
      <c r="G911">
        <v>569</v>
      </c>
    </row>
    <row r="912" spans="1:7">
      <c r="A912" t="s">
        <v>1357</v>
      </c>
    </row>
    <row r="913" spans="1:7">
      <c r="A913" t="s">
        <v>1279</v>
      </c>
      <c r="D913">
        <v>150</v>
      </c>
      <c r="G913">
        <v>150</v>
      </c>
    </row>
    <row r="914" spans="1:7">
      <c r="A914" t="s">
        <v>859</v>
      </c>
    </row>
    <row r="915" spans="1:7">
      <c r="A915" t="s">
        <v>1027</v>
      </c>
      <c r="B915">
        <v>701</v>
      </c>
      <c r="G915">
        <v>701</v>
      </c>
    </row>
    <row r="916" spans="1:7">
      <c r="A916" t="s">
        <v>874</v>
      </c>
      <c r="B916">
        <v>463</v>
      </c>
      <c r="C916">
        <v>633</v>
      </c>
      <c r="D916">
        <v>625</v>
      </c>
      <c r="G916">
        <v>1721</v>
      </c>
    </row>
    <row r="917" spans="1:7">
      <c r="A917" t="s">
        <v>857</v>
      </c>
    </row>
    <row r="918" spans="1:7">
      <c r="A918" t="s">
        <v>1283</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764</v>
      </c>
      <c r="C921">
        <v>379</v>
      </c>
      <c r="D921">
        <v>208</v>
      </c>
      <c r="G921">
        <v>587</v>
      </c>
    </row>
    <row r="922" spans="1:7">
      <c r="A922" t="s">
        <v>1005</v>
      </c>
      <c r="B922">
        <v>579</v>
      </c>
      <c r="C922">
        <v>1120</v>
      </c>
      <c r="D922">
        <v>1488</v>
      </c>
      <c r="E922">
        <v>954</v>
      </c>
      <c r="G922">
        <v>4141</v>
      </c>
    </row>
    <row r="923" spans="1:7">
      <c r="A923" t="s">
        <v>1439</v>
      </c>
      <c r="B923">
        <v>365</v>
      </c>
      <c r="G923">
        <v>365</v>
      </c>
    </row>
    <row r="924" spans="1:7">
      <c r="A924" t="s">
        <v>881</v>
      </c>
      <c r="B924">
        <v>207</v>
      </c>
      <c r="G924">
        <v>207</v>
      </c>
    </row>
    <row r="925" spans="1:7">
      <c r="A925" t="s">
        <v>1171</v>
      </c>
      <c r="C925">
        <v>1691</v>
      </c>
      <c r="D925">
        <v>1998</v>
      </c>
      <c r="E925">
        <v>760</v>
      </c>
      <c r="F925">
        <v>3975</v>
      </c>
      <c r="G925">
        <v>8424</v>
      </c>
    </row>
    <row r="926" spans="1:7">
      <c r="A926" t="s">
        <v>1096</v>
      </c>
      <c r="D926">
        <v>1031</v>
      </c>
      <c r="G926">
        <v>1031</v>
      </c>
    </row>
    <row r="927" spans="1:7">
      <c r="A927" t="s">
        <v>872</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1218</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1275</v>
      </c>
    </row>
    <row r="940" spans="1:7">
      <c r="A940" t="s">
        <v>1357</v>
      </c>
      <c r="B940">
        <v>560</v>
      </c>
      <c r="G940">
        <v>560</v>
      </c>
    </row>
    <row r="941" spans="1:7">
      <c r="A941" t="s">
        <v>859</v>
      </c>
    </row>
    <row r="942" spans="1:7">
      <c r="A942" t="s">
        <v>1027</v>
      </c>
      <c r="B942">
        <v>138</v>
      </c>
      <c r="G942">
        <v>138</v>
      </c>
    </row>
    <row r="943" spans="1:7">
      <c r="A943" t="s">
        <v>857</v>
      </c>
    </row>
    <row r="944" spans="1:7">
      <c r="A944" t="s">
        <v>1283</v>
      </c>
      <c r="B944">
        <v>96</v>
      </c>
      <c r="G944">
        <v>96</v>
      </c>
    </row>
    <row r="945" spans="1:7">
      <c r="A945" t="s">
        <v>1081</v>
      </c>
      <c r="B945">
        <v>632</v>
      </c>
      <c r="G945">
        <v>632</v>
      </c>
    </row>
    <row r="946" spans="1:7">
      <c r="A946" t="s">
        <v>1093</v>
      </c>
      <c r="B946">
        <v>558</v>
      </c>
      <c r="G946">
        <v>558</v>
      </c>
    </row>
    <row r="947" spans="1:7">
      <c r="A947" t="s">
        <v>764</v>
      </c>
      <c r="B947">
        <v>562</v>
      </c>
      <c r="D947">
        <v>474</v>
      </c>
      <c r="E947">
        <v>606</v>
      </c>
      <c r="F947">
        <v>322</v>
      </c>
      <c r="G947">
        <v>1964</v>
      </c>
    </row>
    <row r="948" spans="1:7">
      <c r="A948" t="s">
        <v>1096</v>
      </c>
      <c r="B948">
        <v>1351</v>
      </c>
      <c r="D948">
        <v>890</v>
      </c>
      <c r="G948">
        <v>2241</v>
      </c>
    </row>
    <row r="949" spans="1:7">
      <c r="A949" t="s">
        <v>1218</v>
      </c>
      <c r="B949">
        <v>4084</v>
      </c>
      <c r="D949">
        <v>242</v>
      </c>
      <c r="G949">
        <v>4326</v>
      </c>
    </row>
    <row r="950" spans="1:7">
      <c r="A950" t="s">
        <v>1440</v>
      </c>
      <c r="B950">
        <v>748</v>
      </c>
      <c r="C950">
        <v>1062</v>
      </c>
      <c r="G950">
        <v>1810</v>
      </c>
    </row>
    <row r="951" spans="1:7">
      <c r="A951" t="s">
        <v>767</v>
      </c>
      <c r="B951">
        <v>435</v>
      </c>
      <c r="E951">
        <v>1123</v>
      </c>
      <c r="G951">
        <v>1558</v>
      </c>
    </row>
    <row r="952" spans="1:7">
      <c r="A952" t="s">
        <v>1002</v>
      </c>
      <c r="D952">
        <v>1580</v>
      </c>
      <c r="E952">
        <v>1258</v>
      </c>
      <c r="G952">
        <v>2838</v>
      </c>
    </row>
    <row r="953" spans="1:7">
      <c r="A953" t="s">
        <v>1000</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1222</v>
      </c>
      <c r="D958">
        <v>3678</v>
      </c>
      <c r="E958">
        <v>3382</v>
      </c>
      <c r="G958">
        <v>7060</v>
      </c>
    </row>
    <row r="959" spans="1:7">
      <c r="A959" t="s">
        <v>1442</v>
      </c>
      <c r="F959">
        <v>1505</v>
      </c>
      <c r="G959">
        <v>1505</v>
      </c>
    </row>
    <row r="960" spans="1:7">
      <c r="A960" t="s">
        <v>1269</v>
      </c>
      <c r="E960">
        <v>424</v>
      </c>
      <c r="G960">
        <v>424</v>
      </c>
    </row>
    <row r="961" spans="1:7">
      <c r="A961" t="s">
        <v>1224</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1027</v>
      </c>
    </row>
    <row r="972" spans="1:7">
      <c r="A972" t="s">
        <v>1093</v>
      </c>
      <c r="B972">
        <v>127</v>
      </c>
      <c r="G972">
        <v>127</v>
      </c>
    </row>
    <row r="973" spans="1:7">
      <c r="A973" t="s">
        <v>764</v>
      </c>
      <c r="B973">
        <v>420</v>
      </c>
      <c r="G973">
        <v>420</v>
      </c>
    </row>
    <row r="974" spans="1:7">
      <c r="A974" t="s">
        <v>1096</v>
      </c>
    </row>
    <row r="975" spans="1:7">
      <c r="A975" t="s">
        <v>767</v>
      </c>
      <c r="C975">
        <v>1917</v>
      </c>
      <c r="E975">
        <v>272</v>
      </c>
      <c r="G975">
        <v>2189</v>
      </c>
    </row>
    <row r="976" spans="1:7">
      <c r="A976" t="s">
        <v>1000</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1220</v>
      </c>
      <c r="B980">
        <v>5466</v>
      </c>
      <c r="E980">
        <v>2252</v>
      </c>
      <c r="G980">
        <v>7718</v>
      </c>
    </row>
    <row r="981" spans="1:7">
      <c r="A981" t="s">
        <v>1442</v>
      </c>
      <c r="B981">
        <v>907</v>
      </c>
      <c r="G981">
        <v>907</v>
      </c>
    </row>
    <row r="982" spans="1:7">
      <c r="A982" t="s">
        <v>1269</v>
      </c>
      <c r="E982">
        <v>313</v>
      </c>
      <c r="F982">
        <v>3007</v>
      </c>
      <c r="G982">
        <v>3320</v>
      </c>
    </row>
    <row r="983" spans="1:7">
      <c r="A983" t="s">
        <v>1224</v>
      </c>
      <c r="B983">
        <v>1498</v>
      </c>
      <c r="C983">
        <v>3613</v>
      </c>
      <c r="E983">
        <v>1027</v>
      </c>
      <c r="F983">
        <v>490</v>
      </c>
      <c r="G983">
        <v>6628</v>
      </c>
    </row>
    <row r="984" spans="1:7">
      <c r="A984" t="s">
        <v>1443</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1191</v>
      </c>
    </row>
    <row r="992" spans="1:7">
      <c r="A992" t="s">
        <v>1194</v>
      </c>
    </row>
    <row r="993" spans="1:7">
      <c r="A993" t="s">
        <v>1280</v>
      </c>
      <c r="C993">
        <v>136</v>
      </c>
      <c r="D993">
        <v>170</v>
      </c>
      <c r="F993">
        <v>15</v>
      </c>
      <c r="G993">
        <v>321</v>
      </c>
    </row>
    <row r="994" spans="1:7">
      <c r="A994" t="s">
        <v>1227</v>
      </c>
      <c r="E994">
        <v>1420</v>
      </c>
      <c r="F994">
        <v>3043</v>
      </c>
      <c r="G994">
        <v>4463</v>
      </c>
    </row>
    <row r="995" spans="1:7">
      <c r="A995" t="s">
        <v>1230</v>
      </c>
      <c r="E995">
        <v>2376</v>
      </c>
      <c r="F995">
        <v>1217</v>
      </c>
      <c r="G995">
        <v>3593</v>
      </c>
    </row>
    <row r="996" spans="1:7">
      <c r="A996" t="s">
        <v>1315</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1275</v>
      </c>
    </row>
    <row r="1008" spans="1:7">
      <c r="A1008" t="s">
        <v>874</v>
      </c>
    </row>
    <row r="1009" spans="1:7">
      <c r="A1009" t="s">
        <v>857</v>
      </c>
    </row>
    <row r="1010" spans="1:7">
      <c r="A1010" t="s">
        <v>1283</v>
      </c>
    </row>
    <row r="1011" spans="1:7">
      <c r="A1011" t="s">
        <v>764</v>
      </c>
      <c r="D1011">
        <v>426</v>
      </c>
      <c r="G1011">
        <v>426</v>
      </c>
    </row>
    <row r="1012" spans="1:7">
      <c r="A1012" t="s">
        <v>872</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1002</v>
      </c>
    </row>
    <row r="1018" spans="1:7">
      <c r="A1018" t="s">
        <v>1000</v>
      </c>
    </row>
    <row r="1019" spans="1:7">
      <c r="A1019" t="s">
        <v>1443</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1445</v>
      </c>
      <c r="B1023">
        <v>1718</v>
      </c>
      <c r="C1023">
        <v>2478</v>
      </c>
      <c r="D1023">
        <v>1567</v>
      </c>
      <c r="G1023">
        <v>5763</v>
      </c>
    </row>
    <row r="1024" spans="1:7">
      <c r="A1024" t="s">
        <v>1227</v>
      </c>
      <c r="C1024">
        <v>3411</v>
      </c>
      <c r="G1024">
        <v>3411</v>
      </c>
    </row>
    <row r="1025" spans="1:7">
      <c r="A1025" t="s">
        <v>1327</v>
      </c>
      <c r="B1025">
        <v>82</v>
      </c>
      <c r="G1025">
        <v>82</v>
      </c>
    </row>
    <row r="1026" spans="1:7">
      <c r="A1026" t="s">
        <v>1230</v>
      </c>
      <c r="C1026">
        <v>3311</v>
      </c>
      <c r="G1026">
        <v>3311</v>
      </c>
    </row>
    <row r="1027" spans="1:7">
      <c r="A1027" t="s">
        <v>1196</v>
      </c>
    </row>
    <row r="1028" spans="1:7">
      <c r="A1028" t="s">
        <v>1315</v>
      </c>
      <c r="C1028">
        <v>2568</v>
      </c>
      <c r="G1028">
        <v>2568</v>
      </c>
    </row>
    <row r="1029" spans="1:7">
      <c r="A1029" t="s">
        <v>1064</v>
      </c>
      <c r="B1029">
        <v>286</v>
      </c>
      <c r="C1029">
        <v>357</v>
      </c>
      <c r="D1029">
        <v>331</v>
      </c>
      <c r="G1029">
        <v>974</v>
      </c>
    </row>
    <row r="1030" spans="1:7">
      <c r="A1030" t="s">
        <v>1312</v>
      </c>
      <c r="B1030">
        <v>1655</v>
      </c>
      <c r="C1030">
        <v>2537</v>
      </c>
      <c r="G1030">
        <v>4192</v>
      </c>
    </row>
    <row r="1031" spans="1:7">
      <c r="A1031" t="s">
        <v>1212</v>
      </c>
      <c r="C1031">
        <v>2382</v>
      </c>
      <c r="G1031">
        <v>2382</v>
      </c>
    </row>
    <row r="1032" spans="1:7">
      <c r="A1032" t="s">
        <v>1040</v>
      </c>
      <c r="C1032">
        <v>1100</v>
      </c>
      <c r="D1032">
        <v>855</v>
      </c>
      <c r="G1032">
        <v>1955</v>
      </c>
    </row>
    <row r="1033" spans="1:7">
      <c r="A1033" t="s">
        <v>1446</v>
      </c>
      <c r="C1033">
        <v>486</v>
      </c>
      <c r="G1033">
        <v>486</v>
      </c>
    </row>
    <row r="1034" spans="1:7">
      <c r="A1034" t="s">
        <v>1233</v>
      </c>
      <c r="C1034">
        <v>3634</v>
      </c>
      <c r="G1034">
        <v>3634</v>
      </c>
    </row>
    <row r="1035" spans="1:7">
      <c r="A1035" t="s">
        <v>1447</v>
      </c>
      <c r="D1035">
        <v>955</v>
      </c>
      <c r="G1035">
        <v>955</v>
      </c>
    </row>
    <row r="1036" spans="1:7">
      <c r="A1036" t="s">
        <v>1448</v>
      </c>
    </row>
    <row r="1037" spans="1:7">
      <c r="A1037" t="s">
        <v>1202</v>
      </c>
    </row>
    <row r="1038" spans="1:7">
      <c r="A1038" t="s">
        <v>1370</v>
      </c>
    </row>
    <row r="1039" spans="1:7">
      <c r="A1039" t="s">
        <v>1198</v>
      </c>
    </row>
    <row r="1040" spans="1:7">
      <c r="A1040" t="s">
        <v>1200</v>
      </c>
    </row>
    <row r="1041" spans="1:7">
      <c r="A1041" t="s">
        <v>1204</v>
      </c>
    </row>
    <row r="1042" spans="1:7">
      <c r="A1042" t="s">
        <v>1206</v>
      </c>
    </row>
    <row r="1043" spans="1:7">
      <c r="A1043" t="s">
        <v>1207</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1005</v>
      </c>
      <c r="C1051">
        <v>175</v>
      </c>
      <c r="G1051">
        <v>175</v>
      </c>
    </row>
    <row r="1052" spans="1:7">
      <c r="A1052" t="s">
        <v>1171</v>
      </c>
      <c r="B1052">
        <v>602</v>
      </c>
      <c r="C1052">
        <v>1069</v>
      </c>
      <c r="D1052">
        <v>1129</v>
      </c>
      <c r="E1052">
        <v>1041</v>
      </c>
      <c r="F1052">
        <v>1824</v>
      </c>
      <c r="G1052">
        <v>5665</v>
      </c>
    </row>
    <row r="1053" spans="1:7">
      <c r="A1053" t="s">
        <v>1367</v>
      </c>
      <c r="B1053">
        <v>1515</v>
      </c>
      <c r="G1053">
        <v>1515</v>
      </c>
    </row>
    <row r="1054" spans="1:7">
      <c r="A1054" t="s">
        <v>1220</v>
      </c>
      <c r="E1054">
        <v>64</v>
      </c>
      <c r="G1054">
        <v>64</v>
      </c>
    </row>
    <row r="1055" spans="1:7">
      <c r="A1055" t="s">
        <v>1222</v>
      </c>
    </row>
    <row r="1056" spans="1:7">
      <c r="A1056" t="s">
        <v>1034</v>
      </c>
      <c r="B1056">
        <v>1610</v>
      </c>
      <c r="G1056">
        <v>1610</v>
      </c>
    </row>
    <row r="1057" spans="1:7">
      <c r="A1057" t="s">
        <v>1031</v>
      </c>
    </row>
    <row r="1058" spans="1:7">
      <c r="A1058" t="s">
        <v>1227</v>
      </c>
      <c r="E1058">
        <v>52</v>
      </c>
      <c r="G1058">
        <v>52</v>
      </c>
    </row>
    <row r="1059" spans="1:7">
      <c r="A1059" t="s">
        <v>1315</v>
      </c>
      <c r="E1059">
        <v>489</v>
      </c>
      <c r="F1059">
        <v>2020</v>
      </c>
      <c r="G1059">
        <v>2509</v>
      </c>
    </row>
    <row r="1060" spans="1:7">
      <c r="A1060" t="s">
        <v>1312</v>
      </c>
      <c r="B1060">
        <v>2113</v>
      </c>
      <c r="D1060">
        <v>1677</v>
      </c>
      <c r="E1060">
        <v>1316</v>
      </c>
      <c r="G1060">
        <v>5106</v>
      </c>
    </row>
    <row r="1061" spans="1:7">
      <c r="A1061" t="s">
        <v>1212</v>
      </c>
      <c r="B1061">
        <v>3084</v>
      </c>
      <c r="G1061">
        <v>3084</v>
      </c>
    </row>
    <row r="1062" spans="1:7">
      <c r="A1062" t="s">
        <v>1040</v>
      </c>
      <c r="B1062">
        <v>1622</v>
      </c>
      <c r="C1062">
        <v>1131</v>
      </c>
      <c r="G1062">
        <v>2753</v>
      </c>
    </row>
    <row r="1063" spans="1:7">
      <c r="A1063" t="s">
        <v>1446</v>
      </c>
      <c r="B1063">
        <v>600</v>
      </c>
      <c r="C1063">
        <v>610</v>
      </c>
      <c r="D1063">
        <v>974</v>
      </c>
      <c r="G1063">
        <v>2184</v>
      </c>
    </row>
    <row r="1064" spans="1:7">
      <c r="A1064" t="s">
        <v>1233</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1266</v>
      </c>
      <c r="B1067">
        <v>1829</v>
      </c>
      <c r="C1067">
        <v>2302</v>
      </c>
      <c r="D1067">
        <v>694</v>
      </c>
      <c r="G1067">
        <v>4825</v>
      </c>
    </row>
    <row r="1068" spans="1:7">
      <c r="A1068" t="s">
        <v>1215</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1209</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1171</v>
      </c>
      <c r="B1081">
        <v>1283</v>
      </c>
      <c r="C1081">
        <v>442</v>
      </c>
      <c r="F1081">
        <v>706</v>
      </c>
      <c r="G1081">
        <v>2431</v>
      </c>
    </row>
    <row r="1082" spans="1:7">
      <c r="A1082" t="s">
        <v>1364</v>
      </c>
      <c r="C1082">
        <v>2203</v>
      </c>
      <c r="G1082">
        <v>2203</v>
      </c>
    </row>
    <row r="1083" spans="1:7">
      <c r="A1083" t="s">
        <v>1224</v>
      </c>
      <c r="E1083">
        <v>242</v>
      </c>
      <c r="G1083">
        <v>242</v>
      </c>
    </row>
    <row r="1084" spans="1:7">
      <c r="A1084" t="s">
        <v>1034</v>
      </c>
    </row>
    <row r="1085" spans="1:7">
      <c r="A1085" t="s">
        <v>1315</v>
      </c>
      <c r="B1085">
        <v>428</v>
      </c>
      <c r="G1085">
        <v>428</v>
      </c>
    </row>
    <row r="1086" spans="1:7">
      <c r="A1086" t="s">
        <v>1447</v>
      </c>
    </row>
    <row r="1087" spans="1:7">
      <c r="A1087" t="s">
        <v>1449</v>
      </c>
      <c r="C1087">
        <v>265</v>
      </c>
      <c r="D1087">
        <v>542</v>
      </c>
      <c r="E1087">
        <v>739</v>
      </c>
      <c r="G1087">
        <v>1546</v>
      </c>
    </row>
    <row r="1088" spans="1:7">
      <c r="A1088" t="s">
        <v>1266</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1450</v>
      </c>
      <c r="B1092">
        <v>640</v>
      </c>
      <c r="C1092">
        <v>541</v>
      </c>
      <c r="D1092">
        <v>330</v>
      </c>
      <c r="E1092">
        <v>520</v>
      </c>
      <c r="F1092">
        <v>550</v>
      </c>
      <c r="G1092">
        <v>2581</v>
      </c>
    </row>
    <row r="1093" spans="1:7">
      <c r="A1093" t="s">
        <v>1245</v>
      </c>
      <c r="B1093">
        <v>2855</v>
      </c>
      <c r="C1093">
        <v>3343</v>
      </c>
      <c r="D1093">
        <v>931</v>
      </c>
      <c r="G1093">
        <v>7129</v>
      </c>
    </row>
    <row r="1094" spans="1:7">
      <c r="A1094" t="s">
        <v>1248</v>
      </c>
      <c r="C1094">
        <v>1743</v>
      </c>
      <c r="D1094">
        <v>522</v>
      </c>
      <c r="E1094">
        <v>1194</v>
      </c>
      <c r="F1094">
        <v>2811</v>
      </c>
      <c r="G1094">
        <v>6270</v>
      </c>
    </row>
    <row r="1095" spans="1:7">
      <c r="A1095" t="s">
        <v>1452</v>
      </c>
    </row>
    <row r="1096" spans="1:7">
      <c r="A1096" t="s">
        <v>1309</v>
      </c>
      <c r="C1096">
        <v>1640</v>
      </c>
      <c r="D1096">
        <v>1177</v>
      </c>
      <c r="G1096">
        <v>2817</v>
      </c>
    </row>
    <row r="1097" spans="1:7">
      <c r="A1097" t="s">
        <v>1236</v>
      </c>
      <c r="C1097">
        <v>1980</v>
      </c>
      <c r="D1097">
        <v>1251</v>
      </c>
      <c r="E1097">
        <v>3172</v>
      </c>
      <c r="G1097">
        <v>6403</v>
      </c>
    </row>
    <row r="1098" spans="1:7">
      <c r="A1098" t="s">
        <v>1242</v>
      </c>
      <c r="C1098">
        <v>1111</v>
      </c>
      <c r="D1098">
        <v>1373</v>
      </c>
      <c r="E1098">
        <v>1090</v>
      </c>
      <c r="F1098">
        <v>1204</v>
      </c>
      <c r="G1098">
        <v>4778</v>
      </c>
    </row>
    <row r="1099" spans="1:7">
      <c r="A1099" t="s">
        <v>956</v>
      </c>
      <c r="C1099">
        <v>1500</v>
      </c>
      <c r="D1099">
        <v>1084</v>
      </c>
      <c r="G1099">
        <v>2584</v>
      </c>
    </row>
    <row r="1100" spans="1:7">
      <c r="A1100" t="s">
        <v>787</v>
      </c>
      <c r="D1100">
        <v>817</v>
      </c>
      <c r="E1100">
        <v>1820</v>
      </c>
      <c r="G1100">
        <v>2637</v>
      </c>
    </row>
    <row r="1101" spans="1:7">
      <c r="A1101" t="s">
        <v>950</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1171</v>
      </c>
      <c r="B1109">
        <v>735</v>
      </c>
      <c r="G1109">
        <v>735</v>
      </c>
    </row>
    <row r="1110" spans="1:7">
      <c r="A1110" t="s">
        <v>1361</v>
      </c>
    </row>
    <row r="1111" spans="1:7">
      <c r="A1111" t="s">
        <v>1222</v>
      </c>
    </row>
    <row r="1112" spans="1:7">
      <c r="A1112" t="s">
        <v>1269</v>
      </c>
      <c r="E1112">
        <v>396</v>
      </c>
      <c r="G1112">
        <v>396</v>
      </c>
    </row>
    <row r="1113" spans="1:7">
      <c r="A1113" t="s">
        <v>1224</v>
      </c>
    </row>
    <row r="1114" spans="1:7">
      <c r="A1114" t="s">
        <v>1034</v>
      </c>
    </row>
    <row r="1115" spans="1:7">
      <c r="A1115" t="s">
        <v>1230</v>
      </c>
      <c r="B1115">
        <v>87</v>
      </c>
      <c r="G1115">
        <v>87</v>
      </c>
    </row>
    <row r="1116" spans="1:7">
      <c r="A1116" t="s">
        <v>1449</v>
      </c>
      <c r="B1116">
        <v>671</v>
      </c>
      <c r="C1116">
        <v>1204</v>
      </c>
      <c r="D1116">
        <v>1210</v>
      </c>
      <c r="E1116">
        <v>292</v>
      </c>
      <c r="G1116">
        <v>3377</v>
      </c>
    </row>
    <row r="1117" spans="1:7">
      <c r="A1117" t="s">
        <v>1266</v>
      </c>
      <c r="D1117">
        <v>320</v>
      </c>
      <c r="E1117">
        <v>652</v>
      </c>
      <c r="F1117">
        <v>780</v>
      </c>
      <c r="G1117">
        <v>1752</v>
      </c>
    </row>
    <row r="1118" spans="1:7">
      <c r="A1118" t="s">
        <v>959</v>
      </c>
      <c r="D1118">
        <v>163</v>
      </c>
      <c r="G1118">
        <v>163</v>
      </c>
    </row>
    <row r="1119" spans="1:7">
      <c r="A1119" t="s">
        <v>1209</v>
      </c>
      <c r="D1119">
        <v>372</v>
      </c>
      <c r="F1119">
        <v>582</v>
      </c>
      <c r="G1119">
        <v>954</v>
      </c>
    </row>
    <row r="1120" spans="1:7">
      <c r="A1120" t="s">
        <v>1450</v>
      </c>
      <c r="B1120">
        <v>752</v>
      </c>
      <c r="C1120">
        <v>1249</v>
      </c>
      <c r="D1120">
        <v>235</v>
      </c>
      <c r="E1120">
        <v>563</v>
      </c>
      <c r="F1120">
        <v>483</v>
      </c>
      <c r="G1120">
        <v>3282</v>
      </c>
    </row>
    <row r="1121" spans="1:7">
      <c r="A1121" t="s">
        <v>1248</v>
      </c>
      <c r="D1121">
        <v>1049</v>
      </c>
      <c r="G1121">
        <v>1049</v>
      </c>
    </row>
    <row r="1122" spans="1:7">
      <c r="A1122" t="s">
        <v>1236</v>
      </c>
      <c r="B1122">
        <v>29</v>
      </c>
      <c r="G1122">
        <v>29</v>
      </c>
    </row>
    <row r="1123" spans="1:7">
      <c r="A1123" t="s">
        <v>1242</v>
      </c>
      <c r="F1123">
        <v>1235</v>
      </c>
      <c r="G1123">
        <v>1235</v>
      </c>
    </row>
    <row r="1124" spans="1:7">
      <c r="A1124" t="s">
        <v>956</v>
      </c>
    </row>
    <row r="1125" spans="1:7">
      <c r="A1125" t="s">
        <v>950</v>
      </c>
      <c r="B1125">
        <v>689</v>
      </c>
      <c r="C1125">
        <v>586</v>
      </c>
      <c r="D1125">
        <v>199</v>
      </c>
      <c r="G1125">
        <v>1474</v>
      </c>
    </row>
    <row r="1126" spans="1:7">
      <c r="A1126" t="s">
        <v>793</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1289</v>
      </c>
      <c r="C1129">
        <v>890</v>
      </c>
      <c r="D1129">
        <v>1810</v>
      </c>
      <c r="E1129">
        <v>967</v>
      </c>
      <c r="G1129">
        <v>3667</v>
      </c>
    </row>
    <row r="1130" spans="1:7">
      <c r="A1130" t="s">
        <v>803</v>
      </c>
      <c r="B1130">
        <v>1511</v>
      </c>
      <c r="C1130">
        <v>1887</v>
      </c>
      <c r="D1130">
        <v>916</v>
      </c>
      <c r="E1130">
        <v>1704</v>
      </c>
      <c r="F1130">
        <v>974</v>
      </c>
      <c r="G1130">
        <v>6992</v>
      </c>
    </row>
    <row r="1131" spans="1:7">
      <c r="A1131" t="s">
        <v>1239</v>
      </c>
      <c r="C1131">
        <v>1617</v>
      </c>
      <c r="D1131">
        <v>1083</v>
      </c>
      <c r="E1131">
        <v>1905</v>
      </c>
      <c r="F1131">
        <v>2064</v>
      </c>
      <c r="G1131">
        <v>6669</v>
      </c>
    </row>
    <row r="1132" spans="1:7">
      <c r="A1132" t="s">
        <v>1257</v>
      </c>
      <c r="D1132">
        <v>95</v>
      </c>
      <c r="E1132">
        <v>881</v>
      </c>
      <c r="G1132">
        <v>976</v>
      </c>
    </row>
    <row r="1133" spans="1:7">
      <c r="A1133" t="s">
        <v>1251</v>
      </c>
      <c r="E1133">
        <v>3028</v>
      </c>
      <c r="F1133">
        <v>1683</v>
      </c>
      <c r="G1133">
        <v>4711</v>
      </c>
    </row>
    <row r="1134" spans="1:7">
      <c r="A1134" t="s">
        <v>1076</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1266</v>
      </c>
      <c r="B1144">
        <v>870</v>
      </c>
      <c r="G1144">
        <v>870</v>
      </c>
    </row>
    <row r="1145" spans="1:7">
      <c r="A1145" t="s">
        <v>1209</v>
      </c>
      <c r="B1145">
        <v>551</v>
      </c>
      <c r="G1145">
        <v>551</v>
      </c>
    </row>
    <row r="1146" spans="1:7">
      <c r="A1146" t="s">
        <v>1450</v>
      </c>
    </row>
    <row r="1147" spans="1:7">
      <c r="A1147" t="s">
        <v>793</v>
      </c>
      <c r="B1147">
        <v>154</v>
      </c>
      <c r="G1147">
        <v>154</v>
      </c>
    </row>
    <row r="1148" spans="1:7">
      <c r="A1148" t="s">
        <v>974</v>
      </c>
      <c r="B1148">
        <v>342</v>
      </c>
      <c r="G1148">
        <v>342</v>
      </c>
    </row>
    <row r="1149" spans="1:7">
      <c r="A1149" t="s">
        <v>1239</v>
      </c>
    </row>
    <row r="1150" spans="1:7">
      <c r="A1150" t="s">
        <v>1257</v>
      </c>
      <c r="B1150">
        <v>3523</v>
      </c>
      <c r="C1150">
        <v>2384</v>
      </c>
      <c r="G1150">
        <v>5907</v>
      </c>
    </row>
    <row r="1151" spans="1:7">
      <c r="A1151" t="s">
        <v>1251</v>
      </c>
      <c r="B1151">
        <v>362</v>
      </c>
      <c r="G1151">
        <v>362</v>
      </c>
    </row>
    <row r="1152" spans="1:7">
      <c r="A1152" t="s">
        <v>1076</v>
      </c>
      <c r="B1152">
        <v>380</v>
      </c>
      <c r="G1152">
        <v>380</v>
      </c>
    </row>
    <row r="1153" spans="1:7">
      <c r="A1153" t="s">
        <v>1079</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1218</v>
      </c>
    </row>
    <row r="1162" spans="1:7">
      <c r="A1162" t="s">
        <v>1372</v>
      </c>
      <c r="B1162">
        <v>0</v>
      </c>
      <c r="G1162">
        <v>0</v>
      </c>
    </row>
    <row r="1163" spans="1:7">
      <c r="A1163" t="s">
        <v>1212</v>
      </c>
      <c r="C1163">
        <v>0</v>
      </c>
      <c r="G1163">
        <v>0</v>
      </c>
    </row>
    <row r="1164" spans="1:7">
      <c r="A1164" t="s">
        <v>1215</v>
      </c>
      <c r="B1164">
        <v>0</v>
      </c>
      <c r="G1164">
        <v>0</v>
      </c>
    </row>
    <row r="1165" spans="1:7">
      <c r="A1165" t="s">
        <v>1043</v>
      </c>
    </row>
    <row r="1166" spans="1:7">
      <c r="A1166" t="s">
        <v>1209</v>
      </c>
      <c r="B1166">
        <v>738</v>
      </c>
      <c r="C1166">
        <v>466</v>
      </c>
      <c r="G1166">
        <v>1204</v>
      </c>
    </row>
    <row r="1167" spans="1:7">
      <c r="A1167" t="s">
        <v>1248</v>
      </c>
      <c r="B1167">
        <v>0</v>
      </c>
      <c r="G1167">
        <v>0</v>
      </c>
    </row>
    <row r="1168" spans="1:7">
      <c r="A1168" t="s">
        <v>793</v>
      </c>
      <c r="D1168">
        <v>173</v>
      </c>
      <c r="G1168">
        <v>173</v>
      </c>
    </row>
    <row r="1169" spans="1:7">
      <c r="A1169" t="s">
        <v>1251</v>
      </c>
      <c r="B1169">
        <v>1297</v>
      </c>
      <c r="G1169">
        <v>1297</v>
      </c>
    </row>
    <row r="1170" spans="1:7">
      <c r="A1170" t="s">
        <v>1076</v>
      </c>
      <c r="B1170">
        <v>100</v>
      </c>
      <c r="G1170">
        <v>100</v>
      </c>
    </row>
    <row r="1171" spans="1:7">
      <c r="A1171" t="s">
        <v>1254</v>
      </c>
      <c r="B1171">
        <v>2583</v>
      </c>
      <c r="C1171">
        <v>3099</v>
      </c>
      <c r="G1171">
        <v>5682</v>
      </c>
    </row>
    <row r="1172" spans="1:7">
      <c r="A1172" t="s">
        <v>1046</v>
      </c>
      <c r="B1172">
        <v>1188</v>
      </c>
      <c r="C1172">
        <v>0</v>
      </c>
      <c r="G1172">
        <v>1188</v>
      </c>
    </row>
    <row r="1173" spans="1:7">
      <c r="A1173" t="s">
        <v>1049</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872</v>
      </c>
      <c r="F1181">
        <v>0</v>
      </c>
      <c r="G1181">
        <v>0</v>
      </c>
    </row>
    <row r="1182" spans="1:7">
      <c r="A1182" t="s">
        <v>1364</v>
      </c>
      <c r="C1182">
        <v>0</v>
      </c>
      <c r="G1182">
        <v>0</v>
      </c>
    </row>
    <row r="1183" spans="1:7">
      <c r="A1183" t="s">
        <v>1233</v>
      </c>
    </row>
    <row r="1184" spans="1:7">
      <c r="A1184" t="s">
        <v>1209</v>
      </c>
      <c r="B1184">
        <v>3728</v>
      </c>
      <c r="C1184">
        <v>1789</v>
      </c>
      <c r="G1184">
        <v>5517</v>
      </c>
    </row>
    <row r="1185" spans="1:7">
      <c r="A1185" t="s">
        <v>1245</v>
      </c>
      <c r="D1185">
        <v>0</v>
      </c>
      <c r="G1185">
        <v>0</v>
      </c>
    </row>
    <row r="1186" spans="1:7">
      <c r="A1186" t="s">
        <v>1242</v>
      </c>
    </row>
    <row r="1187" spans="1:7">
      <c r="A1187" t="s">
        <v>1239</v>
      </c>
      <c r="D1187">
        <v>0</v>
      </c>
      <c r="F1187">
        <v>104</v>
      </c>
      <c r="G1187">
        <v>104</v>
      </c>
    </row>
    <row r="1188" spans="1:7">
      <c r="A1188" t="s">
        <v>1254</v>
      </c>
      <c r="B1188">
        <v>568</v>
      </c>
      <c r="G1188">
        <v>568</v>
      </c>
    </row>
    <row r="1189" spans="1:7">
      <c r="A1189" t="s">
        <v>869</v>
      </c>
      <c r="B1189">
        <v>1105</v>
      </c>
      <c r="C1189">
        <v>942</v>
      </c>
      <c r="D1189">
        <v>2151</v>
      </c>
      <c r="E1189">
        <v>1926</v>
      </c>
      <c r="F1189">
        <v>1000</v>
      </c>
      <c r="G1189">
        <v>7124</v>
      </c>
    </row>
    <row r="1190" spans="1:7">
      <c r="A1190" t="s">
        <v>1067</v>
      </c>
      <c r="B1190">
        <v>1353</v>
      </c>
      <c r="C1190">
        <v>1153</v>
      </c>
      <c r="G1190">
        <v>2506</v>
      </c>
    </row>
    <row r="1191" spans="1:7">
      <c r="A1191" t="s">
        <v>1260</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1263</v>
      </c>
      <c r="E1195">
        <v>2367</v>
      </c>
      <c r="F1195">
        <v>447</v>
      </c>
      <c r="G1195">
        <v>2814</v>
      </c>
    </row>
    <row r="1196" spans="1:7">
      <c r="A1196" t="s">
        <v>878</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1275</v>
      </c>
    </row>
    <row r="1209" spans="1:7">
      <c r="A1209" t="s">
        <v>881</v>
      </c>
    </row>
    <row r="1210" spans="1:7">
      <c r="A1210" t="s">
        <v>1242</v>
      </c>
    </row>
    <row r="1211" spans="1:7">
      <c r="A1211" t="s">
        <v>869</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1263</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1177</v>
      </c>
      <c r="B1219">
        <v>4915</v>
      </c>
      <c r="C1219">
        <v>914</v>
      </c>
      <c r="D1219">
        <v>0</v>
      </c>
      <c r="G1219">
        <v>5829</v>
      </c>
    </row>
    <row r="1220" spans="1:7">
      <c r="A1220" t="s">
        <v>1174</v>
      </c>
      <c r="B1220">
        <v>813</v>
      </c>
      <c r="C1220">
        <v>1491</v>
      </c>
      <c r="D1220">
        <v>1062</v>
      </c>
      <c r="E1220">
        <v>527</v>
      </c>
      <c r="G1220">
        <v>3893</v>
      </c>
    </row>
    <row r="1221" spans="1:7">
      <c r="A1221" t="s">
        <v>1100</v>
      </c>
    </row>
    <row r="1222" spans="1:7">
      <c r="A1222" t="s">
        <v>1055</v>
      </c>
    </row>
    <row r="1223" spans="1:7">
      <c r="A1223" t="s">
        <v>1373</v>
      </c>
      <c r="C1223">
        <v>6092</v>
      </c>
      <c r="D1223">
        <v>0</v>
      </c>
      <c r="E1223">
        <v>0</v>
      </c>
      <c r="G1223">
        <v>6092</v>
      </c>
    </row>
    <row r="1224" spans="1:7">
      <c r="A1224" t="s">
        <v>1179</v>
      </c>
      <c r="C1224">
        <v>822</v>
      </c>
      <c r="D1224">
        <v>2611</v>
      </c>
      <c r="G1224">
        <v>3433</v>
      </c>
    </row>
    <row r="1225" spans="1:7">
      <c r="A1225" t="s">
        <v>1183</v>
      </c>
      <c r="D1225">
        <v>544</v>
      </c>
      <c r="E1225">
        <v>2832</v>
      </c>
      <c r="F1225">
        <v>457</v>
      </c>
      <c r="G1225">
        <v>3833</v>
      </c>
    </row>
    <row r="1226" spans="1:7">
      <c r="A1226" t="s">
        <v>1181</v>
      </c>
      <c r="D1226">
        <v>1728</v>
      </c>
      <c r="F1226">
        <v>3082</v>
      </c>
      <c r="G1226">
        <v>4810</v>
      </c>
    </row>
    <row r="1227" spans="1:7">
      <c r="A1227" t="s">
        <v>1185</v>
      </c>
      <c r="E1227">
        <v>1562</v>
      </c>
      <c r="F1227">
        <v>673</v>
      </c>
      <c r="G1227">
        <v>2235</v>
      </c>
    </row>
    <row r="1228" spans="1:7">
      <c r="A1228" t="s">
        <v>1187</v>
      </c>
      <c r="E1228">
        <v>1639</v>
      </c>
      <c r="F1228">
        <v>987</v>
      </c>
      <c r="G1228">
        <v>2626</v>
      </c>
    </row>
    <row r="1229" spans="1:7">
      <c r="A1229" t="s">
        <v>1307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1239</v>
      </c>
    </row>
    <row r="1241" spans="1:7">
      <c r="A1241" t="s">
        <v>1067</v>
      </c>
    </row>
    <row r="1242" spans="1:7">
      <c r="A1242" t="s">
        <v>1013</v>
      </c>
      <c r="C1242">
        <v>0</v>
      </c>
      <c r="G1242">
        <v>0</v>
      </c>
    </row>
    <row r="1243" spans="1:7">
      <c r="A1243" t="s">
        <v>1263</v>
      </c>
      <c r="E1243">
        <v>1940</v>
      </c>
      <c r="G1243">
        <v>1940</v>
      </c>
    </row>
    <row r="1244" spans="1:7">
      <c r="A1244" t="s">
        <v>516</v>
      </c>
      <c r="C1244">
        <v>183</v>
      </c>
      <c r="D1244">
        <v>182</v>
      </c>
      <c r="E1244">
        <v>186</v>
      </c>
      <c r="G1244">
        <v>551</v>
      </c>
    </row>
    <row r="1245" spans="1:7">
      <c r="A1245" t="s">
        <v>1174</v>
      </c>
      <c r="E1245">
        <v>1776</v>
      </c>
      <c r="G1245">
        <v>1776</v>
      </c>
    </row>
    <row r="1246" spans="1:7">
      <c r="A1246" t="s">
        <v>1183</v>
      </c>
      <c r="C1246">
        <v>506</v>
      </c>
      <c r="G1246">
        <v>506</v>
      </c>
    </row>
    <row r="1247" spans="1:7">
      <c r="A1247" t="s">
        <v>1185</v>
      </c>
      <c r="D1247">
        <v>2265</v>
      </c>
      <c r="F1247">
        <v>2651</v>
      </c>
      <c r="G1247">
        <v>4916</v>
      </c>
    </row>
    <row r="1248" spans="1:7">
      <c r="A1248" t="s">
        <v>1187</v>
      </c>
      <c r="C1248">
        <v>0</v>
      </c>
      <c r="D1248">
        <v>575</v>
      </c>
      <c r="F1248">
        <v>818</v>
      </c>
      <c r="G1248">
        <v>1393</v>
      </c>
    </row>
    <row r="1249" spans="1:7">
      <c r="A1249" t="s">
        <v>1318</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1189</v>
      </c>
      <c r="C1253">
        <v>1277</v>
      </c>
      <c r="G1253">
        <v>1277</v>
      </c>
    </row>
    <row r="1254" spans="1:7">
      <c r="A1254" t="s">
        <v>1019</v>
      </c>
      <c r="D1254">
        <v>686</v>
      </c>
      <c r="E1254">
        <v>736</v>
      </c>
      <c r="G1254">
        <v>1422</v>
      </c>
    </row>
    <row r="1255" spans="1:7">
      <c r="A1255" t="s">
        <v>1016</v>
      </c>
      <c r="D1255">
        <v>867</v>
      </c>
      <c r="E1255">
        <v>1539</v>
      </c>
      <c r="G1255">
        <v>2406</v>
      </c>
    </row>
    <row r="1256" spans="1:7">
      <c r="A1256" t="s">
        <v>647</v>
      </c>
      <c r="D1256">
        <v>2000</v>
      </c>
      <c r="E1256">
        <v>970</v>
      </c>
      <c r="G1256">
        <v>2970</v>
      </c>
    </row>
    <row r="1257" spans="1:7">
      <c r="A1257" t="s">
        <v>854</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1257</v>
      </c>
    </row>
    <row r="1266" spans="1:7">
      <c r="A1266" t="s">
        <v>1251</v>
      </c>
    </row>
    <row r="1267" spans="1:7">
      <c r="A1267" t="s">
        <v>1254</v>
      </c>
    </row>
    <row r="1268" spans="1:7">
      <c r="A1268" t="s">
        <v>869</v>
      </c>
      <c r="D1268">
        <v>149</v>
      </c>
      <c r="G1268">
        <v>149</v>
      </c>
    </row>
    <row r="1269" spans="1:7">
      <c r="A1269" t="s">
        <v>1067</v>
      </c>
    </row>
    <row r="1270" spans="1:7">
      <c r="A1270" t="s">
        <v>1260</v>
      </c>
    </row>
    <row r="1271" spans="1:7">
      <c r="A1271" t="s">
        <v>1010</v>
      </c>
    </row>
    <row r="1272" spans="1:7">
      <c r="A1272" t="s">
        <v>1263</v>
      </c>
    </row>
    <row r="1273" spans="1:7">
      <c r="A1273" t="s">
        <v>1177</v>
      </c>
    </row>
    <row r="1274" spans="1:7">
      <c r="A1274" t="s">
        <v>1174</v>
      </c>
    </row>
    <row r="1275" spans="1:7">
      <c r="A1275" t="s">
        <v>1373</v>
      </c>
    </row>
    <row r="1276" spans="1:7">
      <c r="A1276" t="s">
        <v>1179</v>
      </c>
      <c r="B1276">
        <v>1908</v>
      </c>
      <c r="G1276">
        <v>1908</v>
      </c>
    </row>
    <row r="1277" spans="1:7">
      <c r="A1277" t="s">
        <v>1183</v>
      </c>
    </row>
    <row r="1278" spans="1:7">
      <c r="A1278" t="s">
        <v>1181</v>
      </c>
    </row>
    <row r="1279" spans="1:7">
      <c r="A1279" t="s">
        <v>1185</v>
      </c>
    </row>
    <row r="1280" spans="1:7">
      <c r="A1280" t="s">
        <v>1187</v>
      </c>
    </row>
    <row r="1281" spans="1:7">
      <c r="A1281" t="s">
        <v>1318</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1189</v>
      </c>
    </row>
    <row r="1285" spans="1:7">
      <c r="A1285" t="s">
        <v>1019</v>
      </c>
      <c r="B1285">
        <v>835</v>
      </c>
      <c r="C1285">
        <v>858</v>
      </c>
      <c r="D1285">
        <v>976</v>
      </c>
      <c r="G1285">
        <v>2669</v>
      </c>
    </row>
    <row r="1286" spans="1:7">
      <c r="A1286" t="s">
        <v>1016</v>
      </c>
      <c r="B1286">
        <v>1590</v>
      </c>
      <c r="C1286">
        <v>1230</v>
      </c>
      <c r="D1286">
        <v>1015</v>
      </c>
      <c r="G1286">
        <v>3835</v>
      </c>
    </row>
    <row r="1287" spans="1:7">
      <c r="A1287" t="s">
        <v>854</v>
      </c>
      <c r="B1287">
        <v>1530</v>
      </c>
      <c r="C1287">
        <v>388</v>
      </c>
      <c r="E1287">
        <v>470</v>
      </c>
      <c r="G1287">
        <v>2388</v>
      </c>
    </row>
    <row r="1288" spans="1:7">
      <c r="A1288" t="s">
        <v>1022</v>
      </c>
      <c r="C1288">
        <v>1758</v>
      </c>
      <c r="D1288">
        <v>1363</v>
      </c>
      <c r="G1288">
        <v>3121</v>
      </c>
    </row>
    <row r="1289" spans="1:7">
      <c r="A1289" t="s">
        <v>1302</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1242</v>
      </c>
      <c r="E1299">
        <v>253</v>
      </c>
      <c r="G1299">
        <v>253</v>
      </c>
    </row>
    <row r="1300" spans="1:7">
      <c r="A1300" t="s">
        <v>869</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1019</v>
      </c>
      <c r="B1305">
        <v>505</v>
      </c>
      <c r="G1305">
        <v>505</v>
      </c>
    </row>
    <row r="1306" spans="1:7">
      <c r="A1306" t="s">
        <v>1016</v>
      </c>
    </row>
    <row r="1307" spans="1:7">
      <c r="A1307" t="s">
        <v>1022</v>
      </c>
    </row>
    <row r="1308" spans="1:7">
      <c r="A1308" t="s">
        <v>1302</v>
      </c>
      <c r="C1308">
        <v>363</v>
      </c>
      <c r="D1308">
        <v>933</v>
      </c>
      <c r="E1308">
        <v>363</v>
      </c>
      <c r="G1308">
        <v>1659</v>
      </c>
    </row>
    <row r="1309" spans="1:7">
      <c r="A1309" t="s">
        <v>796</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869</v>
      </c>
    </row>
    <row r="1322" spans="1:7">
      <c r="A1322" t="s">
        <v>1302</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1456</v>
      </c>
      <c r="C1326">
        <v>189</v>
      </c>
      <c r="G1326">
        <v>189</v>
      </c>
    </row>
    <row r="1327" spans="1:7">
      <c r="A1327" t="s">
        <v>866</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878</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1457</v>
      </c>
      <c r="C1342">
        <v>199</v>
      </c>
      <c r="D1342">
        <v>361</v>
      </c>
      <c r="E1342">
        <v>652</v>
      </c>
      <c r="F1342">
        <v>379</v>
      </c>
      <c r="G1342">
        <v>1591</v>
      </c>
    </row>
    <row r="1343" spans="1:7">
      <c r="A1343" t="s">
        <v>912</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878</v>
      </c>
      <c r="B1351">
        <v>1274</v>
      </c>
      <c r="C1351">
        <v>1073</v>
      </c>
      <c r="D1351">
        <v>271</v>
      </c>
      <c r="G1351">
        <v>2618</v>
      </c>
    </row>
    <row r="1352" spans="1:7">
      <c r="A1352" t="s">
        <v>1318</v>
      </c>
      <c r="E1352">
        <v>1033</v>
      </c>
      <c r="G1352">
        <v>1033</v>
      </c>
    </row>
    <row r="1353" spans="1:7">
      <c r="A1353" t="s">
        <v>641</v>
      </c>
      <c r="D1353">
        <v>667</v>
      </c>
      <c r="G1353">
        <v>667</v>
      </c>
    </row>
    <row r="1354" spans="1:7">
      <c r="A1354" t="s">
        <v>918</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908</v>
      </c>
    </row>
    <row r="1358" spans="1:7">
      <c r="A1358" t="s">
        <v>1457</v>
      </c>
      <c r="B1358">
        <v>534</v>
      </c>
      <c r="D1358">
        <v>223</v>
      </c>
      <c r="G1358">
        <v>757</v>
      </c>
    </row>
    <row r="1359" spans="1:7">
      <c r="A1359" t="s">
        <v>912</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1289</v>
      </c>
      <c r="C1367">
        <v>179</v>
      </c>
      <c r="G1367">
        <v>179</v>
      </c>
    </row>
    <row r="1368" spans="1:7">
      <c r="A1368" t="s">
        <v>878</v>
      </c>
    </row>
    <row r="1369" spans="1:7">
      <c r="A1369" t="s">
        <v>918</v>
      </c>
    </row>
    <row r="1370" spans="1:7">
      <c r="A1370" t="s">
        <v>783</v>
      </c>
      <c r="B1370">
        <v>1391</v>
      </c>
      <c r="G1370">
        <v>1391</v>
      </c>
    </row>
    <row r="1371" spans="1:7">
      <c r="A1371" t="s">
        <v>912</v>
      </c>
      <c r="B1371">
        <v>1016</v>
      </c>
      <c r="G1371">
        <v>1016</v>
      </c>
    </row>
    <row r="1372" spans="1:7">
      <c r="A1372" t="s">
        <v>1459</v>
      </c>
      <c r="B1372">
        <v>1287</v>
      </c>
      <c r="C1372">
        <v>575</v>
      </c>
      <c r="D1372">
        <v>857</v>
      </c>
      <c r="E1372">
        <v>668</v>
      </c>
      <c r="F1372">
        <v>1392</v>
      </c>
      <c r="G1372">
        <v>4779</v>
      </c>
    </row>
    <row r="1373" spans="1:7">
      <c r="A1373" t="s">
        <v>922</v>
      </c>
      <c r="B1373">
        <v>611</v>
      </c>
      <c r="C1373">
        <v>1612</v>
      </c>
      <c r="G1373">
        <v>2223</v>
      </c>
    </row>
    <row r="1374" spans="1:7">
      <c r="A1374" t="s">
        <v>1292</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922</v>
      </c>
      <c r="B1382">
        <v>1561</v>
      </c>
      <c r="G1382">
        <v>1561</v>
      </c>
    </row>
    <row r="1383" spans="1:7">
      <c r="A1383" t="s">
        <v>1292</v>
      </c>
      <c r="B1383">
        <v>570</v>
      </c>
      <c r="G1383">
        <v>570</v>
      </c>
    </row>
    <row r="1384" spans="1:7">
      <c r="A1384" t="s">
        <v>1295</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915</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1289</v>
      </c>
      <c r="B1394">
        <v>326</v>
      </c>
      <c r="G1394">
        <v>326</v>
      </c>
    </row>
    <row r="1395" spans="1:7">
      <c r="A1395" t="s">
        <v>1458</v>
      </c>
      <c r="B1395">
        <v>314</v>
      </c>
      <c r="C1395">
        <v>240</v>
      </c>
      <c r="G1395">
        <v>554</v>
      </c>
    </row>
    <row r="1396" spans="1:7">
      <c r="A1396" t="s">
        <v>1459</v>
      </c>
      <c r="F1396">
        <v>308</v>
      </c>
      <c r="G1396">
        <v>308</v>
      </c>
    </row>
    <row r="1397" spans="1:7">
      <c r="A1397" t="s">
        <v>922</v>
      </c>
    </row>
    <row r="1398" spans="1:7">
      <c r="A1398" t="s">
        <v>786</v>
      </c>
      <c r="E1398">
        <v>646</v>
      </c>
      <c r="F1398">
        <v>212</v>
      </c>
      <c r="G1398">
        <v>858</v>
      </c>
    </row>
    <row r="1399" spans="1:7">
      <c r="A1399" t="s">
        <v>1292</v>
      </c>
      <c r="B1399">
        <v>307</v>
      </c>
      <c r="C1399">
        <v>872</v>
      </c>
      <c r="D1399">
        <v>312</v>
      </c>
      <c r="E1399">
        <v>287</v>
      </c>
      <c r="G1399">
        <v>1778</v>
      </c>
    </row>
    <row r="1400" spans="1:7">
      <c r="A1400" t="s">
        <v>1295</v>
      </c>
      <c r="B1400">
        <v>1297</v>
      </c>
      <c r="C1400">
        <v>1300</v>
      </c>
      <c r="E1400">
        <v>1766</v>
      </c>
      <c r="F1400">
        <v>41</v>
      </c>
      <c r="G1400">
        <v>4404</v>
      </c>
    </row>
    <row r="1401" spans="1:7">
      <c r="A1401" t="s">
        <v>1460</v>
      </c>
      <c r="B1401">
        <v>534</v>
      </c>
      <c r="C1401">
        <v>466</v>
      </c>
      <c r="D1401">
        <v>483</v>
      </c>
      <c r="G1401">
        <v>1483</v>
      </c>
    </row>
    <row r="1402" spans="1:7">
      <c r="A1402" t="s">
        <v>915</v>
      </c>
      <c r="B1402">
        <v>1581</v>
      </c>
      <c r="G1402">
        <v>1581</v>
      </c>
    </row>
    <row r="1403" spans="1:7">
      <c r="A1403" t="s">
        <v>847</v>
      </c>
      <c r="B1403">
        <v>1163</v>
      </c>
      <c r="G1403">
        <v>1163</v>
      </c>
    </row>
    <row r="1404" spans="1:7">
      <c r="A1404" t="s">
        <v>1007</v>
      </c>
      <c r="C1404">
        <v>560</v>
      </c>
      <c r="D1404">
        <v>367</v>
      </c>
      <c r="G1404">
        <v>927</v>
      </c>
    </row>
    <row r="1405" spans="1:7">
      <c r="A1405" t="s">
        <v>621</v>
      </c>
    </row>
    <row r="1406" spans="1:7">
      <c r="A1406" t="s">
        <v>1298</v>
      </c>
      <c r="C1406">
        <v>130</v>
      </c>
      <c r="G1406">
        <v>130</v>
      </c>
    </row>
    <row r="1407" spans="1:7">
      <c r="A1407" t="s">
        <v>1461</v>
      </c>
      <c r="D1407">
        <v>86</v>
      </c>
      <c r="G1407">
        <v>86</v>
      </c>
    </row>
    <row r="1408" spans="1:7">
      <c r="A1408" t="s">
        <v>1462</v>
      </c>
      <c r="D1408">
        <v>157</v>
      </c>
      <c r="G1408">
        <v>157</v>
      </c>
    </row>
    <row r="1409" spans="1:7">
      <c r="A1409" t="s">
        <v>813</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1289</v>
      </c>
    </row>
    <row r="1419" spans="1:7">
      <c r="A1419" t="s">
        <v>786</v>
      </c>
      <c r="B1419">
        <v>225</v>
      </c>
      <c r="C1419">
        <v>135</v>
      </c>
      <c r="D1419">
        <v>494</v>
      </c>
      <c r="E1419">
        <v>333</v>
      </c>
      <c r="F1419">
        <v>377</v>
      </c>
      <c r="G1419">
        <v>1564</v>
      </c>
    </row>
    <row r="1420" spans="1:7">
      <c r="A1420" t="s">
        <v>1292</v>
      </c>
    </row>
    <row r="1421" spans="1:7">
      <c r="A1421" t="s">
        <v>1295</v>
      </c>
    </row>
    <row r="1422" spans="1:7">
      <c r="A1422" t="s">
        <v>813</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1334</v>
      </c>
    </row>
    <row r="1428" spans="1:7">
      <c r="A1428" t="s">
        <v>1332</v>
      </c>
      <c r="D1428">
        <v>7</v>
      </c>
      <c r="G1428">
        <v>7</v>
      </c>
    </row>
    <row r="1429" spans="1:7">
      <c r="A1429" t="s">
        <v>1113</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813</v>
      </c>
      <c r="C1437">
        <v>1420</v>
      </c>
      <c r="D1437">
        <v>1208</v>
      </c>
      <c r="E1437">
        <v>596</v>
      </c>
      <c r="G1437">
        <v>3224</v>
      </c>
    </row>
    <row r="1438" spans="1:7">
      <c r="A1438" t="s">
        <v>1113</v>
      </c>
      <c r="B1438">
        <v>396</v>
      </c>
      <c r="E1438">
        <v>145</v>
      </c>
      <c r="G1438">
        <v>541</v>
      </c>
    </row>
    <row r="1439" spans="1:7">
      <c r="A1439" t="s">
        <v>773</v>
      </c>
      <c r="B1439">
        <v>978</v>
      </c>
      <c r="C1439">
        <v>1555</v>
      </c>
      <c r="D1439">
        <v>1095</v>
      </c>
      <c r="G1439">
        <v>3628</v>
      </c>
    </row>
    <row r="1440" spans="1:7">
      <c r="A1440" t="s">
        <v>816</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819</v>
      </c>
      <c r="C1443">
        <v>551</v>
      </c>
      <c r="D1443">
        <v>1606</v>
      </c>
      <c r="G1443">
        <v>2157</v>
      </c>
    </row>
    <row r="1444" spans="1:7">
      <c r="A1444" t="s">
        <v>827</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813</v>
      </c>
    </row>
    <row r="1453" spans="1:7">
      <c r="A1453" t="s">
        <v>1334</v>
      </c>
    </row>
    <row r="1454" spans="1:7">
      <c r="A1454" t="s">
        <v>1332</v>
      </c>
    </row>
    <row r="1455" spans="1:7">
      <c r="A1455" t="s">
        <v>1113</v>
      </c>
    </row>
    <row r="1456" spans="1:7">
      <c r="A1456" t="s">
        <v>773</v>
      </c>
      <c r="C1456">
        <v>400</v>
      </c>
      <c r="G1456">
        <v>400</v>
      </c>
    </row>
    <row r="1457" spans="1:7">
      <c r="A1457" t="s">
        <v>816</v>
      </c>
    </row>
    <row r="1458" spans="1:7">
      <c r="A1458" t="s">
        <v>1336</v>
      </c>
    </row>
    <row r="1459" spans="1:7">
      <c r="A1459" t="s">
        <v>819</v>
      </c>
    </row>
    <row r="1460" spans="1:7">
      <c r="A1460" t="s">
        <v>827</v>
      </c>
    </row>
    <row r="1461" spans="1:7">
      <c r="A1461" t="s">
        <v>775</v>
      </c>
      <c r="B1461">
        <v>1360</v>
      </c>
      <c r="G1461">
        <v>1360</v>
      </c>
    </row>
    <row r="1462" spans="1:7">
      <c r="A1462" t="s">
        <v>822</v>
      </c>
      <c r="C1462">
        <v>102</v>
      </c>
      <c r="G1462">
        <v>102</v>
      </c>
    </row>
    <row r="1463" spans="1:7">
      <c r="A1463" t="s">
        <v>824</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621</v>
      </c>
      <c r="F1471">
        <v>67</v>
      </c>
      <c r="G1471">
        <v>67</v>
      </c>
    </row>
    <row r="1472" spans="1:7">
      <c r="A1472" t="s">
        <v>813</v>
      </c>
    </row>
    <row r="1473" spans="1:7">
      <c r="A1473" t="s">
        <v>773</v>
      </c>
    </row>
    <row r="1474" spans="1:7">
      <c r="A1474" t="s">
        <v>775</v>
      </c>
    </row>
    <row r="1475" spans="1:7">
      <c r="A1475" t="s">
        <v>822</v>
      </c>
    </row>
    <row r="1476" spans="1:7">
      <c r="A1476" t="s">
        <v>824</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1136</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1164</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1121</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1136</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1136</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1136</v>
      </c>
      <c r="C32" s="87">
        <v>45707</v>
      </c>
      <c r="D32" s="52">
        <v>1978</v>
      </c>
      <c r="E32" s="52"/>
      <c r="F32" s="53" t="s">
        <v>1475</v>
      </c>
      <c r="G32" t="str">
        <f t="shared" si="0"/>
        <v>February</v>
      </c>
    </row>
    <row r="33" spans="1:7">
      <c r="A33" s="52" t="s">
        <v>361</v>
      </c>
      <c r="B33" s="176" t="s">
        <v>1124</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1136</v>
      </c>
      <c r="C39" s="87">
        <v>45708</v>
      </c>
      <c r="D39" s="52">
        <v>851</v>
      </c>
      <c r="E39" s="52"/>
      <c r="F39" s="53" t="s">
        <v>1479</v>
      </c>
      <c r="G39" t="str">
        <f t="shared" si="0"/>
        <v>February</v>
      </c>
    </row>
    <row r="40" spans="1:7">
      <c r="A40" s="52" t="s">
        <v>361</v>
      </c>
      <c r="B40" s="176" t="s">
        <v>1124</v>
      </c>
      <c r="C40" s="87">
        <v>45708</v>
      </c>
      <c r="D40" s="52">
        <v>1334</v>
      </c>
      <c r="E40" s="52"/>
      <c r="F40" s="53"/>
      <c r="G40" t="str">
        <f t="shared" si="0"/>
        <v>February</v>
      </c>
    </row>
    <row r="41" spans="1:7">
      <c r="A41" s="52" t="s">
        <v>291</v>
      </c>
      <c r="B41" s="88" t="s">
        <v>1121</v>
      </c>
      <c r="C41" s="87">
        <v>45708</v>
      </c>
      <c r="D41" s="52">
        <v>1400</v>
      </c>
      <c r="E41" s="52"/>
      <c r="F41" s="53"/>
      <c r="G41" t="str">
        <f t="shared" si="0"/>
        <v>February</v>
      </c>
    </row>
    <row r="42" spans="1:7">
      <c r="A42" s="52" t="s">
        <v>292</v>
      </c>
      <c r="B42" s="88" t="s">
        <v>1121</v>
      </c>
      <c r="C42" s="87">
        <v>45708</v>
      </c>
      <c r="D42" s="52">
        <v>1806</v>
      </c>
      <c r="E42" s="52"/>
      <c r="F42" s="53"/>
      <c r="G42" t="str">
        <f t="shared" si="0"/>
        <v>February</v>
      </c>
    </row>
    <row r="43" spans="1:7">
      <c r="A43" s="52" t="s">
        <v>163</v>
      </c>
      <c r="B43" s="176" t="s">
        <v>1124</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1136</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1121</v>
      </c>
      <c r="C51" s="87">
        <v>45709</v>
      </c>
      <c r="D51" s="52">
        <v>345</v>
      </c>
      <c r="E51" s="52"/>
      <c r="F51" s="53"/>
      <c r="G51" t="str">
        <f t="shared" si="0"/>
        <v>February</v>
      </c>
    </row>
    <row r="52" spans="1:7">
      <c r="A52" s="52" t="s">
        <v>163</v>
      </c>
      <c r="B52" s="176" t="s">
        <v>1124</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1121</v>
      </c>
      <c r="C54" s="87">
        <v>45709</v>
      </c>
      <c r="D54" s="52">
        <v>1462</v>
      </c>
      <c r="E54" s="52"/>
      <c r="F54" s="53" t="s">
        <v>1469</v>
      </c>
      <c r="G54" t="str">
        <f t="shared" si="0"/>
        <v>February</v>
      </c>
    </row>
    <row r="55" spans="1:7">
      <c r="A55" s="842" t="s">
        <v>289</v>
      </c>
      <c r="B55" s="847" t="s">
        <v>1124</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1124</v>
      </c>
      <c r="C57" s="87">
        <v>45712</v>
      </c>
      <c r="D57" s="52">
        <v>2087</v>
      </c>
      <c r="E57" s="52"/>
      <c r="F57" s="53" t="s">
        <v>1483</v>
      </c>
      <c r="G57" t="str">
        <f t="shared" si="0"/>
        <v>February</v>
      </c>
    </row>
    <row r="58" spans="1:7">
      <c r="A58" s="52" t="s">
        <v>357</v>
      </c>
      <c r="B58" s="176" t="s">
        <v>1150</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1136</v>
      </c>
      <c r="C60" s="87">
        <v>45713</v>
      </c>
      <c r="D60" s="52"/>
      <c r="E60" s="52"/>
      <c r="F60" s="53"/>
      <c r="G60" t="str">
        <f t="shared" si="0"/>
        <v>February</v>
      </c>
    </row>
    <row r="61" spans="1:7">
      <c r="A61" s="52" t="s">
        <v>347</v>
      </c>
      <c r="B61" s="88" t="s">
        <v>1121</v>
      </c>
      <c r="C61" s="87">
        <v>45713</v>
      </c>
      <c r="D61" s="52"/>
      <c r="E61" s="52"/>
      <c r="F61" s="53"/>
      <c r="G61" t="str">
        <f t="shared" si="0"/>
        <v>February</v>
      </c>
    </row>
    <row r="62" spans="1:7">
      <c r="A62" s="842" t="s">
        <v>382</v>
      </c>
      <c r="B62" s="845" t="s">
        <v>1136</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1124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1124</v>
      </c>
      <c r="C76" s="87">
        <v>45713</v>
      </c>
      <c r="D76" s="52"/>
      <c r="E76" s="52"/>
      <c r="F76" s="53"/>
      <c r="G76" t="str">
        <f t="shared" si="1"/>
        <v>February</v>
      </c>
    </row>
    <row r="77" spans="1:7">
      <c r="A77" s="52" t="s">
        <v>291</v>
      </c>
      <c r="B77" s="88" t="s">
        <v>1121</v>
      </c>
      <c r="C77" s="87">
        <v>45713</v>
      </c>
      <c r="D77" s="52"/>
      <c r="E77" s="52"/>
      <c r="F77" s="53"/>
      <c r="G77" t="str">
        <f t="shared" si="1"/>
        <v>February</v>
      </c>
    </row>
    <row r="78" spans="1:7">
      <c r="A78" s="52" t="s">
        <v>292</v>
      </c>
      <c r="B78" s="88" t="s">
        <v>1121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1124</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1136</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1121</v>
      </c>
      <c r="C86" s="87">
        <v>45714</v>
      </c>
      <c r="D86" s="52"/>
      <c r="E86" s="52"/>
      <c r="F86" s="53"/>
      <c r="G86" t="str">
        <f t="shared" si="1"/>
        <v>February</v>
      </c>
    </row>
    <row r="87" spans="1:7">
      <c r="A87" s="842" t="s">
        <v>382</v>
      </c>
      <c r="B87" s="845" t="s">
        <v>1136</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1124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1124</v>
      </c>
      <c r="C101" s="87">
        <v>45714</v>
      </c>
      <c r="D101" s="52">
        <v>992</v>
      </c>
      <c r="E101" s="52"/>
      <c r="F101" s="53"/>
      <c r="G101" t="str">
        <f t="shared" si="1"/>
        <v>February</v>
      </c>
    </row>
    <row r="102" spans="1:7">
      <c r="A102" s="52" t="s">
        <v>291</v>
      </c>
      <c r="B102" s="88" t="s">
        <v>1121</v>
      </c>
      <c r="C102" s="87">
        <v>45714</v>
      </c>
      <c r="D102" s="52"/>
      <c r="E102" s="52"/>
      <c r="F102" s="53"/>
      <c r="G102" t="str">
        <f t="shared" si="1"/>
        <v>February</v>
      </c>
    </row>
    <row r="103" spans="1:7">
      <c r="A103" s="52" t="s">
        <v>292</v>
      </c>
      <c r="B103" s="88" t="s">
        <v>1121</v>
      </c>
      <c r="C103" s="87">
        <v>45714</v>
      </c>
      <c r="D103" s="52">
        <v>400</v>
      </c>
      <c r="E103" s="52"/>
      <c r="F103" s="53" t="s">
        <v>1477</v>
      </c>
      <c r="G103" t="str">
        <f t="shared" si="1"/>
        <v>February</v>
      </c>
    </row>
    <row r="104" spans="1:7">
      <c r="A104" s="52" t="s">
        <v>163</v>
      </c>
      <c r="B104" s="143" t="s">
        <v>1124</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1124</v>
      </c>
      <c r="C106" s="87">
        <v>45714</v>
      </c>
      <c r="D106" s="52">
        <v>1708</v>
      </c>
      <c r="E106" s="52"/>
      <c r="F106" s="53"/>
      <c r="G106" t="str">
        <f t="shared" si="1"/>
        <v>February</v>
      </c>
    </row>
    <row r="107" spans="1:7">
      <c r="A107" s="52" t="s">
        <v>357</v>
      </c>
      <c r="B107" s="143" t="s">
        <v>1150</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1131</v>
      </c>
      <c r="C112" s="87">
        <v>45714</v>
      </c>
      <c r="D112" s="52">
        <v>399</v>
      </c>
      <c r="E112" s="52"/>
      <c r="F112" s="53" t="s">
        <v>1492</v>
      </c>
      <c r="G112" t="str">
        <f t="shared" si="1"/>
        <v>February</v>
      </c>
    </row>
    <row r="113" spans="1:7">
      <c r="A113" s="52" t="s">
        <v>404</v>
      </c>
      <c r="B113" s="143" t="s">
        <v>1142</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1136</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1121</v>
      </c>
      <c r="C117" s="57">
        <v>45715</v>
      </c>
      <c r="D117" s="53">
        <v>437</v>
      </c>
      <c r="E117" s="53"/>
      <c r="F117" s="53" t="s">
        <v>1494</v>
      </c>
      <c r="G117" t="str">
        <f t="shared" si="1"/>
        <v>February</v>
      </c>
    </row>
    <row r="118" spans="1:7">
      <c r="A118" s="842" t="s">
        <v>382</v>
      </c>
      <c r="B118" s="845" t="s">
        <v>1136</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1124</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1136</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1124</v>
      </c>
      <c r="C132" s="57">
        <v>45715</v>
      </c>
      <c r="D132" s="53">
        <v>513</v>
      </c>
      <c r="E132" s="53"/>
      <c r="F132" s="69" t="s">
        <v>1469</v>
      </c>
      <c r="G132" t="str">
        <f t="shared" si="2"/>
        <v>February</v>
      </c>
    </row>
    <row r="133" spans="1:7">
      <c r="A133" s="52" t="s">
        <v>291</v>
      </c>
      <c r="B133" s="88" t="s">
        <v>1121</v>
      </c>
      <c r="C133" s="57">
        <v>45715</v>
      </c>
      <c r="D133" s="53"/>
      <c r="E133" s="53"/>
      <c r="F133" s="69" t="s">
        <v>1496</v>
      </c>
      <c r="G133" t="str">
        <f t="shared" si="2"/>
        <v>February</v>
      </c>
    </row>
    <row r="134" spans="1:7">
      <c r="A134" s="52" t="s">
        <v>292</v>
      </c>
      <c r="B134" s="88" t="s">
        <v>1121</v>
      </c>
      <c r="C134" s="57">
        <v>45715</v>
      </c>
      <c r="D134" s="53"/>
      <c r="E134" s="53"/>
      <c r="F134" s="69" t="s">
        <v>1496</v>
      </c>
      <c r="G134" t="str">
        <f t="shared" si="2"/>
        <v>February</v>
      </c>
    </row>
    <row r="135" spans="1:7">
      <c r="A135" s="52" t="s">
        <v>163</v>
      </c>
      <c r="B135" s="143" t="s">
        <v>1124</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1124</v>
      </c>
      <c r="C137" s="57">
        <v>45715</v>
      </c>
      <c r="D137" s="53"/>
      <c r="E137" s="53"/>
      <c r="F137" s="69" t="s">
        <v>1496</v>
      </c>
      <c r="G137" t="str">
        <f t="shared" si="2"/>
        <v>February</v>
      </c>
    </row>
    <row r="138" spans="1:7">
      <c r="A138" s="52" t="s">
        <v>357</v>
      </c>
      <c r="B138" s="143" t="s">
        <v>1150</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1131</v>
      </c>
      <c r="C143" s="57">
        <v>45715</v>
      </c>
      <c r="D143" s="53">
        <v>335</v>
      </c>
      <c r="E143" s="53"/>
      <c r="F143" s="69" t="s">
        <v>1477</v>
      </c>
      <c r="G143" t="str">
        <f t="shared" si="2"/>
        <v>February</v>
      </c>
    </row>
    <row r="144" spans="1:7">
      <c r="A144" s="52" t="s">
        <v>404</v>
      </c>
      <c r="B144" s="143" t="s">
        <v>1142</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1136</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1121</v>
      </c>
      <c r="C148" s="57">
        <v>45716</v>
      </c>
      <c r="D148" s="58" t="s">
        <v>1496</v>
      </c>
      <c r="E148" s="58"/>
      <c r="F148" s="53"/>
      <c r="G148" t="str">
        <f t="shared" si="2"/>
        <v>February</v>
      </c>
    </row>
    <row r="149" spans="1:7">
      <c r="A149" s="842" t="s">
        <v>382</v>
      </c>
      <c r="B149" s="845" t="s">
        <v>1136</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1124</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1136</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1124</v>
      </c>
      <c r="C163" s="57">
        <v>45716</v>
      </c>
      <c r="D163" s="58" t="s">
        <v>1496</v>
      </c>
      <c r="E163" s="58"/>
      <c r="F163" s="53"/>
      <c r="G163" t="str">
        <f t="shared" si="2"/>
        <v>February</v>
      </c>
    </row>
    <row r="164" spans="1:7">
      <c r="A164" s="52" t="s">
        <v>291</v>
      </c>
      <c r="B164" s="88" t="s">
        <v>1121</v>
      </c>
      <c r="C164" s="57">
        <v>45716</v>
      </c>
      <c r="D164" s="58">
        <v>886</v>
      </c>
      <c r="E164" s="58"/>
      <c r="F164" s="53" t="s">
        <v>1482</v>
      </c>
      <c r="G164" t="str">
        <f t="shared" si="2"/>
        <v>February</v>
      </c>
    </row>
    <row r="165" spans="1:7">
      <c r="A165" s="52" t="s">
        <v>292</v>
      </c>
      <c r="B165" s="88" t="s">
        <v>1121</v>
      </c>
      <c r="C165" s="57">
        <v>45716</v>
      </c>
      <c r="D165" s="58">
        <v>384</v>
      </c>
      <c r="E165" s="58"/>
      <c r="F165" s="53" t="s">
        <v>1480</v>
      </c>
      <c r="G165" t="str">
        <f t="shared" si="2"/>
        <v>February</v>
      </c>
    </row>
    <row r="166" spans="1:7">
      <c r="A166" s="52" t="s">
        <v>163</v>
      </c>
      <c r="B166" s="143" t="s">
        <v>1124</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1124</v>
      </c>
      <c r="C168" s="57">
        <v>45716</v>
      </c>
      <c r="D168" s="58">
        <v>229</v>
      </c>
      <c r="E168" s="58"/>
      <c r="F168" s="53"/>
      <c r="G168" t="str">
        <f t="shared" si="2"/>
        <v>February</v>
      </c>
    </row>
    <row r="169" spans="1:7">
      <c r="A169" s="52" t="s">
        <v>357</v>
      </c>
      <c r="B169" s="143" t="s">
        <v>1150</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1131</v>
      </c>
      <c r="C174" s="57">
        <v>45716</v>
      </c>
      <c r="D174" s="84">
        <v>1339</v>
      </c>
      <c r="E174" s="84"/>
      <c r="F174" s="47" t="s">
        <v>1500</v>
      </c>
      <c r="G174" t="str">
        <f t="shared" si="2"/>
        <v>February</v>
      </c>
    </row>
    <row r="175" spans="1:7">
      <c r="A175" s="52" t="s">
        <v>404</v>
      </c>
      <c r="B175" s="143" t="s">
        <v>1142</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1136</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1121</v>
      </c>
      <c r="C179" s="57">
        <v>45719</v>
      </c>
      <c r="D179" s="58" t="s">
        <v>1496</v>
      </c>
      <c r="E179" s="58"/>
      <c r="F179" s="53"/>
      <c r="G179" t="str">
        <f t="shared" si="2"/>
        <v>March</v>
      </c>
    </row>
    <row r="180" spans="1:7">
      <c r="A180" s="842" t="s">
        <v>382</v>
      </c>
      <c r="B180" s="845" t="s">
        <v>1136</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1124</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1136</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1124</v>
      </c>
      <c r="C194" s="57">
        <v>45719</v>
      </c>
      <c r="D194" s="58" t="s">
        <v>1496</v>
      </c>
      <c r="E194" s="58"/>
      <c r="F194" s="53"/>
      <c r="G194" t="str">
        <f t="shared" si="2"/>
        <v>March</v>
      </c>
    </row>
    <row r="195" spans="1:7">
      <c r="A195" s="52" t="s">
        <v>291</v>
      </c>
      <c r="B195" s="88" t="s">
        <v>1121</v>
      </c>
      <c r="C195" s="57">
        <v>45719</v>
      </c>
      <c r="D195" s="58">
        <v>134</v>
      </c>
      <c r="E195" s="58"/>
      <c r="F195" s="53"/>
      <c r="G195" t="str">
        <f t="shared" ref="G195:G258" si="3">TEXT(C195,"mmmm")</f>
        <v>March</v>
      </c>
    </row>
    <row r="196" spans="1:7">
      <c r="A196" s="52" t="s">
        <v>292</v>
      </c>
      <c r="B196" s="88" t="s">
        <v>1121</v>
      </c>
      <c r="C196" s="57">
        <v>45719</v>
      </c>
      <c r="D196" s="58"/>
      <c r="E196" s="58"/>
      <c r="F196" s="58" t="s">
        <v>1486</v>
      </c>
      <c r="G196" t="str">
        <f t="shared" si="3"/>
        <v>March</v>
      </c>
    </row>
    <row r="197" spans="1:7">
      <c r="A197" s="52" t="s">
        <v>163</v>
      </c>
      <c r="B197" s="143" t="s">
        <v>1124</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1124</v>
      </c>
      <c r="C199" s="57">
        <v>45719</v>
      </c>
      <c r="D199" s="58">
        <v>182</v>
      </c>
      <c r="E199" s="58"/>
      <c r="F199" s="53"/>
      <c r="G199" t="str">
        <f t="shared" si="3"/>
        <v>March</v>
      </c>
    </row>
    <row r="200" spans="1:7">
      <c r="A200" s="52" t="s">
        <v>357</v>
      </c>
      <c r="B200" s="143" t="s">
        <v>1150</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1131</v>
      </c>
      <c r="C205" s="57">
        <v>45719</v>
      </c>
      <c r="D205" s="84">
        <v>1292</v>
      </c>
      <c r="E205" s="84"/>
      <c r="F205" s="47" t="s">
        <v>1482</v>
      </c>
      <c r="G205" t="str">
        <f t="shared" si="3"/>
        <v>March</v>
      </c>
    </row>
    <row r="206" spans="1:7">
      <c r="A206" s="52" t="s">
        <v>404</v>
      </c>
      <c r="B206" s="143" t="s">
        <v>1142</v>
      </c>
      <c r="C206" s="57">
        <v>45719</v>
      </c>
      <c r="D206" s="58" t="s">
        <v>1496</v>
      </c>
      <c r="E206" s="58"/>
      <c r="F206" s="53"/>
      <c r="G206" t="str">
        <f t="shared" si="3"/>
        <v>March</v>
      </c>
    </row>
    <row r="207" spans="1:7">
      <c r="A207" s="52" t="s">
        <v>402</v>
      </c>
      <c r="B207" s="143" t="s">
        <v>1142</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1150</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1121</v>
      </c>
      <c r="C216" s="57">
        <v>45720</v>
      </c>
      <c r="D216" s="58">
        <v>408</v>
      </c>
      <c r="E216" s="58"/>
      <c r="F216" s="53" t="s">
        <v>1489</v>
      </c>
      <c r="G216" t="str">
        <f t="shared" si="3"/>
        <v>March</v>
      </c>
    </row>
    <row r="217" spans="1:8">
      <c r="A217" s="52" t="s">
        <v>292</v>
      </c>
      <c r="B217" s="88" t="s">
        <v>1121</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1131</v>
      </c>
      <c r="C219" s="57">
        <v>45720</v>
      </c>
      <c r="D219" s="84">
        <v>1022</v>
      </c>
      <c r="E219" s="84"/>
      <c r="F219" s="47" t="s">
        <v>1482</v>
      </c>
      <c r="G219" t="str">
        <f t="shared" si="3"/>
        <v>March</v>
      </c>
    </row>
    <row r="220" spans="1:8">
      <c r="A220" s="52" t="s">
        <v>404</v>
      </c>
      <c r="B220" s="143" t="s">
        <v>1142</v>
      </c>
      <c r="C220" s="57">
        <v>45720</v>
      </c>
      <c r="D220" s="58" t="s">
        <v>1496</v>
      </c>
      <c r="E220" s="58"/>
      <c r="F220" s="53"/>
      <c r="G220" t="str">
        <f t="shared" si="3"/>
        <v>March</v>
      </c>
    </row>
    <row r="221" spans="1:8">
      <c r="A221" s="52" t="s">
        <v>402</v>
      </c>
      <c r="B221" s="143" t="s">
        <v>1142</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1150</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1136</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1121</v>
      </c>
      <c r="C228" s="57">
        <v>45721</v>
      </c>
      <c r="D228" s="58">
        <v>0</v>
      </c>
      <c r="E228" s="58"/>
      <c r="F228" s="53"/>
      <c r="G228" t="str">
        <f t="shared" si="3"/>
        <v>March</v>
      </c>
    </row>
    <row r="229" spans="1:7">
      <c r="A229" s="842" t="s">
        <v>382</v>
      </c>
      <c r="B229" s="845" t="s">
        <v>1136</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1124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1124</v>
      </c>
      <c r="C243" s="57">
        <v>45721</v>
      </c>
      <c r="D243" s="58">
        <v>0</v>
      </c>
      <c r="E243" s="58"/>
      <c r="F243" s="53"/>
      <c r="G243" t="str">
        <f t="shared" si="3"/>
        <v>March</v>
      </c>
    </row>
    <row r="244" spans="1:7">
      <c r="A244" s="52" t="s">
        <v>291</v>
      </c>
      <c r="B244" s="88" t="s">
        <v>1121</v>
      </c>
      <c r="C244" s="57">
        <v>45721</v>
      </c>
      <c r="D244" s="58">
        <v>452</v>
      </c>
      <c r="E244" s="58"/>
      <c r="F244" s="47" t="s">
        <v>1508</v>
      </c>
      <c r="G244" t="str">
        <f t="shared" si="3"/>
        <v>March</v>
      </c>
    </row>
    <row r="245" spans="1:7">
      <c r="A245" s="52" t="s">
        <v>292</v>
      </c>
      <c r="B245" s="88" t="s">
        <v>1121</v>
      </c>
      <c r="C245" s="57">
        <v>45721</v>
      </c>
      <c r="D245" s="58">
        <v>0</v>
      </c>
      <c r="E245" s="58"/>
      <c r="F245" s="53"/>
      <c r="G245" t="str">
        <f t="shared" si="3"/>
        <v>March</v>
      </c>
    </row>
    <row r="246" spans="1:7">
      <c r="A246" s="52" t="s">
        <v>163</v>
      </c>
      <c r="B246" s="143" t="s">
        <v>1124</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1124</v>
      </c>
      <c r="C248" s="57">
        <v>45721</v>
      </c>
      <c r="D248" s="58">
        <v>0</v>
      </c>
      <c r="E248" s="58"/>
      <c r="F248" s="53"/>
      <c r="G248" t="str">
        <f t="shared" si="3"/>
        <v>March</v>
      </c>
    </row>
    <row r="249" spans="1:7">
      <c r="A249" s="52" t="s">
        <v>357</v>
      </c>
      <c r="B249" s="143" t="s">
        <v>1150</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1131</v>
      </c>
      <c r="C254" s="57">
        <v>45721</v>
      </c>
      <c r="D254" s="84">
        <v>1246</v>
      </c>
      <c r="E254" s="84"/>
      <c r="F254" s="68" t="s">
        <v>1511</v>
      </c>
      <c r="G254" t="str">
        <f t="shared" si="3"/>
        <v>March</v>
      </c>
    </row>
    <row r="255" spans="1:7">
      <c r="A255" s="52" t="s">
        <v>404</v>
      </c>
      <c r="B255" s="143" t="s">
        <v>1142</v>
      </c>
      <c r="C255" s="57">
        <v>45721</v>
      </c>
      <c r="D255" s="58">
        <v>0</v>
      </c>
      <c r="E255" s="58"/>
      <c r="F255" s="53"/>
      <c r="G255" t="str">
        <f t="shared" si="3"/>
        <v>March</v>
      </c>
    </row>
    <row r="256" spans="1:7">
      <c r="A256" s="52" t="s">
        <v>402</v>
      </c>
      <c r="B256" s="143" t="s">
        <v>1142</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1150</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1136</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1121</v>
      </c>
      <c r="C265" s="57">
        <v>45722</v>
      </c>
      <c r="D265" s="69">
        <v>0</v>
      </c>
      <c r="E265" s="69"/>
      <c r="F265" s="53"/>
      <c r="G265" t="str">
        <f t="shared" si="4"/>
        <v>March</v>
      </c>
    </row>
    <row r="266" spans="1:7">
      <c r="A266" s="842" t="s">
        <v>382</v>
      </c>
      <c r="B266" s="845" t="s">
        <v>1136</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1124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1124</v>
      </c>
      <c r="C280" s="57">
        <v>45722</v>
      </c>
      <c r="D280" s="69">
        <v>0</v>
      </c>
      <c r="E280" s="69"/>
      <c r="F280" s="53"/>
      <c r="G280" t="str">
        <f t="shared" si="4"/>
        <v>March</v>
      </c>
    </row>
    <row r="281" spans="1:7">
      <c r="A281" s="52" t="s">
        <v>291</v>
      </c>
      <c r="B281" s="88" t="s">
        <v>1121</v>
      </c>
      <c r="C281" s="57">
        <v>45722</v>
      </c>
      <c r="D281" s="69">
        <v>0</v>
      </c>
      <c r="E281" s="69"/>
      <c r="F281" s="53"/>
      <c r="G281" t="str">
        <f t="shared" si="4"/>
        <v>March</v>
      </c>
    </row>
    <row r="282" spans="1:7">
      <c r="A282" s="52" t="s">
        <v>292</v>
      </c>
      <c r="B282" s="88" t="s">
        <v>1121</v>
      </c>
      <c r="C282" s="57">
        <v>45722</v>
      </c>
      <c r="D282" s="69">
        <v>0</v>
      </c>
      <c r="E282" s="69"/>
      <c r="F282" s="53"/>
      <c r="G282" t="str">
        <f t="shared" si="4"/>
        <v>March</v>
      </c>
    </row>
    <row r="283" spans="1:7">
      <c r="A283" s="52" t="s">
        <v>163</v>
      </c>
      <c r="B283" s="143" t="s">
        <v>1124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1124</v>
      </c>
      <c r="C285" s="57">
        <v>45722</v>
      </c>
      <c r="D285" s="69">
        <v>0</v>
      </c>
      <c r="E285" s="69"/>
      <c r="F285" s="53"/>
      <c r="G285" t="str">
        <f t="shared" si="4"/>
        <v>March</v>
      </c>
    </row>
    <row r="286" spans="1:7">
      <c r="A286" s="52" t="s">
        <v>357</v>
      </c>
      <c r="B286" s="143" t="s">
        <v>1150</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1131</v>
      </c>
      <c r="C291" s="57">
        <v>45722</v>
      </c>
      <c r="D291" s="69">
        <v>0</v>
      </c>
      <c r="E291" s="69"/>
      <c r="F291" s="53"/>
      <c r="G291" t="str">
        <f t="shared" si="4"/>
        <v>March</v>
      </c>
    </row>
    <row r="292" spans="1:7">
      <c r="A292" s="52" t="s">
        <v>404</v>
      </c>
      <c r="B292" s="143" t="s">
        <v>1142</v>
      </c>
      <c r="C292" s="57">
        <v>45722</v>
      </c>
      <c r="D292" s="69">
        <v>0</v>
      </c>
      <c r="E292" s="69"/>
      <c r="F292" s="53"/>
      <c r="G292" t="str">
        <f t="shared" si="4"/>
        <v>March</v>
      </c>
    </row>
    <row r="293" spans="1:7">
      <c r="A293" s="52" t="s">
        <v>402</v>
      </c>
      <c r="B293" s="143" t="s">
        <v>1142</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1150</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1121</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1142</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1136</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1121</v>
      </c>
      <c r="C305" s="23">
        <v>45723</v>
      </c>
      <c r="D305" s="69">
        <v>0</v>
      </c>
      <c r="E305" s="69"/>
      <c r="G305" t="str">
        <f t="shared" si="4"/>
        <v>March</v>
      </c>
    </row>
    <row r="306" spans="1:7">
      <c r="A306" s="842" t="s">
        <v>382</v>
      </c>
      <c r="B306" s="845" t="s">
        <v>1136</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1124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1124</v>
      </c>
      <c r="C320" s="23">
        <v>45723</v>
      </c>
      <c r="D320" s="69">
        <v>201</v>
      </c>
      <c r="E320" s="69"/>
      <c r="F320" s="69" t="s">
        <v>1519</v>
      </c>
      <c r="G320" t="str">
        <f t="shared" si="4"/>
        <v>March</v>
      </c>
    </row>
    <row r="321" spans="1:7">
      <c r="A321" s="52" t="s">
        <v>291</v>
      </c>
      <c r="B321" s="88" t="s">
        <v>1121</v>
      </c>
      <c r="C321" s="23">
        <v>45723</v>
      </c>
      <c r="D321" s="69">
        <v>875</v>
      </c>
      <c r="E321" s="69"/>
      <c r="F321" s="69" t="s">
        <v>1520</v>
      </c>
      <c r="G321" t="str">
        <f t="shared" si="4"/>
        <v>March</v>
      </c>
    </row>
    <row r="322" spans="1:7">
      <c r="A322" s="52" t="s">
        <v>292</v>
      </c>
      <c r="B322" s="88" t="s">
        <v>1121</v>
      </c>
      <c r="C322" s="23">
        <v>45723</v>
      </c>
      <c r="D322" s="69">
        <v>0</v>
      </c>
      <c r="E322" s="69"/>
      <c r="G322" t="str">
        <f t="shared" si="4"/>
        <v>March</v>
      </c>
    </row>
    <row r="323" spans="1:7">
      <c r="A323" s="52" t="s">
        <v>163</v>
      </c>
      <c r="B323" s="143" t="s">
        <v>1124</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1124</v>
      </c>
      <c r="C325" s="23">
        <v>45723</v>
      </c>
      <c r="D325" s="69">
        <v>0</v>
      </c>
      <c r="E325" s="69"/>
      <c r="G325" t="str">
        <f t="shared" si="5"/>
        <v>March</v>
      </c>
    </row>
    <row r="326" spans="1:7">
      <c r="A326" s="52" t="s">
        <v>357</v>
      </c>
      <c r="B326" s="143" t="s">
        <v>1150</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1131</v>
      </c>
      <c r="C331" s="23">
        <v>45723</v>
      </c>
      <c r="D331" s="69">
        <v>288</v>
      </c>
      <c r="E331" s="69"/>
      <c r="F331" s="69" t="s">
        <v>1522</v>
      </c>
      <c r="G331" t="str">
        <f t="shared" si="5"/>
        <v>March</v>
      </c>
    </row>
    <row r="332" spans="1:7">
      <c r="A332" s="52" t="s">
        <v>404</v>
      </c>
      <c r="B332" s="143" t="s">
        <v>1142</v>
      </c>
      <c r="C332" s="23">
        <v>45723</v>
      </c>
      <c r="D332" s="69">
        <v>0</v>
      </c>
      <c r="E332" s="69"/>
      <c r="G332" t="str">
        <f t="shared" si="5"/>
        <v>March</v>
      </c>
    </row>
    <row r="333" spans="1:7">
      <c r="A333" s="52" t="s">
        <v>402</v>
      </c>
      <c r="B333" s="143" t="s">
        <v>1142</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1150</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1121</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1142</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1136</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1121</v>
      </c>
      <c r="C346" s="23">
        <v>45726</v>
      </c>
      <c r="D346" s="69">
        <v>0</v>
      </c>
      <c r="E346" s="69"/>
      <c r="G346" t="str">
        <f t="shared" si="5"/>
        <v>March</v>
      </c>
    </row>
    <row r="347" spans="1:7">
      <c r="A347" s="842" t="s">
        <v>382</v>
      </c>
      <c r="B347" s="845" t="s">
        <v>1136</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1124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1124</v>
      </c>
      <c r="C361" s="23">
        <v>45726</v>
      </c>
      <c r="D361" s="69">
        <v>0</v>
      </c>
      <c r="E361" s="69"/>
      <c r="G361" t="str">
        <f t="shared" si="5"/>
        <v>March</v>
      </c>
    </row>
    <row r="362" spans="1:7">
      <c r="A362" s="52" t="s">
        <v>291</v>
      </c>
      <c r="B362" s="88" t="s">
        <v>1121</v>
      </c>
      <c r="C362" s="23">
        <v>45726</v>
      </c>
      <c r="D362" s="69">
        <v>0</v>
      </c>
      <c r="E362" s="69"/>
      <c r="G362" t="str">
        <f t="shared" si="5"/>
        <v>March</v>
      </c>
    </row>
    <row r="363" spans="1:7">
      <c r="A363" s="52" t="s">
        <v>292</v>
      </c>
      <c r="B363" s="88" t="s">
        <v>1121</v>
      </c>
      <c r="C363" s="23">
        <v>45726</v>
      </c>
      <c r="D363" s="69">
        <v>0</v>
      </c>
      <c r="E363" s="69"/>
      <c r="G363" t="str">
        <f t="shared" si="5"/>
        <v>March</v>
      </c>
    </row>
    <row r="364" spans="1:7">
      <c r="A364" s="52" t="s">
        <v>163</v>
      </c>
      <c r="B364" s="143" t="s">
        <v>1124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1124</v>
      </c>
      <c r="C366" s="23">
        <v>45726</v>
      </c>
      <c r="D366" s="69">
        <v>0</v>
      </c>
      <c r="E366" s="69"/>
      <c r="G366" t="str">
        <f t="shared" si="5"/>
        <v>March</v>
      </c>
    </row>
    <row r="367" spans="1:7">
      <c r="A367" s="52" t="s">
        <v>357</v>
      </c>
      <c r="B367" s="143" t="s">
        <v>1150</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1131</v>
      </c>
      <c r="C372" s="23">
        <v>45726</v>
      </c>
      <c r="D372" s="69">
        <v>0</v>
      </c>
      <c r="E372" s="69"/>
      <c r="G372" t="str">
        <f t="shared" si="5"/>
        <v>March</v>
      </c>
    </row>
    <row r="373" spans="1:7">
      <c r="A373" s="52" t="s">
        <v>404</v>
      </c>
      <c r="B373" s="143" t="s">
        <v>1142</v>
      </c>
      <c r="C373" s="23">
        <v>45726</v>
      </c>
      <c r="D373" s="69">
        <v>0</v>
      </c>
      <c r="E373" s="69"/>
      <c r="G373" t="str">
        <f t="shared" si="5"/>
        <v>March</v>
      </c>
    </row>
    <row r="374" spans="1:7">
      <c r="A374" s="52" t="s">
        <v>402</v>
      </c>
      <c r="B374" s="143" t="s">
        <v>1142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1150</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1121</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1142</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1136</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1121</v>
      </c>
      <c r="C387" s="23">
        <v>45727</v>
      </c>
      <c r="D387" s="58">
        <v>0</v>
      </c>
      <c r="E387" s="58"/>
      <c r="G387" t="str">
        <f t="shared" ref="G387:G450" si="6">TEXT(C387,"mmmm")</f>
        <v>March</v>
      </c>
    </row>
    <row r="388" spans="1:7">
      <c r="A388" s="842" t="s">
        <v>382</v>
      </c>
      <c r="B388" s="845" t="s">
        <v>1136</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1124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1124</v>
      </c>
      <c r="C402" s="23">
        <v>45727</v>
      </c>
      <c r="D402" s="58">
        <v>0</v>
      </c>
      <c r="E402" s="58"/>
      <c r="G402" t="str">
        <f t="shared" si="6"/>
        <v>March</v>
      </c>
    </row>
    <row r="403" spans="1:7">
      <c r="A403" s="52" t="s">
        <v>291</v>
      </c>
      <c r="B403" s="88" t="s">
        <v>1121</v>
      </c>
      <c r="C403" s="23">
        <v>45727</v>
      </c>
      <c r="D403" s="58">
        <v>199</v>
      </c>
      <c r="E403" s="58"/>
      <c r="F403" s="47" t="s">
        <v>1477</v>
      </c>
      <c r="G403" t="str">
        <f t="shared" si="6"/>
        <v>March</v>
      </c>
    </row>
    <row r="404" spans="1:7">
      <c r="A404" s="52" t="s">
        <v>292</v>
      </c>
      <c r="B404" s="88" t="s">
        <v>1121</v>
      </c>
      <c r="C404" s="23">
        <v>45727</v>
      </c>
      <c r="D404" s="58">
        <v>0</v>
      </c>
      <c r="E404" s="58"/>
      <c r="G404" t="str">
        <f t="shared" si="6"/>
        <v>March</v>
      </c>
    </row>
    <row r="405" spans="1:7">
      <c r="A405" s="52" t="s">
        <v>163</v>
      </c>
      <c r="B405" s="143" t="s">
        <v>1124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1124</v>
      </c>
      <c r="C407" s="23">
        <v>45727</v>
      </c>
      <c r="D407" s="58">
        <v>0</v>
      </c>
      <c r="E407" s="58"/>
      <c r="G407" t="str">
        <f t="shared" si="6"/>
        <v>March</v>
      </c>
    </row>
    <row r="408" spans="1:7">
      <c r="A408" s="52" t="s">
        <v>357</v>
      </c>
      <c r="B408" s="143" t="s">
        <v>1150</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1131</v>
      </c>
      <c r="C413" s="23">
        <v>45727</v>
      </c>
      <c r="D413" s="58">
        <v>0</v>
      </c>
      <c r="E413" s="58"/>
      <c r="G413" t="str">
        <f t="shared" si="6"/>
        <v>March</v>
      </c>
    </row>
    <row r="414" spans="1:7">
      <c r="A414" s="52" t="s">
        <v>404</v>
      </c>
      <c r="B414" s="143" t="s">
        <v>1142</v>
      </c>
      <c r="C414" s="23">
        <v>45727</v>
      </c>
      <c r="D414" s="58">
        <v>0</v>
      </c>
      <c r="E414" s="58"/>
      <c r="G414" t="str">
        <f t="shared" si="6"/>
        <v>March</v>
      </c>
    </row>
    <row r="415" spans="1:7">
      <c r="A415" s="52" t="s">
        <v>402</v>
      </c>
      <c r="B415" s="143" t="s">
        <v>1142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1150</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1121</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1142</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1121</v>
      </c>
      <c r="C426" s="23">
        <v>45727</v>
      </c>
      <c r="D426" s="58">
        <v>304</v>
      </c>
      <c r="E426" s="58"/>
      <c r="G426" t="str">
        <f t="shared" si="6"/>
        <v>March</v>
      </c>
    </row>
    <row r="427" spans="1:7">
      <c r="A427" s="53" t="s">
        <v>1401</v>
      </c>
      <c r="B427" s="91" t="s">
        <v>1124</v>
      </c>
      <c r="C427" s="23">
        <v>45727</v>
      </c>
      <c r="D427" s="84">
        <v>1617</v>
      </c>
      <c r="E427" s="84"/>
      <c r="G427" t="str">
        <f t="shared" si="6"/>
        <v>March</v>
      </c>
    </row>
    <row r="428" spans="1:7">
      <c r="A428" s="53" t="s">
        <v>406</v>
      </c>
      <c r="B428" s="91" t="s">
        <v>1124</v>
      </c>
      <c r="C428" s="23">
        <v>45727</v>
      </c>
      <c r="D428" s="58">
        <v>228</v>
      </c>
      <c r="E428" s="58"/>
      <c r="G428" t="str">
        <f t="shared" si="6"/>
        <v>March</v>
      </c>
    </row>
    <row r="429" spans="1:7">
      <c r="A429" s="53" t="s">
        <v>372</v>
      </c>
      <c r="B429" s="91" t="s">
        <v>1142</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1136</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1121</v>
      </c>
      <c r="C433" s="23">
        <v>45728</v>
      </c>
      <c r="D433" s="58" t="s">
        <v>1496</v>
      </c>
      <c r="E433" s="58"/>
      <c r="G433" t="str">
        <f t="shared" si="6"/>
        <v>March</v>
      </c>
    </row>
    <row r="434" spans="1:7">
      <c r="A434" s="842" t="s">
        <v>382</v>
      </c>
      <c r="B434" s="845" t="s">
        <v>1136</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1124</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1136</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1124</v>
      </c>
      <c r="C448" s="23">
        <v>45728</v>
      </c>
      <c r="D448" s="58" t="s">
        <v>1496</v>
      </c>
      <c r="E448" s="58"/>
      <c r="G448" t="str">
        <f t="shared" si="6"/>
        <v>March</v>
      </c>
    </row>
    <row r="449" spans="1:7">
      <c r="A449" s="52" t="s">
        <v>291</v>
      </c>
      <c r="B449" s="88" t="s">
        <v>1121</v>
      </c>
      <c r="C449" s="23">
        <v>45728</v>
      </c>
      <c r="D449" s="58" t="s">
        <v>1496</v>
      </c>
      <c r="E449" s="58"/>
      <c r="G449" t="str">
        <f t="shared" si="6"/>
        <v>March</v>
      </c>
    </row>
    <row r="450" spans="1:7">
      <c r="A450" s="52" t="s">
        <v>292</v>
      </c>
      <c r="B450" s="88" t="s">
        <v>1121</v>
      </c>
      <c r="C450" s="23">
        <v>45728</v>
      </c>
      <c r="D450" s="58" t="s">
        <v>1496</v>
      </c>
      <c r="E450" s="58"/>
      <c r="G450" t="str">
        <f t="shared" si="6"/>
        <v>March</v>
      </c>
    </row>
    <row r="451" spans="1:7">
      <c r="A451" s="52" t="s">
        <v>163</v>
      </c>
      <c r="B451" s="143" t="s">
        <v>1124</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1124</v>
      </c>
      <c r="C453" s="23">
        <v>45728</v>
      </c>
      <c r="D453" s="58" t="s">
        <v>1496</v>
      </c>
      <c r="E453" s="58"/>
      <c r="G453" t="str">
        <f t="shared" si="7"/>
        <v>March</v>
      </c>
    </row>
    <row r="454" spans="1:7">
      <c r="A454" s="52" t="s">
        <v>357</v>
      </c>
      <c r="B454" s="143" t="s">
        <v>1150</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1131</v>
      </c>
      <c r="C459" s="23">
        <v>45728</v>
      </c>
      <c r="D459" s="58" t="s">
        <v>1496</v>
      </c>
      <c r="E459" s="58"/>
      <c r="G459" t="str">
        <f t="shared" si="7"/>
        <v>March</v>
      </c>
    </row>
    <row r="460" spans="1:7">
      <c r="A460" s="52" t="s">
        <v>404</v>
      </c>
      <c r="B460" s="143" t="s">
        <v>1142</v>
      </c>
      <c r="C460" s="23">
        <v>45728</v>
      </c>
      <c r="D460" s="58" t="s">
        <v>1496</v>
      </c>
      <c r="E460" s="58"/>
      <c r="G460" t="str">
        <f t="shared" si="7"/>
        <v>March</v>
      </c>
    </row>
    <row r="461" spans="1:7">
      <c r="A461" s="52" t="s">
        <v>402</v>
      </c>
      <c r="B461" s="143" t="s">
        <v>1142</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1150</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1121</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1142</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1121</v>
      </c>
      <c r="C472" s="23">
        <v>45728</v>
      </c>
      <c r="D472" s="58">
        <v>205</v>
      </c>
      <c r="E472" s="58"/>
      <c r="G472" t="str">
        <f t="shared" si="7"/>
        <v>March</v>
      </c>
    </row>
    <row r="473" spans="1:7">
      <c r="A473" s="53" t="s">
        <v>1401</v>
      </c>
      <c r="B473" s="91" t="s">
        <v>1124</v>
      </c>
      <c r="C473" s="23">
        <v>45728</v>
      </c>
      <c r="D473" s="58" t="s">
        <v>1496</v>
      </c>
      <c r="E473" s="58"/>
      <c r="G473" t="str">
        <f t="shared" si="7"/>
        <v>March</v>
      </c>
    </row>
    <row r="474" spans="1:7">
      <c r="A474" s="53" t="s">
        <v>406</v>
      </c>
      <c r="B474" s="91" t="s">
        <v>1124</v>
      </c>
      <c r="C474" s="23">
        <v>45728</v>
      </c>
      <c r="D474" s="58" t="s">
        <v>1496</v>
      </c>
      <c r="E474" s="58"/>
      <c r="G474" t="str">
        <f t="shared" si="7"/>
        <v>March</v>
      </c>
    </row>
    <row r="475" spans="1:7">
      <c r="A475" s="53" t="s">
        <v>372</v>
      </c>
      <c r="B475" s="91" t="s">
        <v>1142</v>
      </c>
      <c r="C475" s="23">
        <v>45728</v>
      </c>
      <c r="D475" s="84">
        <v>2121</v>
      </c>
      <c r="E475" s="84"/>
      <c r="G475" t="str">
        <f t="shared" si="7"/>
        <v>March</v>
      </c>
    </row>
    <row r="476" spans="1:7">
      <c r="A476" s="53" t="s">
        <v>349</v>
      </c>
      <c r="B476" s="91" t="s">
        <v>1124</v>
      </c>
      <c r="C476" s="23">
        <v>45728</v>
      </c>
      <c r="D476" s="58">
        <v>984</v>
      </c>
      <c r="E476" s="58"/>
      <c r="F476" s="47" t="s">
        <v>1469</v>
      </c>
      <c r="G476" t="str">
        <f t="shared" si="7"/>
        <v>March</v>
      </c>
    </row>
    <row r="477" spans="1:7">
      <c r="A477" s="849" t="s">
        <v>429</v>
      </c>
      <c r="B477" s="587" t="s">
        <v>1150</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1136</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1121</v>
      </c>
      <c r="C483" s="23">
        <v>45729</v>
      </c>
      <c r="D483" s="58"/>
      <c r="E483" s="58"/>
      <c r="G483" t="str">
        <f t="shared" si="7"/>
        <v>March</v>
      </c>
    </row>
    <row r="484" spans="1:7">
      <c r="A484" s="842" t="s">
        <v>382</v>
      </c>
      <c r="B484" s="845" t="s">
        <v>1136</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1124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1136</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1124</v>
      </c>
      <c r="C498" s="23">
        <v>45729</v>
      </c>
      <c r="D498" s="58" t="s">
        <v>1496</v>
      </c>
      <c r="E498" s="58"/>
      <c r="G498" t="str">
        <f t="shared" si="7"/>
        <v>March</v>
      </c>
    </row>
    <row r="499" spans="1:7">
      <c r="A499" s="52" t="s">
        <v>291</v>
      </c>
      <c r="B499" s="88" t="s">
        <v>1121</v>
      </c>
      <c r="C499" s="23">
        <v>45729</v>
      </c>
      <c r="D499" s="58" t="s">
        <v>1496</v>
      </c>
      <c r="E499" s="58"/>
      <c r="G499" t="str">
        <f t="shared" si="7"/>
        <v>March</v>
      </c>
    </row>
    <row r="500" spans="1:7">
      <c r="A500" s="52" t="s">
        <v>292</v>
      </c>
      <c r="B500" s="88" t="s">
        <v>1121</v>
      </c>
      <c r="C500" s="23">
        <v>45729</v>
      </c>
      <c r="D500" s="58" t="s">
        <v>1496</v>
      </c>
      <c r="E500" s="58"/>
      <c r="G500" t="str">
        <f t="shared" si="7"/>
        <v>March</v>
      </c>
    </row>
    <row r="501" spans="1:7">
      <c r="A501" s="52" t="s">
        <v>163</v>
      </c>
      <c r="B501" s="143" t="s">
        <v>1124</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1124</v>
      </c>
      <c r="C503" s="23">
        <v>45729</v>
      </c>
      <c r="D503" s="58" t="s">
        <v>1496</v>
      </c>
      <c r="E503" s="58"/>
      <c r="G503" t="str">
        <f t="shared" si="7"/>
        <v>March</v>
      </c>
    </row>
    <row r="504" spans="1:7">
      <c r="A504" s="52" t="s">
        <v>357</v>
      </c>
      <c r="B504" s="143" t="s">
        <v>1150</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1131</v>
      </c>
      <c r="C509" s="23">
        <v>45729</v>
      </c>
      <c r="D509" s="58" t="s">
        <v>1496</v>
      </c>
      <c r="E509" s="58"/>
      <c r="G509" t="str">
        <f t="shared" si="7"/>
        <v>March</v>
      </c>
    </row>
    <row r="510" spans="1:7">
      <c r="A510" s="52" t="s">
        <v>404</v>
      </c>
      <c r="B510" s="143" t="s">
        <v>1142</v>
      </c>
      <c r="C510" s="23">
        <v>45729</v>
      </c>
      <c r="D510" s="58" t="s">
        <v>1496</v>
      </c>
      <c r="E510" s="58"/>
      <c r="G510" t="str">
        <f t="shared" si="7"/>
        <v>March</v>
      </c>
    </row>
    <row r="511" spans="1:7">
      <c r="A511" s="52" t="s">
        <v>402</v>
      </c>
      <c r="B511" s="143" t="s">
        <v>1142</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1150</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1121</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1142</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1121</v>
      </c>
      <c r="C522" s="23">
        <v>45729</v>
      </c>
      <c r="D522" s="58">
        <v>451</v>
      </c>
      <c r="E522" s="58"/>
      <c r="G522" t="str">
        <f t="shared" si="8"/>
        <v>March</v>
      </c>
    </row>
    <row r="523" spans="1:7">
      <c r="A523" s="53" t="s">
        <v>1401</v>
      </c>
      <c r="B523" s="91" t="s">
        <v>1124</v>
      </c>
      <c r="C523" s="23">
        <v>45729</v>
      </c>
      <c r="D523" s="58">
        <v>101</v>
      </c>
      <c r="E523" s="58"/>
      <c r="G523" t="str">
        <f t="shared" si="8"/>
        <v>March</v>
      </c>
    </row>
    <row r="524" spans="1:7">
      <c r="A524" s="53" t="s">
        <v>406</v>
      </c>
      <c r="B524" s="91" t="s">
        <v>1124</v>
      </c>
      <c r="C524" s="23">
        <v>45729</v>
      </c>
      <c r="D524" s="58" t="s">
        <v>1496</v>
      </c>
      <c r="E524" s="58"/>
      <c r="G524" t="str">
        <f t="shared" si="8"/>
        <v>March</v>
      </c>
    </row>
    <row r="525" spans="1:7">
      <c r="A525" s="53" t="s">
        <v>372</v>
      </c>
      <c r="B525" s="91" t="s">
        <v>1142</v>
      </c>
      <c r="C525" s="23">
        <v>45729</v>
      </c>
      <c r="D525" s="84">
        <v>2742</v>
      </c>
      <c r="E525" s="84"/>
      <c r="G525" t="str">
        <f t="shared" si="8"/>
        <v>March</v>
      </c>
    </row>
    <row r="526" spans="1:7">
      <c r="A526" s="53" t="s">
        <v>349</v>
      </c>
      <c r="B526" s="91" t="s">
        <v>1124</v>
      </c>
      <c r="C526" s="23">
        <v>45729</v>
      </c>
      <c r="D526" s="84">
        <v>1078</v>
      </c>
      <c r="E526" s="84"/>
      <c r="F526" s="11" t="s">
        <v>1537</v>
      </c>
      <c r="G526" t="str">
        <f t="shared" si="8"/>
        <v>March</v>
      </c>
    </row>
    <row r="527" spans="1:7">
      <c r="A527" s="849" t="s">
        <v>429</v>
      </c>
      <c r="B527" s="587" t="s">
        <v>1150</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1124</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1136</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1121</v>
      </c>
      <c r="C534" s="23">
        <v>45730</v>
      </c>
      <c r="D534" s="58"/>
      <c r="E534" s="58"/>
      <c r="F534" s="58" t="s">
        <v>1496</v>
      </c>
      <c r="G534" t="str">
        <f t="shared" si="8"/>
        <v>March</v>
      </c>
    </row>
    <row r="535" spans="1:7">
      <c r="A535" s="842" t="s">
        <v>382</v>
      </c>
      <c r="B535" s="845" t="s">
        <v>1136</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1124</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1136</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1124</v>
      </c>
      <c r="C549" s="23">
        <v>45730</v>
      </c>
      <c r="D549" s="58"/>
      <c r="E549" s="58"/>
      <c r="F549" s="58" t="s">
        <v>1496</v>
      </c>
      <c r="G549" t="str">
        <f t="shared" si="8"/>
        <v>March</v>
      </c>
    </row>
    <row r="550" spans="1:7">
      <c r="A550" s="52" t="s">
        <v>291</v>
      </c>
      <c r="B550" s="88" t="s">
        <v>1121</v>
      </c>
      <c r="C550" s="23">
        <v>45730</v>
      </c>
      <c r="D550" s="58"/>
      <c r="E550" s="58"/>
      <c r="F550" s="58" t="s">
        <v>1496</v>
      </c>
      <c r="G550" t="str">
        <f t="shared" si="8"/>
        <v>March</v>
      </c>
    </row>
    <row r="551" spans="1:7">
      <c r="A551" s="52" t="s">
        <v>292</v>
      </c>
      <c r="B551" s="88" t="s">
        <v>1121</v>
      </c>
      <c r="C551" s="23">
        <v>45730</v>
      </c>
      <c r="D551" s="58"/>
      <c r="E551" s="58"/>
      <c r="F551" s="58" t="s">
        <v>1496</v>
      </c>
      <c r="G551" t="str">
        <f t="shared" si="8"/>
        <v>March</v>
      </c>
    </row>
    <row r="552" spans="1:7">
      <c r="A552" s="52" t="s">
        <v>163</v>
      </c>
      <c r="B552" s="143" t="s">
        <v>1124</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1124</v>
      </c>
      <c r="C554" s="23">
        <v>45730</v>
      </c>
      <c r="D554" s="58" t="s">
        <v>1496</v>
      </c>
      <c r="E554" s="58"/>
      <c r="F554" s="58" t="s">
        <v>1496</v>
      </c>
      <c r="G554" t="str">
        <f t="shared" si="8"/>
        <v>March</v>
      </c>
    </row>
    <row r="555" spans="1:7">
      <c r="A555" s="52" t="s">
        <v>357</v>
      </c>
      <c r="B555" s="143" t="s">
        <v>1150</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1131</v>
      </c>
      <c r="C560" s="23">
        <v>45730</v>
      </c>
      <c r="D560" s="58" t="s">
        <v>1496</v>
      </c>
      <c r="E560" s="58"/>
      <c r="F560" s="58"/>
      <c r="G560" t="str">
        <f t="shared" si="8"/>
        <v>March</v>
      </c>
    </row>
    <row r="561" spans="1:7">
      <c r="A561" s="52" t="s">
        <v>404</v>
      </c>
      <c r="B561" s="143" t="s">
        <v>1142</v>
      </c>
      <c r="C561" s="23">
        <v>45730</v>
      </c>
      <c r="D561" s="58" t="s">
        <v>1496</v>
      </c>
      <c r="E561" s="58"/>
      <c r="F561" s="58"/>
      <c r="G561" t="str">
        <f t="shared" si="8"/>
        <v>March</v>
      </c>
    </row>
    <row r="562" spans="1:7">
      <c r="A562" s="52" t="s">
        <v>402</v>
      </c>
      <c r="B562" s="143" t="s">
        <v>1142</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1150</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1121</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1142</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1121</v>
      </c>
      <c r="C573" s="23">
        <v>45730</v>
      </c>
      <c r="D573" s="58" t="s">
        <v>1496</v>
      </c>
      <c r="E573" s="58"/>
      <c r="F573" s="58"/>
      <c r="G573" t="str">
        <f t="shared" si="8"/>
        <v>March</v>
      </c>
    </row>
    <row r="574" spans="1:7">
      <c r="A574" s="53" t="s">
        <v>1401</v>
      </c>
      <c r="B574" s="91" t="s">
        <v>1124</v>
      </c>
      <c r="C574" s="23">
        <v>45730</v>
      </c>
      <c r="D574" s="58" t="s">
        <v>1496</v>
      </c>
      <c r="E574" s="58"/>
      <c r="F574" s="58"/>
      <c r="G574" t="str">
        <f t="shared" si="8"/>
        <v>March</v>
      </c>
    </row>
    <row r="575" spans="1:7">
      <c r="A575" s="53" t="s">
        <v>406</v>
      </c>
      <c r="B575" s="91" t="s">
        <v>1124</v>
      </c>
      <c r="C575" s="23">
        <v>45730</v>
      </c>
      <c r="D575" s="58" t="s">
        <v>1496</v>
      </c>
      <c r="E575" s="58"/>
      <c r="F575" s="58"/>
      <c r="G575" t="str">
        <f t="shared" si="8"/>
        <v>March</v>
      </c>
    </row>
    <row r="576" spans="1:7">
      <c r="A576" s="53" t="s">
        <v>372</v>
      </c>
      <c r="B576" s="91" t="s">
        <v>1142</v>
      </c>
      <c r="C576" s="23">
        <v>45730</v>
      </c>
      <c r="D576" s="58">
        <v>75</v>
      </c>
      <c r="E576" s="58"/>
      <c r="F576" s="68" t="s">
        <v>1544</v>
      </c>
      <c r="G576" t="str">
        <f t="shared" si="8"/>
        <v>March</v>
      </c>
    </row>
    <row r="577" spans="1:7">
      <c r="A577" s="53" t="s">
        <v>349</v>
      </c>
      <c r="B577" s="91" t="s">
        <v>1124</v>
      </c>
      <c r="C577" s="23">
        <v>45730</v>
      </c>
      <c r="D577" s="84">
        <v>2048</v>
      </c>
      <c r="E577" s="84"/>
      <c r="F577" s="47" t="s">
        <v>1545</v>
      </c>
      <c r="G577" t="str">
        <f t="shared" si="8"/>
        <v>March</v>
      </c>
    </row>
    <row r="578" spans="1:7">
      <c r="A578" s="849" t="s">
        <v>429</v>
      </c>
      <c r="B578" s="587" t="s">
        <v>1150</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1124</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1136</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1124</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1136</v>
      </c>
      <c r="C589" s="23">
        <v>45733</v>
      </c>
      <c r="E589" s="11"/>
      <c r="F589" s="58" t="s">
        <v>1496</v>
      </c>
      <c r="G589" t="str">
        <f t="shared" si="9"/>
        <v>March</v>
      </c>
    </row>
    <row r="590" spans="1:7">
      <c r="A590" s="52" t="s">
        <v>361</v>
      </c>
      <c r="B590" s="177" t="s">
        <v>1124</v>
      </c>
      <c r="C590" s="23">
        <v>45733</v>
      </c>
      <c r="E590" s="11"/>
      <c r="F590" s="58" t="s">
        <v>1496</v>
      </c>
      <c r="G590" t="str">
        <f t="shared" si="9"/>
        <v>March</v>
      </c>
    </row>
    <row r="591" spans="1:7">
      <c r="A591" s="52" t="s">
        <v>291</v>
      </c>
      <c r="B591" s="88" t="s">
        <v>1121</v>
      </c>
      <c r="C591" s="23">
        <v>45733</v>
      </c>
      <c r="E591" s="11"/>
      <c r="F591" s="58" t="s">
        <v>1496</v>
      </c>
      <c r="G591" t="str">
        <f t="shared" si="9"/>
        <v>March</v>
      </c>
    </row>
    <row r="592" spans="1:7">
      <c r="A592" s="52" t="s">
        <v>163</v>
      </c>
      <c r="B592" s="143" t="s">
        <v>1124</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1142</v>
      </c>
      <c r="C596" s="23">
        <v>45733</v>
      </c>
      <c r="E596" s="11"/>
      <c r="F596" s="58" t="s">
        <v>1496</v>
      </c>
      <c r="G596" t="str">
        <f t="shared" si="9"/>
        <v>March</v>
      </c>
    </row>
    <row r="597" spans="1:7">
      <c r="A597" s="52" t="s">
        <v>402</v>
      </c>
      <c r="B597" s="143" t="s">
        <v>1142</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1150</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1142</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1121</v>
      </c>
      <c r="C607" s="23">
        <v>45733</v>
      </c>
      <c r="E607" s="11"/>
      <c r="F607" s="58" t="s">
        <v>1496</v>
      </c>
      <c r="G607" t="str">
        <f t="shared" si="9"/>
        <v>March</v>
      </c>
    </row>
    <row r="608" spans="1:7">
      <c r="A608" s="53" t="s">
        <v>1401</v>
      </c>
      <c r="B608" s="91" t="s">
        <v>1124</v>
      </c>
      <c r="C608" s="23">
        <v>45733</v>
      </c>
      <c r="E608" s="11"/>
      <c r="F608" s="58" t="s">
        <v>1496</v>
      </c>
      <c r="G608" t="str">
        <f t="shared" si="9"/>
        <v>March</v>
      </c>
    </row>
    <row r="609" spans="1:7">
      <c r="A609" s="53" t="s">
        <v>406</v>
      </c>
      <c r="B609" s="91" t="s">
        <v>1124</v>
      </c>
      <c r="C609" s="23">
        <v>45733</v>
      </c>
      <c r="E609" s="11"/>
      <c r="F609" s="58" t="s">
        <v>1496</v>
      </c>
      <c r="G609" t="str">
        <f t="shared" si="9"/>
        <v>March</v>
      </c>
    </row>
    <row r="610" spans="1:7">
      <c r="A610" s="53" t="s">
        <v>349</v>
      </c>
      <c r="B610" s="91" t="s">
        <v>1124</v>
      </c>
      <c r="C610" s="23">
        <v>45733</v>
      </c>
      <c r="D610" s="11">
        <v>919</v>
      </c>
      <c r="E610" s="11"/>
      <c r="F610" s="58" t="s">
        <v>1549</v>
      </c>
      <c r="G610" t="str">
        <f t="shared" si="9"/>
        <v>March</v>
      </c>
    </row>
    <row r="611" spans="1:7">
      <c r="A611" s="849" t="s">
        <v>429</v>
      </c>
      <c r="B611" s="587" t="s">
        <v>1150</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1124</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1121</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1136</v>
      </c>
      <c r="C619" s="23">
        <v>45734</v>
      </c>
      <c r="E619" s="11"/>
      <c r="F619" s="69" t="s">
        <v>1529</v>
      </c>
      <c r="G619" t="str">
        <f t="shared" si="9"/>
        <v>March</v>
      </c>
    </row>
    <row r="620" spans="1:7">
      <c r="A620" s="52" t="s">
        <v>402</v>
      </c>
      <c r="B620" s="143" t="s">
        <v>1142</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1150</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1121</v>
      </c>
      <c r="C626" s="23">
        <v>45734</v>
      </c>
      <c r="D626" s="11">
        <v>977</v>
      </c>
      <c r="E626" s="11"/>
      <c r="F626" s="11" t="s">
        <v>1557</v>
      </c>
      <c r="G626" t="str">
        <f t="shared" si="9"/>
        <v>March</v>
      </c>
    </row>
    <row r="627" spans="1:7">
      <c r="A627" s="174" t="s">
        <v>418</v>
      </c>
      <c r="B627" s="47" t="s">
        <v>1147</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1142</v>
      </c>
      <c r="C632" s="23">
        <v>45735</v>
      </c>
      <c r="D632" s="84">
        <v>1409</v>
      </c>
      <c r="E632" s="11"/>
      <c r="F632" s="47" t="s">
        <v>1559</v>
      </c>
      <c r="G632" t="str">
        <f t="shared" si="9"/>
        <v>March</v>
      </c>
    </row>
    <row r="633" spans="1:7">
      <c r="A633" s="143" t="s">
        <v>241</v>
      </c>
      <c r="B633" s="76" t="s">
        <v>1124</v>
      </c>
      <c r="C633" s="23">
        <v>45735</v>
      </c>
      <c r="D633" s="58">
        <v>200</v>
      </c>
      <c r="E633" s="11"/>
      <c r="F633" s="47" t="s">
        <v>1560</v>
      </c>
      <c r="G633" t="str">
        <f t="shared" si="9"/>
        <v>March</v>
      </c>
    </row>
    <row r="634" spans="1:7">
      <c r="A634" s="143" t="s">
        <v>406</v>
      </c>
      <c r="B634" s="76" t="s">
        <v>1124</v>
      </c>
      <c r="C634" s="23">
        <v>45735</v>
      </c>
      <c r="D634" s="84">
        <v>1460</v>
      </c>
      <c r="E634" s="11"/>
      <c r="F634" s="47" t="s">
        <v>1561</v>
      </c>
      <c r="G634" t="str">
        <f t="shared" si="9"/>
        <v>March</v>
      </c>
    </row>
    <row r="635" spans="1:7">
      <c r="A635" s="143" t="s">
        <v>429</v>
      </c>
      <c r="B635" s="76" t="s">
        <v>1150</v>
      </c>
      <c r="C635" s="23">
        <v>45735</v>
      </c>
      <c r="D635" s="58">
        <v>18</v>
      </c>
      <c r="E635" s="11"/>
      <c r="F635" s="47" t="s">
        <v>1562</v>
      </c>
      <c r="G635" t="str">
        <f t="shared" si="9"/>
        <v>March</v>
      </c>
    </row>
    <row r="636" spans="1:7">
      <c r="A636" s="143" t="s">
        <v>279</v>
      </c>
      <c r="B636" s="88" t="s">
        <v>1121</v>
      </c>
      <c r="C636" s="23">
        <v>45735</v>
      </c>
      <c r="D636" s="58">
        <v>728</v>
      </c>
      <c r="E636" s="11"/>
      <c r="F636" s="47" t="s">
        <v>1563</v>
      </c>
      <c r="G636" t="str">
        <f t="shared" si="9"/>
        <v>March</v>
      </c>
    </row>
    <row r="637" spans="1:7">
      <c r="A637" s="143" t="s">
        <v>275</v>
      </c>
      <c r="B637" s="88" t="s">
        <v>1121</v>
      </c>
      <c r="C637" s="23">
        <v>45735</v>
      </c>
      <c r="D637" s="58">
        <v>953</v>
      </c>
      <c r="E637" s="11"/>
      <c r="F637" s="47" t="s">
        <v>1564</v>
      </c>
      <c r="G637" t="str">
        <f t="shared" si="9"/>
        <v>March</v>
      </c>
    </row>
    <row r="638" spans="1:7">
      <c r="A638" s="848" t="s">
        <v>418</v>
      </c>
      <c r="B638" s="235" t="s">
        <v>1147</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1142</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1150</v>
      </c>
      <c r="C642" s="23">
        <v>45736</v>
      </c>
      <c r="D642" s="58" t="s">
        <v>1496</v>
      </c>
      <c r="E642" s="11"/>
      <c r="G642" t="str">
        <f t="shared" si="9"/>
        <v>March</v>
      </c>
    </row>
    <row r="643" spans="1:7">
      <c r="A643" s="143" t="s">
        <v>279</v>
      </c>
      <c r="B643" s="88" t="s">
        <v>1121</v>
      </c>
      <c r="C643" s="23">
        <v>45736</v>
      </c>
      <c r="D643" s="58">
        <v>700</v>
      </c>
      <c r="E643" s="11"/>
      <c r="F643" s="47" t="s">
        <v>1566</v>
      </c>
      <c r="G643" t="str">
        <f t="shared" ref="G643:G706" si="10">TEXT(C643,"mmmm")</f>
        <v>March</v>
      </c>
    </row>
    <row r="644" spans="1:7">
      <c r="A644" s="143" t="s">
        <v>275</v>
      </c>
      <c r="B644" s="88" t="s">
        <v>1121</v>
      </c>
      <c r="C644" s="23">
        <v>45736</v>
      </c>
      <c r="D644" s="84">
        <v>1236</v>
      </c>
      <c r="E644" s="11"/>
      <c r="F644" s="47" t="s">
        <v>1567</v>
      </c>
      <c r="G644" t="str">
        <f t="shared" si="10"/>
        <v>March</v>
      </c>
    </row>
    <row r="645" spans="1:7">
      <c r="A645" s="848" t="s">
        <v>418</v>
      </c>
      <c r="B645" s="848" t="s">
        <v>1147</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1124</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1142</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1150</v>
      </c>
      <c r="C653" s="23">
        <v>45736</v>
      </c>
      <c r="D653" s="58" t="s">
        <v>1496</v>
      </c>
      <c r="E653" s="11"/>
      <c r="G653" t="str">
        <f t="shared" si="10"/>
        <v>March</v>
      </c>
    </row>
    <row r="654" spans="1:7">
      <c r="A654" s="143" t="s">
        <v>279</v>
      </c>
      <c r="B654" s="88" t="s">
        <v>1121</v>
      </c>
      <c r="C654" s="23">
        <v>45736</v>
      </c>
      <c r="D654" s="58">
        <v>700</v>
      </c>
      <c r="E654" s="11"/>
      <c r="F654" s="47" t="s">
        <v>1566</v>
      </c>
      <c r="G654" t="str">
        <f t="shared" si="10"/>
        <v>March</v>
      </c>
    </row>
    <row r="655" spans="1:7">
      <c r="A655" s="143" t="s">
        <v>275</v>
      </c>
      <c r="B655" s="88" t="s">
        <v>1121</v>
      </c>
      <c r="C655" s="23">
        <v>45736</v>
      </c>
      <c r="D655" s="84">
        <v>1236</v>
      </c>
      <c r="E655" s="11"/>
      <c r="F655" s="47" t="s">
        <v>1567</v>
      </c>
      <c r="G655" t="str">
        <f t="shared" si="10"/>
        <v>March</v>
      </c>
    </row>
    <row r="656" spans="1:7">
      <c r="A656" s="848" t="s">
        <v>418</v>
      </c>
      <c r="B656" s="587" t="s">
        <v>1147</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1124</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1142</v>
      </c>
      <c r="C662" s="23">
        <v>45737</v>
      </c>
      <c r="D662" s="58"/>
      <c r="E662" s="11"/>
      <c r="F662" s="58" t="s">
        <v>1571</v>
      </c>
      <c r="G662" t="str">
        <f t="shared" si="10"/>
        <v>March</v>
      </c>
    </row>
    <row r="663" spans="1:7">
      <c r="A663" s="143" t="s">
        <v>429</v>
      </c>
      <c r="B663" s="47" t="s">
        <v>1150</v>
      </c>
      <c r="C663" s="23">
        <v>45737</v>
      </c>
      <c r="D663" s="58"/>
      <c r="E663" s="11"/>
      <c r="F663" s="58" t="s">
        <v>1572</v>
      </c>
      <c r="G663" t="str">
        <f t="shared" si="10"/>
        <v>March</v>
      </c>
    </row>
    <row r="664" spans="1:7">
      <c r="A664" s="143" t="s">
        <v>279</v>
      </c>
      <c r="B664" s="88" t="s">
        <v>1121</v>
      </c>
      <c r="C664" s="23">
        <v>45737</v>
      </c>
      <c r="D664" s="58">
        <v>709</v>
      </c>
      <c r="E664" s="11"/>
      <c r="F664" s="47" t="s">
        <v>1573</v>
      </c>
      <c r="G664" t="str">
        <f t="shared" si="10"/>
        <v>March</v>
      </c>
    </row>
    <row r="665" spans="1:7">
      <c r="A665" s="848" t="s">
        <v>275</v>
      </c>
      <c r="B665" s="245" t="s">
        <v>1121</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1124</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1124</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1142</v>
      </c>
      <c r="C671" s="23">
        <v>45737</v>
      </c>
      <c r="D671" s="58"/>
      <c r="E671" s="11"/>
      <c r="F671" s="58" t="s">
        <v>1571</v>
      </c>
      <c r="G671" t="str">
        <f t="shared" si="10"/>
        <v>March</v>
      </c>
    </row>
    <row r="672" spans="1:7">
      <c r="A672" s="848" t="s">
        <v>300</v>
      </c>
      <c r="B672" s="587" t="s">
        <v>1124</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1124</v>
      </c>
      <c r="C675" s="23">
        <v>45740</v>
      </c>
      <c r="D675" s="76">
        <v>982</v>
      </c>
      <c r="E675" s="11" t="s">
        <v>1581</v>
      </c>
      <c r="F675" s="47" t="s">
        <v>1475</v>
      </c>
      <c r="G675" t="str">
        <f t="shared" si="10"/>
        <v>March</v>
      </c>
    </row>
    <row r="676" spans="1:7">
      <c r="A676" s="76" t="s">
        <v>269</v>
      </c>
      <c r="B676" s="76" t="s">
        <v>1124</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1142</v>
      </c>
      <c r="C679" s="23">
        <v>45740</v>
      </c>
      <c r="D679" s="76"/>
      <c r="E679" s="11"/>
      <c r="F679" s="76" t="s">
        <v>1584</v>
      </c>
      <c r="G679" t="str">
        <f t="shared" si="10"/>
        <v>March</v>
      </c>
    </row>
    <row r="680" spans="1:7">
      <c r="A680" s="235" t="s">
        <v>279</v>
      </c>
      <c r="B680" s="245" t="s">
        <v>1121</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1121</v>
      </c>
      <c r="C682" s="23">
        <v>45740</v>
      </c>
      <c r="D682" s="76"/>
      <c r="E682" s="11"/>
      <c r="F682" s="76" t="s">
        <v>1518</v>
      </c>
      <c r="G682" t="str">
        <f t="shared" si="10"/>
        <v>March</v>
      </c>
    </row>
    <row r="683" spans="1:7">
      <c r="A683" s="245" t="s">
        <v>1405</v>
      </c>
      <c r="B683" s="245" t="s">
        <v>1121</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1121</v>
      </c>
      <c r="C687" s="23">
        <v>45741</v>
      </c>
      <c r="D687" s="88"/>
      <c r="E687" s="11"/>
      <c r="F687" s="88" t="s">
        <v>1580</v>
      </c>
      <c r="G687" t="str">
        <f t="shared" si="10"/>
        <v>March</v>
      </c>
    </row>
    <row r="688" spans="1:7">
      <c r="A688" s="76" t="s">
        <v>406</v>
      </c>
      <c r="B688" s="76" t="s">
        <v>1124</v>
      </c>
      <c r="C688" s="23">
        <v>45741</v>
      </c>
      <c r="D688" s="76">
        <v>749</v>
      </c>
      <c r="E688" s="11"/>
      <c r="F688" s="47" t="s">
        <v>1589</v>
      </c>
      <c r="G688" t="str">
        <f t="shared" si="10"/>
        <v>March</v>
      </c>
    </row>
    <row r="689" spans="1:7">
      <c r="A689" s="76" t="s">
        <v>285</v>
      </c>
      <c r="B689" s="76" t="s">
        <v>1124</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1142</v>
      </c>
      <c r="C692" s="23">
        <v>45741</v>
      </c>
      <c r="D692" s="76" t="s">
        <v>1496</v>
      </c>
      <c r="E692" s="11"/>
      <c r="G692" t="str">
        <f t="shared" si="10"/>
        <v>March</v>
      </c>
    </row>
    <row r="693" spans="1:7">
      <c r="A693" s="76" t="s">
        <v>427</v>
      </c>
      <c r="B693" s="91" t="s">
        <v>1142</v>
      </c>
      <c r="C693" s="23">
        <v>45741</v>
      </c>
      <c r="D693" s="76" t="s">
        <v>1496</v>
      </c>
      <c r="E693" s="11"/>
      <c r="G693" t="str">
        <f t="shared" si="10"/>
        <v>March</v>
      </c>
    </row>
    <row r="694" spans="1:7">
      <c r="A694" s="76" t="s">
        <v>279</v>
      </c>
      <c r="B694" s="88" t="s">
        <v>1121</v>
      </c>
      <c r="C694" s="23">
        <v>45741</v>
      </c>
      <c r="D694" s="76">
        <v>630</v>
      </c>
      <c r="E694" s="11" t="s">
        <v>1595</v>
      </c>
      <c r="F694" s="47" t="s">
        <v>1594</v>
      </c>
      <c r="G694" t="str">
        <f t="shared" si="10"/>
        <v>March</v>
      </c>
    </row>
    <row r="695" spans="1:7">
      <c r="A695" s="235" t="s">
        <v>429</v>
      </c>
      <c r="B695" s="235" t="s">
        <v>1150</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1121</v>
      </c>
      <c r="C697" s="23">
        <v>45741</v>
      </c>
      <c r="D697" s="76"/>
      <c r="E697" s="11"/>
      <c r="F697" s="76" t="s">
        <v>1518</v>
      </c>
      <c r="G697" t="str">
        <f t="shared" si="10"/>
        <v>March</v>
      </c>
    </row>
    <row r="698" spans="1:7">
      <c r="A698" s="76" t="s">
        <v>277</v>
      </c>
      <c r="B698" s="88" t="s">
        <v>1121</v>
      </c>
      <c r="C698" s="23">
        <v>45741</v>
      </c>
      <c r="D698" s="77">
        <v>1065</v>
      </c>
      <c r="E698" s="76" t="s">
        <v>1585</v>
      </c>
      <c r="F698" s="47" t="s">
        <v>1597</v>
      </c>
      <c r="G698" t="str">
        <f t="shared" si="10"/>
        <v>March</v>
      </c>
    </row>
    <row r="699" spans="1:7">
      <c r="A699" s="76" t="s">
        <v>285</v>
      </c>
      <c r="B699" s="76" t="s">
        <v>1131</v>
      </c>
      <c r="C699" s="23">
        <v>45741</v>
      </c>
      <c r="D699" s="76"/>
      <c r="E699" s="11"/>
      <c r="F699" s="76" t="s">
        <v>1598</v>
      </c>
      <c r="G699" t="str">
        <f t="shared" si="10"/>
        <v>March</v>
      </c>
    </row>
    <row r="700" spans="1:7">
      <c r="A700" s="235" t="s">
        <v>364</v>
      </c>
      <c r="B700" s="245" t="s">
        <v>1121</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1131</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1147</v>
      </c>
      <c r="C707" s="23">
        <v>45741</v>
      </c>
      <c r="D707" s="11">
        <v>483</v>
      </c>
      <c r="E707" s="11" t="s">
        <v>1600</v>
      </c>
      <c r="F707" s="11" t="s">
        <v>1588</v>
      </c>
      <c r="G707" t="str">
        <f t="shared" ref="G707:G770" si="11">TEXT(C707,"mmmm")</f>
        <v>March</v>
      </c>
    </row>
    <row r="708" spans="1:7">
      <c r="A708" s="617" t="s">
        <v>117</v>
      </c>
      <c r="B708" s="235" t="s">
        <v>861</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1124</v>
      </c>
      <c r="C711" s="23">
        <v>45742</v>
      </c>
      <c r="D711" s="143">
        <v>713</v>
      </c>
      <c r="E711" s="47"/>
      <c r="F711" s="47" t="s">
        <v>1602</v>
      </c>
      <c r="G711" t="str">
        <f t="shared" si="11"/>
        <v>March</v>
      </c>
    </row>
    <row r="712" spans="1:7">
      <c r="A712" s="76" t="s">
        <v>285</v>
      </c>
      <c r="B712" s="143" t="s">
        <v>1124</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1142</v>
      </c>
      <c r="C715" s="23">
        <v>45742</v>
      </c>
      <c r="D715" s="143" t="s">
        <v>1496</v>
      </c>
      <c r="E715" s="11"/>
      <c r="G715" t="str">
        <f t="shared" si="11"/>
        <v>March</v>
      </c>
    </row>
    <row r="716" spans="1:7">
      <c r="A716" s="76" t="s">
        <v>427</v>
      </c>
      <c r="B716" s="91" t="s">
        <v>1142</v>
      </c>
      <c r="C716" s="23">
        <v>45742</v>
      </c>
      <c r="D716" s="143" t="s">
        <v>1496</v>
      </c>
      <c r="E716" s="11"/>
      <c r="G716" t="str">
        <f t="shared" si="11"/>
        <v>March</v>
      </c>
    </row>
    <row r="717" spans="1:7">
      <c r="A717" s="76" t="s">
        <v>279</v>
      </c>
      <c r="B717" s="88" t="s">
        <v>1121</v>
      </c>
      <c r="C717" s="23">
        <v>45742</v>
      </c>
      <c r="D717" s="143">
        <v>894</v>
      </c>
      <c r="E717" s="11" t="s">
        <v>1596</v>
      </c>
      <c r="F717" s="47" t="s">
        <v>1480</v>
      </c>
      <c r="G717" t="str">
        <f t="shared" si="11"/>
        <v>March</v>
      </c>
    </row>
    <row r="718" spans="1:7">
      <c r="A718" s="235" t="s">
        <v>429</v>
      </c>
      <c r="B718" s="848" t="s">
        <v>1150</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1121</v>
      </c>
      <c r="C720" s="23">
        <v>45742</v>
      </c>
      <c r="D720" s="143">
        <v>825</v>
      </c>
      <c r="E720" s="11" t="s">
        <v>1605</v>
      </c>
      <c r="F720" s="47" t="s">
        <v>1482</v>
      </c>
      <c r="G720" t="str">
        <f t="shared" si="11"/>
        <v>March</v>
      </c>
    </row>
    <row r="721" spans="1:7">
      <c r="A721" s="76" t="s">
        <v>285</v>
      </c>
      <c r="B721" s="76" t="s">
        <v>1131</v>
      </c>
      <c r="C721" s="23">
        <v>45742</v>
      </c>
      <c r="D721" s="143">
        <v>159</v>
      </c>
      <c r="E721" s="11" t="s">
        <v>1596</v>
      </c>
      <c r="F721" s="47" t="s">
        <v>1512</v>
      </c>
      <c r="G721" t="str">
        <f t="shared" si="11"/>
        <v>March</v>
      </c>
    </row>
    <row r="722" spans="1:7">
      <c r="A722" s="76" t="s">
        <v>364</v>
      </c>
      <c r="B722" s="88" t="s">
        <v>1121</v>
      </c>
      <c r="C722" s="23">
        <v>45742</v>
      </c>
      <c r="D722" s="143"/>
      <c r="E722" s="11"/>
      <c r="F722" s="143" t="s">
        <v>1518</v>
      </c>
      <c r="G722" t="str">
        <f t="shared" si="11"/>
        <v>March</v>
      </c>
    </row>
    <row r="723" spans="1:7">
      <c r="A723" s="235" t="s">
        <v>267</v>
      </c>
      <c r="B723" s="235" t="s">
        <v>1131</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1147</v>
      </c>
      <c r="C726" s="23">
        <v>45742</v>
      </c>
      <c r="D726" s="142">
        <v>1799</v>
      </c>
      <c r="E726" s="11"/>
      <c r="F726" s="47" t="s">
        <v>1607</v>
      </c>
      <c r="G726" t="str">
        <f t="shared" si="11"/>
        <v>March</v>
      </c>
    </row>
    <row r="727" spans="1:7">
      <c r="A727" s="617" t="s">
        <v>117</v>
      </c>
      <c r="B727" s="235" t="s">
        <v>861</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1131</v>
      </c>
      <c r="C729" s="23">
        <v>45743</v>
      </c>
      <c r="D729" s="143">
        <v>290</v>
      </c>
      <c r="E729" s="11"/>
      <c r="G729" t="str">
        <f t="shared" si="11"/>
        <v>March</v>
      </c>
    </row>
    <row r="730" spans="1:7">
      <c r="A730" s="76" t="s">
        <v>406</v>
      </c>
      <c r="B730" s="76" t="s">
        <v>1124</v>
      </c>
      <c r="C730" s="23">
        <v>45743</v>
      </c>
      <c r="D730" s="143"/>
      <c r="E730" s="11"/>
      <c r="F730" s="143" t="s">
        <v>1609</v>
      </c>
      <c r="G730" t="str">
        <f t="shared" si="11"/>
        <v>March</v>
      </c>
    </row>
    <row r="731" spans="1:7">
      <c r="A731" s="76" t="s">
        <v>285</v>
      </c>
      <c r="B731" s="76" t="s">
        <v>1124</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1142</v>
      </c>
      <c r="C733" s="23">
        <v>45743</v>
      </c>
      <c r="D733" s="143">
        <v>137</v>
      </c>
      <c r="E733" s="11" t="s">
        <v>1612</v>
      </c>
      <c r="F733" s="68" t="s">
        <v>1613</v>
      </c>
      <c r="G733" t="str">
        <f t="shared" si="11"/>
        <v>March</v>
      </c>
    </row>
    <row r="734" spans="1:7">
      <c r="A734" s="76" t="s">
        <v>427</v>
      </c>
      <c r="B734" s="91" t="s">
        <v>1142</v>
      </c>
      <c r="C734" s="23">
        <v>45743</v>
      </c>
      <c r="D734" s="143" t="s">
        <v>1496</v>
      </c>
      <c r="E734" s="11"/>
      <c r="G734" t="str">
        <f t="shared" si="11"/>
        <v>March</v>
      </c>
    </row>
    <row r="735" spans="1:7">
      <c r="A735" s="76" t="s">
        <v>420</v>
      </c>
      <c r="B735" s="88" t="s">
        <v>1121</v>
      </c>
      <c r="C735" s="23">
        <v>45743</v>
      </c>
      <c r="D735" s="143">
        <v>310</v>
      </c>
      <c r="E735" s="11"/>
      <c r="G735" t="str">
        <f t="shared" si="11"/>
        <v>March</v>
      </c>
    </row>
    <row r="736" spans="1:7">
      <c r="A736" s="235" t="s">
        <v>429</v>
      </c>
      <c r="B736" s="235" t="s">
        <v>1150</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1121</v>
      </c>
      <c r="C738" s="23">
        <v>45743</v>
      </c>
      <c r="D738" s="143">
        <v>705</v>
      </c>
      <c r="E738" s="47" t="s">
        <v>1585</v>
      </c>
      <c r="G738" t="str">
        <f t="shared" si="11"/>
        <v>March</v>
      </c>
      <c r="H738" s="98"/>
      <c r="I738" s="98"/>
      <c r="J738" s="98"/>
      <c r="K738" s="98"/>
      <c r="L738" s="98"/>
      <c r="M738" s="98"/>
    </row>
    <row r="739" spans="1:13">
      <c r="A739" s="76" t="s">
        <v>285</v>
      </c>
      <c r="B739" s="76" t="s">
        <v>1131</v>
      </c>
      <c r="C739" s="23">
        <v>45743</v>
      </c>
      <c r="D739" s="143">
        <v>416</v>
      </c>
      <c r="E739" s="47" t="s">
        <v>1614</v>
      </c>
      <c r="F739" s="47" t="s">
        <v>1610</v>
      </c>
      <c r="G739" t="str">
        <f t="shared" si="11"/>
        <v>March</v>
      </c>
      <c r="H739" s="98"/>
      <c r="I739" s="183"/>
      <c r="J739" s="183"/>
      <c r="K739" s="98"/>
      <c r="L739" s="98"/>
      <c r="M739" s="98"/>
    </row>
    <row r="740" spans="1:13">
      <c r="A740" s="76" t="s">
        <v>364</v>
      </c>
      <c r="B740" s="88" t="s">
        <v>1121</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1131</v>
      </c>
      <c r="C746" s="23">
        <v>45744</v>
      </c>
      <c r="D746" s="143">
        <v>673</v>
      </c>
      <c r="E746" s="11"/>
      <c r="G746" t="str">
        <f t="shared" si="11"/>
        <v>March</v>
      </c>
      <c r="H746" s="98"/>
      <c r="I746" s="98"/>
      <c r="J746" s="98"/>
      <c r="K746" s="98"/>
      <c r="L746" s="98"/>
      <c r="M746" s="98"/>
    </row>
    <row r="747" spans="1:13">
      <c r="A747" s="76" t="s">
        <v>265</v>
      </c>
      <c r="B747" s="76" t="s">
        <v>1124</v>
      </c>
      <c r="C747" s="23">
        <v>45744</v>
      </c>
      <c r="D747" s="143" t="s">
        <v>1496</v>
      </c>
      <c r="E747" s="11"/>
      <c r="G747" t="str">
        <f t="shared" si="11"/>
        <v>March</v>
      </c>
      <c r="H747" s="98"/>
      <c r="I747" s="98"/>
      <c r="J747" s="98"/>
      <c r="K747" s="98"/>
      <c r="L747" s="98"/>
      <c r="M747" s="98"/>
    </row>
    <row r="748" spans="1:13">
      <c r="A748" s="76" t="s">
        <v>285</v>
      </c>
      <c r="B748" s="76" t="s">
        <v>1124</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1142</v>
      </c>
      <c r="C751" s="23">
        <v>45744</v>
      </c>
      <c r="D751" s="143"/>
      <c r="E751" s="11"/>
      <c r="F751" s="143" t="s">
        <v>1619</v>
      </c>
      <c r="G751" t="str">
        <f t="shared" si="11"/>
        <v>March</v>
      </c>
      <c r="H751" s="98"/>
      <c r="I751" s="98"/>
      <c r="J751" s="98"/>
      <c r="K751" s="98"/>
      <c r="L751" s="98"/>
      <c r="M751" s="98"/>
    </row>
    <row r="752" spans="1:13">
      <c r="A752" s="76" t="s">
        <v>427</v>
      </c>
      <c r="B752" s="91" t="s">
        <v>1142</v>
      </c>
      <c r="C752" s="23">
        <v>45744</v>
      </c>
      <c r="D752" s="143"/>
      <c r="E752" s="11"/>
      <c r="F752" s="143" t="s">
        <v>1496</v>
      </c>
      <c r="G752" t="str">
        <f t="shared" si="11"/>
        <v>March</v>
      </c>
      <c r="H752" s="98"/>
      <c r="I752" s="98"/>
      <c r="J752" s="98"/>
      <c r="K752" s="98"/>
      <c r="L752" s="98"/>
      <c r="M752" s="98"/>
    </row>
    <row r="753" spans="1:13">
      <c r="A753" s="235" t="s">
        <v>429</v>
      </c>
      <c r="B753" s="235" t="s">
        <v>1150</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1131</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1147</v>
      </c>
      <c r="C759" s="23">
        <v>45744</v>
      </c>
      <c r="D759" s="143" t="s">
        <v>1496</v>
      </c>
      <c r="E759" s="11"/>
      <c r="G759" t="str">
        <f t="shared" si="11"/>
        <v>March</v>
      </c>
    </row>
    <row r="760" spans="1:13">
      <c r="A760" s="69" t="s">
        <v>134</v>
      </c>
      <c r="B760" s="76" t="s">
        <v>861</v>
      </c>
      <c r="C760" s="23">
        <v>45744</v>
      </c>
      <c r="D760" s="143">
        <v>161</v>
      </c>
      <c r="E760" s="11" t="s">
        <v>1514</v>
      </c>
      <c r="F760" s="11" t="s">
        <v>1622</v>
      </c>
      <c r="G760" t="str">
        <f t="shared" si="11"/>
        <v>March</v>
      </c>
    </row>
    <row r="761" spans="1:13">
      <c r="A761" s="69" t="s">
        <v>117</v>
      </c>
      <c r="B761" s="76" t="s">
        <v>861</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1121</v>
      </c>
      <c r="C763" s="23">
        <v>45747</v>
      </c>
      <c r="D763" s="143">
        <v>0</v>
      </c>
      <c r="E763" s="11"/>
      <c r="F763" s="143" t="s">
        <v>1518</v>
      </c>
      <c r="G763" t="str">
        <f t="shared" si="11"/>
        <v>March</v>
      </c>
    </row>
    <row r="764" spans="1:13">
      <c r="A764" s="76" t="s">
        <v>265</v>
      </c>
      <c r="B764" s="76" t="s">
        <v>1124</v>
      </c>
      <c r="C764" s="23">
        <v>45747</v>
      </c>
      <c r="D764" s="142">
        <v>1880</v>
      </c>
      <c r="E764" s="47" t="s">
        <v>1579</v>
      </c>
      <c r="F764" s="47" t="s">
        <v>1469</v>
      </c>
      <c r="G764" t="str">
        <f t="shared" si="11"/>
        <v>March</v>
      </c>
    </row>
    <row r="765" spans="1:13">
      <c r="A765" s="76" t="s">
        <v>285</v>
      </c>
      <c r="B765" s="76" t="s">
        <v>1124</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1142</v>
      </c>
      <c r="C767" s="23">
        <v>45747</v>
      </c>
      <c r="D767" s="143">
        <v>644</v>
      </c>
      <c r="E767" s="11"/>
      <c r="F767" s="47" t="s">
        <v>1627</v>
      </c>
      <c r="G767" t="str">
        <f t="shared" si="11"/>
        <v>March</v>
      </c>
    </row>
    <row r="768" spans="1:13">
      <c r="A768" s="235" t="s">
        <v>510</v>
      </c>
      <c r="B768" s="587" t="s">
        <v>1142</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1131</v>
      </c>
      <c r="C770" s="23">
        <v>45747</v>
      </c>
      <c r="D770" s="143">
        <v>0</v>
      </c>
      <c r="E770" s="11"/>
      <c r="F770" s="143" t="s">
        <v>1629</v>
      </c>
      <c r="G770" t="str">
        <f t="shared" si="11"/>
        <v>March</v>
      </c>
      <c r="H770" s="183"/>
      <c r="I770" s="183"/>
      <c r="J770" s="183"/>
      <c r="K770" s="98"/>
    </row>
    <row r="771" spans="1:11">
      <c r="A771" s="76" t="s">
        <v>349</v>
      </c>
      <c r="B771" s="88" t="s">
        <v>1121</v>
      </c>
      <c r="C771" s="23">
        <v>45747</v>
      </c>
      <c r="D771" s="143">
        <v>0</v>
      </c>
      <c r="E771" s="11"/>
      <c r="F771" s="143" t="s">
        <v>1630</v>
      </c>
      <c r="G771" t="str">
        <f t="shared" ref="G771:G834" si="12">TEXT(C771,"mmmm")</f>
        <v>March</v>
      </c>
      <c r="H771" s="183"/>
      <c r="I771" s="183"/>
      <c r="J771" s="183"/>
      <c r="K771" s="98"/>
    </row>
    <row r="772" spans="1:11">
      <c r="A772" s="235" t="s">
        <v>287</v>
      </c>
      <c r="B772" s="235" t="s">
        <v>1124</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1147</v>
      </c>
      <c r="C776" s="23">
        <v>45747</v>
      </c>
      <c r="D776" s="76">
        <v>499</v>
      </c>
      <c r="E776" s="11"/>
      <c r="F776" s="47" t="s">
        <v>1632</v>
      </c>
      <c r="G776" t="str">
        <f t="shared" si="12"/>
        <v>March</v>
      </c>
      <c r="H776" s="98"/>
      <c r="I776" s="98"/>
      <c r="J776" s="98"/>
      <c r="K776" s="98"/>
    </row>
    <row r="777" spans="1:11">
      <c r="A777" s="69" t="s">
        <v>134</v>
      </c>
      <c r="B777" s="76" t="s">
        <v>861</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861</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1121</v>
      </c>
      <c r="C781" s="23">
        <v>45748</v>
      </c>
      <c r="D781" s="76"/>
      <c r="E781" s="11"/>
      <c r="F781" s="76" t="s">
        <v>1518</v>
      </c>
      <c r="G781" t="str">
        <f t="shared" si="12"/>
        <v>April</v>
      </c>
      <c r="H781" s="98"/>
      <c r="I781" s="98"/>
      <c r="J781" s="98"/>
      <c r="K781" s="98"/>
    </row>
    <row r="782" spans="1:11">
      <c r="A782" s="76" t="s">
        <v>265</v>
      </c>
      <c r="B782" s="76" t="s">
        <v>1124</v>
      </c>
      <c r="C782" s="23">
        <v>45748</v>
      </c>
      <c r="D782" s="76" t="s">
        <v>1496</v>
      </c>
      <c r="E782" s="11"/>
      <c r="G782" t="str">
        <f t="shared" si="12"/>
        <v>April</v>
      </c>
      <c r="H782" s="98"/>
      <c r="I782" s="98"/>
      <c r="J782" s="98"/>
      <c r="K782" s="98"/>
    </row>
    <row r="783" spans="1:11">
      <c r="A783" s="76" t="s">
        <v>285</v>
      </c>
      <c r="B783" s="76" t="s">
        <v>1124</v>
      </c>
      <c r="C783" s="23">
        <v>45748</v>
      </c>
      <c r="D783" s="76" t="s">
        <v>1496</v>
      </c>
      <c r="E783" s="11"/>
      <c r="G783" t="str">
        <f t="shared" si="12"/>
        <v>April</v>
      </c>
      <c r="H783" s="98"/>
      <c r="I783" s="98"/>
      <c r="J783" s="98"/>
      <c r="K783" s="98"/>
    </row>
    <row r="784" spans="1:11">
      <c r="A784" s="235" t="s">
        <v>510</v>
      </c>
      <c r="B784" s="587" t="s">
        <v>1142</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1121</v>
      </c>
      <c r="C786" s="23">
        <v>45748</v>
      </c>
      <c r="D786" s="76"/>
      <c r="E786" s="11"/>
      <c r="F786" s="76" t="s">
        <v>104</v>
      </c>
      <c r="G786" t="str">
        <f t="shared" si="12"/>
        <v>April</v>
      </c>
      <c r="H786" s="98"/>
      <c r="I786" s="98"/>
      <c r="J786" s="98"/>
      <c r="K786" s="98"/>
    </row>
    <row r="787" spans="1:11">
      <c r="A787" s="235" t="s">
        <v>306</v>
      </c>
      <c r="B787" s="235" t="s">
        <v>861</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1147</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1121</v>
      </c>
      <c r="C795" s="23">
        <v>45749</v>
      </c>
      <c r="D795" s="76">
        <v>0</v>
      </c>
      <c r="E795" s="11"/>
      <c r="F795" s="76" t="s">
        <v>1518</v>
      </c>
      <c r="G795" t="str">
        <f t="shared" si="12"/>
        <v>April</v>
      </c>
      <c r="H795" s="98"/>
      <c r="I795" s="98"/>
      <c r="J795" s="98"/>
      <c r="K795" s="98"/>
    </row>
    <row r="796" spans="1:11">
      <c r="A796" s="76" t="s">
        <v>265</v>
      </c>
      <c r="B796" s="76" t="s">
        <v>1124</v>
      </c>
      <c r="C796" s="23">
        <v>45749</v>
      </c>
      <c r="D796" s="76" t="s">
        <v>1496</v>
      </c>
      <c r="E796" s="11"/>
      <c r="G796" t="str">
        <f t="shared" si="12"/>
        <v>April</v>
      </c>
      <c r="H796" s="183"/>
      <c r="I796" s="183"/>
      <c r="J796" s="98"/>
      <c r="K796" s="98"/>
    </row>
    <row r="797" spans="1:11">
      <c r="A797" s="76" t="s">
        <v>285</v>
      </c>
      <c r="B797" s="76" t="s">
        <v>1124</v>
      </c>
      <c r="C797" s="23">
        <v>45749</v>
      </c>
      <c r="D797" s="76" t="s">
        <v>1496</v>
      </c>
      <c r="E797" s="11"/>
      <c r="G797" t="str">
        <f t="shared" si="12"/>
        <v>April</v>
      </c>
      <c r="H797" s="183"/>
      <c r="I797" s="183"/>
      <c r="J797" s="98"/>
      <c r="K797" s="98"/>
    </row>
    <row r="798" spans="1:11">
      <c r="A798" s="235" t="s">
        <v>510</v>
      </c>
      <c r="B798" s="587" t="s">
        <v>1142</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1121</v>
      </c>
      <c r="C800" s="23">
        <v>45749</v>
      </c>
      <c r="D800" s="76">
        <v>0</v>
      </c>
      <c r="E800" s="11"/>
      <c r="F800" s="76" t="s">
        <v>104</v>
      </c>
      <c r="G800" t="str">
        <f t="shared" si="12"/>
        <v>April</v>
      </c>
      <c r="H800" s="183"/>
      <c r="I800" s="183"/>
      <c r="J800" s="98"/>
      <c r="K800" s="98"/>
    </row>
    <row r="801" spans="1:11">
      <c r="A801" s="235" t="s">
        <v>306</v>
      </c>
      <c r="B801" s="235" t="s">
        <v>861</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1147</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1121</v>
      </c>
      <c r="C809" s="23">
        <v>45750</v>
      </c>
      <c r="D809" s="11">
        <v>192</v>
      </c>
      <c r="E809" s="11"/>
      <c r="G809" t="str">
        <f t="shared" si="12"/>
        <v>April</v>
      </c>
    </row>
    <row r="810" spans="1:11">
      <c r="A810" s="76" t="s">
        <v>269</v>
      </c>
      <c r="B810" s="76" t="s">
        <v>1124</v>
      </c>
      <c r="C810" s="23">
        <v>45750</v>
      </c>
      <c r="D810" s="89">
        <v>3867</v>
      </c>
      <c r="E810" s="11"/>
      <c r="F810" s="11" t="s">
        <v>1637</v>
      </c>
      <c r="G810" t="str">
        <f t="shared" si="12"/>
        <v>April</v>
      </c>
    </row>
    <row r="811" spans="1:11">
      <c r="A811" s="235" t="s">
        <v>510</v>
      </c>
      <c r="B811" s="587" t="s">
        <v>1142</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861</v>
      </c>
      <c r="C813" s="23">
        <v>45750</v>
      </c>
      <c r="D813" s="11">
        <v>344</v>
      </c>
      <c r="E813" s="11"/>
      <c r="F813" s="11" t="s">
        <v>1640</v>
      </c>
      <c r="G813" t="str">
        <f t="shared" si="12"/>
        <v>April</v>
      </c>
    </row>
    <row r="814" spans="1:11">
      <c r="A814" s="235" t="s">
        <v>378</v>
      </c>
      <c r="B814" s="235" t="s">
        <v>861</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1147</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1121</v>
      </c>
      <c r="C823" s="23">
        <v>45751</v>
      </c>
      <c r="E823" s="11"/>
      <c r="F823" s="76" t="s">
        <v>1605</v>
      </c>
      <c r="G823" t="str">
        <f t="shared" si="12"/>
        <v>April</v>
      </c>
    </row>
    <row r="824" spans="1:7">
      <c r="A824" s="76" t="s">
        <v>269</v>
      </c>
      <c r="B824" s="76" t="s">
        <v>1124</v>
      </c>
      <c r="C824" s="23">
        <v>45751</v>
      </c>
      <c r="D824" s="11">
        <v>594</v>
      </c>
      <c r="E824" s="11"/>
      <c r="F824" s="11" t="s">
        <v>1645</v>
      </c>
      <c r="G824" t="str">
        <f t="shared" si="12"/>
        <v>April</v>
      </c>
    </row>
    <row r="825" spans="1:7">
      <c r="A825" s="76" t="s">
        <v>285</v>
      </c>
      <c r="B825" s="76" t="s">
        <v>1124</v>
      </c>
      <c r="C825" s="23">
        <v>45751</v>
      </c>
      <c r="E825" s="11"/>
      <c r="F825" s="76" t="s">
        <v>1646</v>
      </c>
      <c r="G825" t="str">
        <f t="shared" si="12"/>
        <v>April</v>
      </c>
    </row>
    <row r="826" spans="1:7">
      <c r="A826" s="76" t="s">
        <v>300</v>
      </c>
      <c r="B826" s="76" t="s">
        <v>1124</v>
      </c>
      <c r="C826" s="23">
        <v>45751</v>
      </c>
      <c r="E826" s="11"/>
      <c r="F826" s="76" t="s">
        <v>1616</v>
      </c>
      <c r="G826" t="str">
        <f t="shared" si="12"/>
        <v>April</v>
      </c>
    </row>
    <row r="827" spans="1:7">
      <c r="A827" s="76" t="s">
        <v>510</v>
      </c>
      <c r="B827" s="91" t="s">
        <v>1142</v>
      </c>
      <c r="C827" s="23">
        <v>45751</v>
      </c>
      <c r="D827" s="11">
        <v>397</v>
      </c>
      <c r="E827" s="11"/>
      <c r="F827" s="11" t="s">
        <v>1647</v>
      </c>
      <c r="G827" t="str">
        <f t="shared" si="12"/>
        <v>April</v>
      </c>
    </row>
    <row r="828" spans="1:7">
      <c r="A828" s="235" t="s">
        <v>376</v>
      </c>
      <c r="B828" s="235" t="s">
        <v>861</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1147</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861</v>
      </c>
      <c r="C836" s="23">
        <v>45754</v>
      </c>
      <c r="D836" s="11">
        <v>990</v>
      </c>
      <c r="E836" s="11"/>
      <c r="F836" s="11" t="s">
        <v>1631</v>
      </c>
      <c r="G836" t="str">
        <f t="shared" si="13"/>
        <v>April</v>
      </c>
    </row>
    <row r="837" spans="1:7">
      <c r="A837" s="76" t="s">
        <v>269</v>
      </c>
      <c r="B837" s="76" t="s">
        <v>1124</v>
      </c>
      <c r="C837" s="23">
        <v>45754</v>
      </c>
      <c r="D837" s="11">
        <v>367</v>
      </c>
      <c r="E837" s="11"/>
      <c r="F837" s="11" t="s">
        <v>1650</v>
      </c>
      <c r="G837" t="str">
        <f t="shared" si="13"/>
        <v>April</v>
      </c>
    </row>
    <row r="838" spans="1:7">
      <c r="A838" s="76" t="s">
        <v>279</v>
      </c>
      <c r="B838" s="88" t="s">
        <v>1121</v>
      </c>
      <c r="C838" s="23">
        <v>45754</v>
      </c>
      <c r="D838" s="76">
        <v>132</v>
      </c>
      <c r="E838" s="11"/>
      <c r="G838" t="str">
        <f t="shared" si="13"/>
        <v>April</v>
      </c>
    </row>
    <row r="839" spans="1:7">
      <c r="A839" s="76" t="s">
        <v>427</v>
      </c>
      <c r="B839" s="88" t="s">
        <v>1121</v>
      </c>
      <c r="C839" s="23">
        <v>45754</v>
      </c>
      <c r="D839" s="76">
        <v>370</v>
      </c>
      <c r="E839" s="11"/>
      <c r="G839" t="str">
        <f t="shared" si="13"/>
        <v>April</v>
      </c>
    </row>
    <row r="840" spans="1:7">
      <c r="A840" s="235" t="s">
        <v>392</v>
      </c>
      <c r="B840" s="235" t="s">
        <v>1150</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1150</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861</v>
      </c>
      <c r="C847" s="23">
        <v>45755</v>
      </c>
      <c r="D847" s="89">
        <v>1871</v>
      </c>
      <c r="E847" s="11"/>
      <c r="F847" s="11" t="s">
        <v>1654</v>
      </c>
      <c r="G847" t="str">
        <f t="shared" si="13"/>
        <v>April</v>
      </c>
    </row>
    <row r="848" spans="1:7">
      <c r="A848" s="76" t="s">
        <v>392</v>
      </c>
      <c r="B848" s="76" t="s">
        <v>1150</v>
      </c>
      <c r="C848" s="23">
        <v>45755</v>
      </c>
      <c r="D848" s="11">
        <v>343</v>
      </c>
      <c r="E848" s="11"/>
      <c r="G848" t="str">
        <f t="shared" si="13"/>
        <v>April</v>
      </c>
    </row>
    <row r="849" spans="1:7">
      <c r="A849" s="235" t="s">
        <v>429</v>
      </c>
      <c r="B849" s="587" t="s">
        <v>1142</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1147</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861</v>
      </c>
      <c r="C858" s="23">
        <v>45756</v>
      </c>
      <c r="D858" s="89">
        <v>1307</v>
      </c>
      <c r="E858" s="11"/>
      <c r="F858" s="34" t="s">
        <v>1655</v>
      </c>
      <c r="G858" t="str">
        <f t="shared" si="13"/>
        <v>April</v>
      </c>
    </row>
    <row r="859" spans="1:7">
      <c r="A859" s="76" t="s">
        <v>269</v>
      </c>
      <c r="B859" s="76" t="s">
        <v>1124</v>
      </c>
      <c r="C859" s="23">
        <v>45756</v>
      </c>
      <c r="E859" s="11"/>
      <c r="F859" s="34" t="s">
        <v>1656</v>
      </c>
      <c r="G859" t="str">
        <f t="shared" si="13"/>
        <v>April</v>
      </c>
    </row>
    <row r="860" spans="1:7">
      <c r="A860" s="76" t="s">
        <v>321</v>
      </c>
      <c r="B860" s="88" t="s">
        <v>1121</v>
      </c>
      <c r="C860" s="23">
        <v>45756</v>
      </c>
      <c r="D860" s="89">
        <v>1376</v>
      </c>
      <c r="E860" s="11"/>
      <c r="F860" s="11" t="s">
        <v>1657</v>
      </c>
      <c r="G860" t="str">
        <f t="shared" si="13"/>
        <v>April</v>
      </c>
    </row>
    <row r="861" spans="1:7">
      <c r="A861" s="235" t="s">
        <v>314</v>
      </c>
      <c r="B861" s="235" t="s">
        <v>1131</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1147</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861</v>
      </c>
      <c r="C869" s="23">
        <v>45757</v>
      </c>
      <c r="E869" s="11"/>
      <c r="F869" s="76" t="s">
        <v>104</v>
      </c>
      <c r="G869" t="str">
        <f t="shared" si="13"/>
        <v>April</v>
      </c>
    </row>
    <row r="870" spans="1:7">
      <c r="A870" s="178" t="s">
        <v>378</v>
      </c>
      <c r="B870" s="76" t="s">
        <v>861</v>
      </c>
      <c r="C870" s="23">
        <v>45757</v>
      </c>
      <c r="E870" s="11"/>
      <c r="F870" s="76" t="s">
        <v>104</v>
      </c>
      <c r="G870" t="str">
        <f t="shared" si="13"/>
        <v>April</v>
      </c>
    </row>
    <row r="871" spans="1:7">
      <c r="A871" s="76" t="s">
        <v>321</v>
      </c>
      <c r="B871" s="88" t="s">
        <v>1121</v>
      </c>
      <c r="C871" s="23">
        <v>45757</v>
      </c>
      <c r="D871" s="11">
        <v>875</v>
      </c>
      <c r="E871" s="11"/>
      <c r="F871" s="11" t="s">
        <v>1658</v>
      </c>
      <c r="G871" t="str">
        <f t="shared" si="13"/>
        <v>April</v>
      </c>
    </row>
    <row r="872" spans="1:7">
      <c r="A872" s="235" t="s">
        <v>343</v>
      </c>
      <c r="B872" s="235" t="s">
        <v>1131</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1131</v>
      </c>
      <c r="C877" s="23">
        <v>45758</v>
      </c>
      <c r="D877" s="11">
        <v>431</v>
      </c>
      <c r="E877" s="11"/>
      <c r="G877" t="str">
        <f t="shared" si="13"/>
        <v>April</v>
      </c>
    </row>
    <row r="878" spans="1:7">
      <c r="A878" s="235" t="s">
        <v>321</v>
      </c>
      <c r="B878" s="245" t="s">
        <v>1121</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861</v>
      </c>
      <c r="C880" s="23">
        <v>45758</v>
      </c>
      <c r="E880" s="11"/>
      <c r="F880" s="76" t="s">
        <v>104</v>
      </c>
      <c r="G880" t="str">
        <f t="shared" si="13"/>
        <v>April</v>
      </c>
    </row>
    <row r="881" spans="1:7">
      <c r="A881" s="76" t="s">
        <v>306</v>
      </c>
      <c r="B881" s="76" t="s">
        <v>861</v>
      </c>
      <c r="C881" s="23">
        <v>45758</v>
      </c>
      <c r="E881" s="11"/>
      <c r="F881" s="76" t="s">
        <v>104</v>
      </c>
      <c r="G881" t="str">
        <f t="shared" si="13"/>
        <v>April</v>
      </c>
    </row>
    <row r="882" spans="1:7">
      <c r="A882" s="76" t="s">
        <v>269</v>
      </c>
      <c r="B882" s="76" t="s">
        <v>850</v>
      </c>
      <c r="C882" s="23">
        <v>45758</v>
      </c>
      <c r="E882" s="11"/>
      <c r="F882" s="76" t="s">
        <v>1664</v>
      </c>
      <c r="G882" t="str">
        <f t="shared" si="13"/>
        <v>April</v>
      </c>
    </row>
    <row r="883" spans="1:7">
      <c r="A883" s="76" t="s">
        <v>406</v>
      </c>
      <c r="B883" s="76" t="s">
        <v>850</v>
      </c>
      <c r="C883" s="23">
        <v>45758</v>
      </c>
      <c r="E883" s="11"/>
      <c r="F883" s="76" t="s">
        <v>1665</v>
      </c>
      <c r="G883" t="str">
        <f t="shared" si="13"/>
        <v>April</v>
      </c>
    </row>
    <row r="884" spans="1:7">
      <c r="A884" s="235" t="s">
        <v>267</v>
      </c>
      <c r="B884" s="245" t="s">
        <v>1121</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1131</v>
      </c>
      <c r="C888" s="23">
        <v>45761</v>
      </c>
      <c r="D888" s="11">
        <v>276</v>
      </c>
      <c r="E888" s="11"/>
      <c r="F888" s="76"/>
      <c r="G888" t="str">
        <f t="shared" si="13"/>
        <v>April</v>
      </c>
    </row>
    <row r="889" spans="1:7">
      <c r="A889" s="76" t="s">
        <v>321</v>
      </c>
      <c r="B889" s="88" t="s">
        <v>1121</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1131</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1131</v>
      </c>
      <c r="C898" s="23">
        <v>45762</v>
      </c>
      <c r="D898" s="11">
        <v>779</v>
      </c>
      <c r="E898" s="11"/>
      <c r="F898" s="11" t="s">
        <v>1494</v>
      </c>
      <c r="G898" t="str">
        <f t="shared" si="13"/>
        <v>April</v>
      </c>
    </row>
    <row r="899" spans="1:7">
      <c r="A899" s="76" t="s">
        <v>321</v>
      </c>
      <c r="B899" s="88" t="s">
        <v>1121</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1131</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850</v>
      </c>
      <c r="C905" s="23">
        <v>45762</v>
      </c>
      <c r="E905" s="11"/>
      <c r="F905" s="76" t="s">
        <v>1676</v>
      </c>
      <c r="G905" t="str">
        <f t="shared" si="14"/>
        <v>April</v>
      </c>
    </row>
    <row r="906" spans="1:7">
      <c r="A906" s="76" t="s">
        <v>406</v>
      </c>
      <c r="B906" s="76" t="s">
        <v>850</v>
      </c>
      <c r="C906" s="23">
        <v>45762</v>
      </c>
      <c r="E906" s="11"/>
      <c r="F906" s="76" t="s">
        <v>1676</v>
      </c>
      <c r="G906" t="str">
        <f t="shared" si="14"/>
        <v>April</v>
      </c>
    </row>
    <row r="907" spans="1:7">
      <c r="A907" s="235" t="s">
        <v>361</v>
      </c>
      <c r="B907" s="235" t="s">
        <v>850</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861</v>
      </c>
      <c r="C910" s="23">
        <v>45762</v>
      </c>
      <c r="D910" s="89">
        <v>1538</v>
      </c>
      <c r="E910" s="11"/>
      <c r="F910" s="11" t="s">
        <v>1677</v>
      </c>
      <c r="G910" t="str">
        <f t="shared" si="14"/>
        <v>April</v>
      </c>
    </row>
    <row r="911" spans="1:7">
      <c r="A911" s="76" t="s">
        <v>302</v>
      </c>
      <c r="B911" s="88" t="s">
        <v>1121</v>
      </c>
      <c r="C911" s="23">
        <v>45763</v>
      </c>
      <c r="E911" s="11"/>
      <c r="F911" s="76" t="s">
        <v>1678</v>
      </c>
      <c r="G911" t="str">
        <f t="shared" si="14"/>
        <v>April</v>
      </c>
    </row>
    <row r="912" spans="1:7">
      <c r="A912" s="76" t="s">
        <v>310</v>
      </c>
      <c r="B912" s="76" t="s">
        <v>861</v>
      </c>
      <c r="C912" s="23">
        <v>45763</v>
      </c>
      <c r="D912" s="89">
        <v>2713</v>
      </c>
      <c r="E912" s="11"/>
      <c r="F912" s="11" t="s">
        <v>1679</v>
      </c>
      <c r="G912" t="str">
        <f t="shared" si="14"/>
        <v>April</v>
      </c>
    </row>
    <row r="913" spans="1:7">
      <c r="A913" s="76" t="s">
        <v>314</v>
      </c>
      <c r="B913" s="76" t="s">
        <v>1131</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1131</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861</v>
      </c>
      <c r="C925" s="23">
        <v>45764</v>
      </c>
      <c r="D925" s="11">
        <v>862</v>
      </c>
      <c r="E925" s="11"/>
      <c r="F925" s="11" t="s">
        <v>1685</v>
      </c>
      <c r="G925" t="str">
        <f t="shared" si="14"/>
        <v>April</v>
      </c>
    </row>
    <row r="926" spans="1:7">
      <c r="A926" s="233" t="s">
        <v>314</v>
      </c>
      <c r="B926" s="233" t="s">
        <v>1131</v>
      </c>
      <c r="C926" s="23">
        <v>45764</v>
      </c>
      <c r="D926" s="11">
        <v>338</v>
      </c>
      <c r="E926" s="11"/>
      <c r="F926" s="11" t="s">
        <v>1686</v>
      </c>
      <c r="G926" t="str">
        <f t="shared" si="14"/>
        <v>April</v>
      </c>
    </row>
    <row r="927" spans="1:7">
      <c r="A927" s="233" t="s">
        <v>321</v>
      </c>
      <c r="B927" s="88" t="s">
        <v>1121</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1131</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861</v>
      </c>
      <c r="C937" s="23">
        <v>45765</v>
      </c>
      <c r="D937" s="89">
        <v>1507</v>
      </c>
      <c r="E937" s="11"/>
      <c r="F937" s="34" t="s">
        <v>1691</v>
      </c>
      <c r="G937" t="str">
        <f t="shared" si="14"/>
        <v>April</v>
      </c>
    </row>
    <row r="938" spans="1:7">
      <c r="A938" s="233" t="s">
        <v>314</v>
      </c>
      <c r="B938" s="233" t="s">
        <v>1131</v>
      </c>
      <c r="C938" s="23">
        <v>45765</v>
      </c>
      <c r="D938" s="11">
        <v>26</v>
      </c>
      <c r="E938" s="11"/>
      <c r="F938" s="11" t="s">
        <v>1692</v>
      </c>
      <c r="G938" t="str">
        <f t="shared" si="14"/>
        <v>April</v>
      </c>
    </row>
    <row r="939" spans="1:7">
      <c r="A939" s="233" t="s">
        <v>321</v>
      </c>
      <c r="B939" s="88" t="s">
        <v>1121</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1121</v>
      </c>
      <c r="C942" s="23">
        <v>45765</v>
      </c>
      <c r="D942" s="11">
        <v>706</v>
      </c>
      <c r="E942" s="11"/>
      <c r="F942" s="11" t="s">
        <v>1512</v>
      </c>
      <c r="G942" t="str">
        <f t="shared" si="14"/>
        <v>April</v>
      </c>
    </row>
    <row r="943" spans="1:7">
      <c r="A943" s="235" t="s">
        <v>345</v>
      </c>
      <c r="B943" s="235" t="s">
        <v>1131</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850</v>
      </c>
      <c r="C946" s="23">
        <v>45765</v>
      </c>
      <c r="E946" s="11"/>
      <c r="F946" s="235" t="s">
        <v>1698</v>
      </c>
      <c r="G946" t="str">
        <f t="shared" si="14"/>
        <v>April</v>
      </c>
    </row>
    <row r="947" spans="1:7">
      <c r="A947" s="240" t="s">
        <v>361</v>
      </c>
      <c r="B947" s="240" t="s">
        <v>850</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1142</v>
      </c>
      <c r="C950" s="23">
        <v>45768</v>
      </c>
      <c r="E950" s="11"/>
      <c r="F950" s="76" t="s">
        <v>1701</v>
      </c>
      <c r="G950" t="str">
        <f t="shared" ref="G950:G983" si="15">TEXT(C950,"mmmm")</f>
        <v>April</v>
      </c>
    </row>
    <row r="951" spans="1:7">
      <c r="A951" s="233" t="s">
        <v>314</v>
      </c>
      <c r="B951" s="233" t="s">
        <v>1131</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1147</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1131</v>
      </c>
      <c r="C958" s="23">
        <v>45768</v>
      </c>
      <c r="E958" s="11"/>
      <c r="F958" s="103" t="s">
        <v>1671</v>
      </c>
      <c r="G958" t="str">
        <f t="shared" si="15"/>
        <v>April</v>
      </c>
    </row>
    <row r="959" spans="1:7">
      <c r="A959" s="240" t="s">
        <v>349</v>
      </c>
      <c r="B959" s="76" t="s">
        <v>850</v>
      </c>
      <c r="C959" s="23">
        <v>45768</v>
      </c>
      <c r="E959" s="11"/>
      <c r="F959" s="240" t="s">
        <v>1698</v>
      </c>
      <c r="G959" t="str">
        <f t="shared" si="15"/>
        <v>April</v>
      </c>
    </row>
    <row r="960" spans="1:7">
      <c r="A960" s="556" t="s">
        <v>406</v>
      </c>
      <c r="B960" s="235" t="s">
        <v>850</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1142</v>
      </c>
      <c r="C962" s="248">
        <v>45769</v>
      </c>
      <c r="D962" s="103"/>
      <c r="E962" s="182"/>
      <c r="F962" s="103"/>
      <c r="G962" t="str">
        <f t="shared" si="15"/>
        <v>April</v>
      </c>
    </row>
    <row r="963" spans="1:7">
      <c r="A963" s="233" t="s">
        <v>314</v>
      </c>
      <c r="B963" s="233" t="s">
        <v>1131</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1147</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861</v>
      </c>
      <c r="C967" s="248">
        <v>45769</v>
      </c>
      <c r="D967" s="89">
        <v>1864</v>
      </c>
      <c r="F967" s="11" t="s">
        <v>1711</v>
      </c>
      <c r="G967" t="str">
        <f t="shared" si="15"/>
        <v>April</v>
      </c>
    </row>
    <row r="968" spans="1:7">
      <c r="A968" s="234" t="s">
        <v>345</v>
      </c>
      <c r="B968" s="234" t="s">
        <v>1131</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1124</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1142</v>
      </c>
      <c r="C976" s="23">
        <v>45770</v>
      </c>
      <c r="D976" s="89">
        <v>2348</v>
      </c>
      <c r="F976" s="11" t="s">
        <v>1717</v>
      </c>
      <c r="G976" t="str">
        <f t="shared" si="15"/>
        <v>April</v>
      </c>
    </row>
    <row r="977" spans="1:7">
      <c r="A977" s="233" t="s">
        <v>314</v>
      </c>
      <c r="B977" s="233" t="s">
        <v>1131</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861</v>
      </c>
      <c r="C979" s="23">
        <v>45770</v>
      </c>
      <c r="F979" s="240" t="s">
        <v>1718</v>
      </c>
      <c r="G979" t="str">
        <f t="shared" si="15"/>
        <v>April</v>
      </c>
    </row>
    <row r="980" spans="1:7">
      <c r="A980" s="234" t="s">
        <v>335</v>
      </c>
      <c r="B980" s="234" t="s">
        <v>1147</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861</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1124</v>
      </c>
      <c r="C984" s="23">
        <v>45770</v>
      </c>
      <c r="F984" s="249" t="s">
        <v>1722</v>
      </c>
    </row>
    <row r="985" spans="1:7">
      <c r="A985" s="556" t="s">
        <v>406</v>
      </c>
      <c r="B985" s="556" t="s">
        <v>1124</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1142</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861</v>
      </c>
      <c r="C990" s="23">
        <v>45771</v>
      </c>
      <c r="D990" s="11">
        <v>988</v>
      </c>
      <c r="F990" s="34" t="s">
        <v>1726</v>
      </c>
      <c r="G990" t="str">
        <f t="shared" si="16"/>
        <v>April</v>
      </c>
    </row>
    <row r="991" spans="1:7">
      <c r="A991" s="233" t="s">
        <v>333</v>
      </c>
      <c r="B991" s="233" t="s">
        <v>1147</v>
      </c>
      <c r="C991" s="23">
        <v>45771</v>
      </c>
      <c r="D991" s="11">
        <v>588</v>
      </c>
      <c r="F991" s="11" t="s">
        <v>1647</v>
      </c>
      <c r="G991" t="str">
        <f t="shared" si="16"/>
        <v>April</v>
      </c>
    </row>
    <row r="992" spans="1:7">
      <c r="A992" s="234" t="s">
        <v>335</v>
      </c>
      <c r="B992" s="234" t="s">
        <v>1147</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861</v>
      </c>
      <c r="C994" s="23">
        <v>45771</v>
      </c>
      <c r="D994" s="89">
        <v>1095</v>
      </c>
      <c r="F994" s="34" t="s">
        <v>1729</v>
      </c>
      <c r="G994" t="str">
        <f t="shared" si="16"/>
        <v>April</v>
      </c>
    </row>
    <row r="995" spans="1:7">
      <c r="A995" s="234" t="s">
        <v>345</v>
      </c>
      <c r="B995" s="234" t="s">
        <v>1131</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1124</v>
      </c>
      <c r="C997" s="23">
        <v>45771</v>
      </c>
      <c r="F997" s="240" t="s">
        <v>1731</v>
      </c>
      <c r="G997" t="str">
        <f t="shared" si="16"/>
        <v>April</v>
      </c>
    </row>
    <row r="998" spans="1:7">
      <c r="A998" s="556" t="s">
        <v>422</v>
      </c>
      <c r="B998" s="556" t="s">
        <v>1124</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1142</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1142</v>
      </c>
      <c r="C1003" s="23">
        <v>45772</v>
      </c>
      <c r="D1003" s="89">
        <v>1108</v>
      </c>
      <c r="F1003" s="11" t="s">
        <v>1736</v>
      </c>
      <c r="G1003" t="str">
        <f t="shared" si="16"/>
        <v>April</v>
      </c>
    </row>
    <row r="1004" spans="1:7">
      <c r="A1004" s="252" t="s">
        <v>329</v>
      </c>
      <c r="B1004" s="233" t="s">
        <v>861</v>
      </c>
      <c r="C1004" s="23">
        <v>45772</v>
      </c>
      <c r="F1004" s="240" t="s">
        <v>1737</v>
      </c>
      <c r="G1004" t="str">
        <f t="shared" si="16"/>
        <v>April</v>
      </c>
    </row>
    <row r="1005" spans="1:7">
      <c r="A1005" s="253" t="s">
        <v>333</v>
      </c>
      <c r="B1005" s="234" t="s">
        <v>1147</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861</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1131</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1142</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1142</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1147</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1142</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1142</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1147</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1131</v>
      </c>
      <c r="C1032" s="23">
        <v>45777</v>
      </c>
      <c r="F1032" s="76" t="s">
        <v>104</v>
      </c>
      <c r="G1032" t="str">
        <f t="shared" si="16"/>
        <v>April</v>
      </c>
    </row>
    <row r="1033" spans="1:7">
      <c r="A1033" s="253" t="s">
        <v>327</v>
      </c>
      <c r="B1033" s="235" t="s">
        <v>1142</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1147</v>
      </c>
      <c r="C1036" s="23">
        <v>45777</v>
      </c>
      <c r="D1036" s="89">
        <v>1498</v>
      </c>
      <c r="F1036" s="11" t="s">
        <v>1755</v>
      </c>
      <c r="G1036" t="str">
        <f t="shared" si="16"/>
        <v>April</v>
      </c>
    </row>
    <row r="1037" spans="1:7">
      <c r="A1037" s="252" t="s">
        <v>339</v>
      </c>
      <c r="B1037" s="233" t="s">
        <v>1121</v>
      </c>
      <c r="C1037" s="23">
        <v>45777</v>
      </c>
      <c r="D1037" s="11">
        <v>594</v>
      </c>
      <c r="F1037" s="11" t="s">
        <v>1756</v>
      </c>
      <c r="G1037" t="str">
        <f t="shared" si="16"/>
        <v>April</v>
      </c>
    </row>
    <row r="1038" spans="1:7">
      <c r="A1038" s="253" t="s">
        <v>427</v>
      </c>
      <c r="B1038" s="235" t="s">
        <v>1142</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1131</v>
      </c>
      <c r="C1042" s="23">
        <v>45778</v>
      </c>
      <c r="E1042" s="11"/>
      <c r="F1042" s="76" t="s">
        <v>104</v>
      </c>
      <c r="G1042" t="str">
        <f t="shared" si="16"/>
        <v>May</v>
      </c>
    </row>
    <row r="1043" spans="1:7">
      <c r="A1043" s="69" t="s">
        <v>312</v>
      </c>
      <c r="B1043" s="76" t="s">
        <v>1142</v>
      </c>
      <c r="C1043" s="23">
        <v>45778</v>
      </c>
      <c r="E1043" s="11"/>
      <c r="F1043" s="76" t="s">
        <v>1757</v>
      </c>
    </row>
    <row r="1044" spans="1:7">
      <c r="A1044" s="617" t="s">
        <v>327</v>
      </c>
      <c r="B1044" s="235" t="s">
        <v>1142</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1147</v>
      </c>
      <c r="C1047" s="23">
        <v>45778</v>
      </c>
      <c r="D1047" s="11">
        <v>229</v>
      </c>
      <c r="E1047" s="11"/>
      <c r="F1047" s="11" t="s">
        <v>1762</v>
      </c>
      <c r="G1047" t="str">
        <f t="shared" si="16"/>
        <v>May</v>
      </c>
    </row>
    <row r="1048" spans="1:7">
      <c r="A1048" s="69" t="s">
        <v>339</v>
      </c>
      <c r="B1048" s="76" t="s">
        <v>1142</v>
      </c>
      <c r="C1048" s="23">
        <v>45778</v>
      </c>
      <c r="E1048" s="11"/>
      <c r="F1048" s="76" t="s">
        <v>1757</v>
      </c>
      <c r="G1048" t="str">
        <f t="shared" si="16"/>
        <v>May</v>
      </c>
    </row>
    <row r="1049" spans="1:7">
      <c r="A1049" s="617" t="s">
        <v>427</v>
      </c>
      <c r="B1049" s="235" t="s">
        <v>1142</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1142</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1142</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1147</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1142</v>
      </c>
      <c r="C1061" s="23">
        <v>45782</v>
      </c>
      <c r="D1061" s="11">
        <v>640</v>
      </c>
      <c r="F1061" s="11" t="s">
        <v>1768</v>
      </c>
      <c r="G1061" t="str">
        <f t="shared" si="17"/>
        <v>May</v>
      </c>
    </row>
    <row r="1062" spans="1:7">
      <c r="A1062" s="253" t="s">
        <v>509</v>
      </c>
      <c r="B1062" s="235" t="s">
        <v>1142</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1121</v>
      </c>
      <c r="C1064" s="23">
        <v>45782</v>
      </c>
      <c r="F1064" s="88" t="s">
        <v>1771</v>
      </c>
      <c r="G1064" t="str">
        <f t="shared" si="17"/>
        <v>May</v>
      </c>
    </row>
    <row r="1065" spans="1:7">
      <c r="A1065" s="253" t="s">
        <v>333</v>
      </c>
      <c r="B1065" s="234" t="s">
        <v>1147</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1142</v>
      </c>
      <c r="C1072" s="23">
        <v>45783</v>
      </c>
      <c r="D1072" s="11">
        <v>165</v>
      </c>
    </row>
    <row r="1073" spans="1:7">
      <c r="A1073" s="252" t="s">
        <v>410</v>
      </c>
      <c r="B1073" s="76" t="s">
        <v>1142</v>
      </c>
      <c r="C1073" s="23">
        <v>45783</v>
      </c>
      <c r="D1073" s="11">
        <v>490</v>
      </c>
      <c r="F1073" s="11" t="s">
        <v>1776</v>
      </c>
      <c r="G1073" t="str">
        <f t="shared" si="18"/>
        <v>May</v>
      </c>
    </row>
    <row r="1074" spans="1:7">
      <c r="A1074" s="253" t="s">
        <v>509</v>
      </c>
      <c r="B1074" s="235" t="s">
        <v>1142</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1147</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1124</v>
      </c>
      <c r="C1083" s="23">
        <v>45784</v>
      </c>
      <c r="D1083" s="11">
        <v>592</v>
      </c>
      <c r="F1083" s="11" t="s">
        <v>1782</v>
      </c>
      <c r="G1083" t="str">
        <f>TEXT(C1083,"mmmm")</f>
        <v>May</v>
      </c>
    </row>
    <row r="1084" spans="1:7">
      <c r="A1084" s="252" t="s">
        <v>410</v>
      </c>
      <c r="B1084" s="76" t="s">
        <v>1142</v>
      </c>
      <c r="C1084" s="23">
        <v>45784</v>
      </c>
      <c r="D1084" s="11">
        <v>127</v>
      </c>
      <c r="F1084" s="11" t="s">
        <v>1783</v>
      </c>
      <c r="G1084" t="str">
        <f>TEXT(C1084,"mmmm")</f>
        <v>May</v>
      </c>
    </row>
    <row r="1085" spans="1:7">
      <c r="A1085" s="252" t="s">
        <v>396</v>
      </c>
      <c r="B1085" s="76" t="s">
        <v>1142</v>
      </c>
      <c r="C1085" s="23">
        <v>45784</v>
      </c>
      <c r="D1085" s="11">
        <v>645</v>
      </c>
      <c r="F1085" s="11" t="s">
        <v>1784</v>
      </c>
      <c r="G1085" t="str">
        <f>TEXT(C1085,"mmmm")</f>
        <v>May</v>
      </c>
    </row>
    <row r="1086" spans="1:7">
      <c r="A1086" s="253" t="s">
        <v>333</v>
      </c>
      <c r="B1086" s="234" t="s">
        <v>1147</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1124</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1142</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1147</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1142</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1124</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1142</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1142</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1124</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1124</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1124</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1147</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1124</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1147</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1124</v>
      </c>
      <c r="C1150" s="23">
        <v>45796</v>
      </c>
      <c r="D1150" s="11">
        <v>605</v>
      </c>
      <c r="G1150" t="str">
        <f t="shared" si="21"/>
        <v>May</v>
      </c>
    </row>
    <row r="1151" spans="1:7">
      <c r="A1151" s="235" t="s">
        <v>335</v>
      </c>
      <c r="B1151" s="235" t="s">
        <v>1147</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1124</v>
      </c>
      <c r="C1166" s="23">
        <v>45798</v>
      </c>
      <c r="D1166" s="11">
        <v>600</v>
      </c>
      <c r="G1166" t="str">
        <f t="shared" si="21"/>
        <v>May</v>
      </c>
    </row>
    <row r="1167" spans="1:7">
      <c r="A1167" s="253" t="s">
        <v>122</v>
      </c>
      <c r="B1167" s="234" t="s">
        <v>1124</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1147</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1124</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1124</v>
      </c>
      <c r="C1178" s="23">
        <v>45800</v>
      </c>
      <c r="F1178" s="276" t="s">
        <v>1757</v>
      </c>
      <c r="G1178" t="str">
        <f t="shared" si="21"/>
        <v>May</v>
      </c>
    </row>
    <row r="1179" spans="1:7">
      <c r="A1179" s="253" t="s">
        <v>122</v>
      </c>
      <c r="B1179" s="234" t="s">
        <v>1124</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1124</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1124</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1124</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1124</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1124</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504</v>
      </c>
      <c r="B1211" s="233" t="s">
        <v>1124</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1124</v>
      </c>
      <c r="C1214" s="23">
        <v>45811</v>
      </c>
      <c r="F1214" s="76" t="s">
        <v>104</v>
      </c>
      <c r="G1214" t="s">
        <v>1837</v>
      </c>
    </row>
    <row r="1215" spans="1:7">
      <c r="A1215" s="235" t="s">
        <v>137</v>
      </c>
      <c r="B1215" s="235" t="s">
        <v>1124</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1124</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1124</v>
      </c>
      <c r="C1228" s="23">
        <v>45813</v>
      </c>
      <c r="D1228" s="89">
        <v>1101</v>
      </c>
      <c r="F1228" s="11" t="s">
        <v>1535</v>
      </c>
      <c r="G1228" t="s">
        <v>1837</v>
      </c>
    </row>
    <row r="1229" spans="1:7">
      <c r="A1229" s="76" t="s">
        <v>137</v>
      </c>
      <c r="B1229" s="76" t="s">
        <v>1124</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1124</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1124</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1124</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1124</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1124</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1124</v>
      </c>
      <c r="C1265" s="23">
        <v>45826</v>
      </c>
      <c r="D1265" s="11">
        <v>729</v>
      </c>
      <c r="G1265" t="s">
        <v>1837</v>
      </c>
    </row>
    <row r="1266" spans="1:7">
      <c r="A1266" s="76" t="s">
        <v>137</v>
      </c>
      <c r="B1266" s="76" t="s">
        <v>1124</v>
      </c>
      <c r="C1266" s="23">
        <v>45827</v>
      </c>
      <c r="D1266" s="11">
        <v>464</v>
      </c>
      <c r="G1266" t="s">
        <v>1837</v>
      </c>
    </row>
    <row r="1267" spans="1:7">
      <c r="A1267" s="235" t="s">
        <v>111</v>
      </c>
      <c r="B1267" s="235" t="s">
        <v>1124</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1124</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1124</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1124</v>
      </c>
      <c r="C1295" s="23">
        <v>45834</v>
      </c>
      <c r="D1295" s="11">
        <v>112</v>
      </c>
      <c r="F1295" s="11" t="s">
        <v>1523</v>
      </c>
      <c r="G1295" t="s">
        <v>1837</v>
      </c>
    </row>
    <row r="1296" spans="1:7">
      <c r="A1296" s="233" t="s">
        <v>111</v>
      </c>
      <c r="B1296" s="76" t="s">
        <v>1124</v>
      </c>
      <c r="C1296" s="23">
        <v>45834</v>
      </c>
      <c r="D1296" s="11">
        <v>676</v>
      </c>
      <c r="F1296" s="11" t="s">
        <v>1830</v>
      </c>
      <c r="G1296" t="s">
        <v>1837</v>
      </c>
    </row>
    <row r="1297" spans="1:7">
      <c r="A1297" s="235" t="s">
        <v>137</v>
      </c>
      <c r="B1297" s="235" t="s">
        <v>852</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1124</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1124</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1124</v>
      </c>
      <c r="C1308" s="23">
        <v>45839</v>
      </c>
      <c r="D1308" s="11">
        <v>478</v>
      </c>
      <c r="G1308" t="s">
        <v>1870</v>
      </c>
    </row>
    <row r="1309" spans="1:7">
      <c r="A1309" s="235" t="s">
        <v>137</v>
      </c>
      <c r="B1309" s="246" t="s">
        <v>1124</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1124</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1124</v>
      </c>
      <c r="C1316" s="23">
        <v>45841</v>
      </c>
      <c r="D1316" s="11">
        <v>372</v>
      </c>
      <c r="F1316" s="50" t="s">
        <v>1523</v>
      </c>
      <c r="G1316" t="s">
        <v>1870</v>
      </c>
    </row>
    <row r="1317" spans="1:7" ht="15.75">
      <c r="A1317" s="76" t="s">
        <v>111</v>
      </c>
      <c r="B1317" s="246" t="s">
        <v>852</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852</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1124</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852</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852</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852</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852</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852</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1147</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852</v>
      </c>
      <c r="C1361" s="23">
        <v>45860</v>
      </c>
      <c r="D1361" s="11">
        <v>318</v>
      </c>
      <c r="G1361" t="s">
        <v>1870</v>
      </c>
    </row>
    <row r="1362" spans="1:7">
      <c r="A1362" s="296" t="s">
        <v>1426</v>
      </c>
      <c r="B1362" s="587" t="s">
        <v>852</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852</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1147</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852</v>
      </c>
      <c r="C1378" s="23">
        <v>45862</v>
      </c>
      <c r="D1378" s="11">
        <v>880</v>
      </c>
      <c r="G1378" t="s">
        <v>1870</v>
      </c>
    </row>
    <row r="1379" spans="1:7">
      <c r="A1379" s="253" t="s">
        <v>128</v>
      </c>
      <c r="B1379" s="273" t="s">
        <v>1124</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852</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852</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852</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852</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852</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852</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852</v>
      </c>
      <c r="C1418" s="23">
        <v>45875</v>
      </c>
      <c r="D1418" s="11">
        <v>840</v>
      </c>
      <c r="G1418" t="s">
        <v>1907</v>
      </c>
    </row>
    <row r="1419" spans="1:7">
      <c r="A1419" s="76" t="s">
        <v>108</v>
      </c>
      <c r="B1419" s="420" t="s">
        <v>852</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852</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852</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852</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852</v>
      </c>
      <c r="C1435" s="23">
        <v>45881</v>
      </c>
      <c r="D1435" s="11">
        <v>319</v>
      </c>
      <c r="G1435" t="s">
        <v>1907</v>
      </c>
    </row>
    <row r="1436" spans="1:7">
      <c r="A1436" s="421" t="s">
        <v>140</v>
      </c>
      <c r="B1436" s="240" t="s">
        <v>852</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852</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852</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852</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852</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852</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852</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852</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852</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852</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852</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852</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852</v>
      </c>
      <c r="C1512" s="23">
        <v>45896</v>
      </c>
      <c r="D1512" s="11">
        <v>358</v>
      </c>
      <c r="F1512" s="11" t="s">
        <v>1935</v>
      </c>
      <c r="G1512" t="s">
        <v>1907</v>
      </c>
    </row>
    <row r="1513" spans="1:7">
      <c r="A1513" s="857" t="s">
        <v>115</v>
      </c>
      <c r="B1513" s="235" t="s">
        <v>852</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852</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852</v>
      </c>
      <c r="C1520" s="23">
        <v>45897</v>
      </c>
      <c r="F1520" s="240" t="s">
        <v>1671</v>
      </c>
      <c r="G1520" t="s">
        <v>1907</v>
      </c>
    </row>
    <row r="1521" spans="1:7">
      <c r="A1521" s="854" t="s">
        <v>115</v>
      </c>
      <c r="B1521" s="273" t="s">
        <v>852</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932</v>
      </c>
      <c r="C1523" s="239">
        <v>45898</v>
      </c>
      <c r="D1523" s="89">
        <v>1131</v>
      </c>
      <c r="G1523" t="s">
        <v>1907</v>
      </c>
    </row>
    <row r="1524" spans="1:7">
      <c r="A1524" s="904" t="s">
        <v>115</v>
      </c>
      <c r="B1524" s="556" t="s">
        <v>852</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852</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852</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852</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844</v>
      </c>
      <c r="B1563" s="627" t="s">
        <v>845</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508</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844</v>
      </c>
      <c r="B1570" s="853" t="s">
        <v>845</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844</v>
      </c>
      <c r="B1574" s="853" t="s">
        <v>845</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844</v>
      </c>
      <c r="B1579" s="853" t="s">
        <v>845</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844</v>
      </c>
      <c r="B1585" s="296" t="s">
        <v>845</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844</v>
      </c>
      <c r="B1593" s="76" t="s">
        <v>845</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844</v>
      </c>
      <c r="B1603" s="178" t="s">
        <v>845</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844</v>
      </c>
      <c r="B1608" s="317" t="s">
        <v>845</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844</v>
      </c>
      <c r="B1616" s="233" t="s">
        <v>845</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844</v>
      </c>
      <c r="B1625" s="317" t="s">
        <v>845</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1147</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7"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844</v>
      </c>
      <c r="B1636" s="317" t="s">
        <v>845</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1147</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844</v>
      </c>
      <c r="B1651" s="178" t="s">
        <v>845</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1147</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845</v>
      </c>
      <c r="C1657" s="23">
        <v>45926</v>
      </c>
      <c r="D1657" s="11">
        <v>300</v>
      </c>
      <c r="G1657" t="s">
        <v>1943</v>
      </c>
    </row>
    <row r="1658" spans="1:7">
      <c r="A1658" s="233" t="s">
        <v>1433</v>
      </c>
      <c r="B1658" s="557" t="s">
        <v>1998</v>
      </c>
      <c r="C1658" s="23">
        <v>45926</v>
      </c>
      <c r="D1658" s="11">
        <v>364</v>
      </c>
      <c r="G1658" t="s">
        <v>1943</v>
      </c>
    </row>
    <row r="1659" spans="1:7">
      <c r="A1659" s="69" t="s">
        <v>844</v>
      </c>
      <c r="B1659" s="76" t="s">
        <v>845</v>
      </c>
      <c r="C1659" s="23">
        <v>45926</v>
      </c>
      <c r="D1659" s="11">
        <v>552</v>
      </c>
      <c r="G1659" t="s">
        <v>1943</v>
      </c>
    </row>
    <row r="1660" spans="1:7">
      <c r="A1660" s="881" t="s">
        <v>1287</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844</v>
      </c>
      <c r="B1669" s="76" t="s">
        <v>845</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1287</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1156</v>
      </c>
      <c r="B1676" s="878" t="s">
        <v>52</v>
      </c>
      <c r="C1676" s="23">
        <v>45930</v>
      </c>
      <c r="D1676" s="89">
        <v>1253</v>
      </c>
      <c r="G1676" t="s">
        <v>1943</v>
      </c>
    </row>
    <row r="1677" spans="1:7">
      <c r="A1677" s="1178"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844</v>
      </c>
      <c r="B1682" s="234" t="s">
        <v>845</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1287</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1156</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844</v>
      </c>
      <c r="B1693" s="76" t="s">
        <v>845</v>
      </c>
      <c r="C1693" s="23">
        <v>45931</v>
      </c>
      <c r="D1693" s="11">
        <v>312</v>
      </c>
      <c r="G1693" t="s">
        <v>2006</v>
      </c>
    </row>
    <row r="1694" spans="1:7">
      <c r="A1694" s="421" t="s">
        <v>108</v>
      </c>
      <c r="B1694" s="76" t="s">
        <v>54</v>
      </c>
      <c r="C1694" s="23">
        <v>45931</v>
      </c>
      <c r="D1694" s="11">
        <v>753</v>
      </c>
      <c r="G1694" t="s">
        <v>2006</v>
      </c>
    </row>
    <row r="1695" spans="1:7">
      <c r="A1695" s="234" t="s">
        <v>1287</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1156</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844</v>
      </c>
      <c r="B1703" s="235" t="s">
        <v>845</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1287</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1156</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844</v>
      </c>
      <c r="B1713" s="235" t="s">
        <v>845</v>
      </c>
      <c r="C1713" s="23">
        <v>45933</v>
      </c>
      <c r="D1713" s="11">
        <v>617</v>
      </c>
      <c r="G1713" t="s">
        <v>2006</v>
      </c>
    </row>
    <row r="1714" spans="1:7" ht="15.75">
      <c r="A1714" s="76" t="s">
        <v>1432</v>
      </c>
      <c r="B1714" s="175" t="s">
        <v>1397</v>
      </c>
      <c r="C1714" s="239">
        <v>45933</v>
      </c>
      <c r="D1714" s="11">
        <v>486</v>
      </c>
      <c r="G1714" t="s">
        <v>2006</v>
      </c>
    </row>
    <row r="1715" spans="1:7">
      <c r="A1715" s="234" t="s">
        <v>1287</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1156</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844</v>
      </c>
      <c r="B1724" s="76" t="s">
        <v>845</v>
      </c>
      <c r="C1724" s="23">
        <v>45936</v>
      </c>
      <c r="D1724" s="11">
        <v>768</v>
      </c>
      <c r="G1724" t="s">
        <v>2006</v>
      </c>
    </row>
    <row r="1725" spans="1:7">
      <c r="A1725" s="234" t="s">
        <v>1432</v>
      </c>
      <c r="B1725" s="234" t="s">
        <v>1147</v>
      </c>
      <c r="C1725" s="23">
        <v>45936</v>
      </c>
      <c r="D1725" s="11">
        <v>225</v>
      </c>
      <c r="G1725" t="s">
        <v>2006</v>
      </c>
    </row>
    <row r="1726" spans="1:7">
      <c r="A1726" s="419" t="s">
        <v>108</v>
      </c>
      <c r="B1726" s="235" t="s">
        <v>54</v>
      </c>
      <c r="C1726" s="23">
        <v>45936</v>
      </c>
      <c r="F1726" s="263" t="s">
        <v>1671</v>
      </c>
      <c r="G1726" t="s">
        <v>2006</v>
      </c>
    </row>
    <row r="1727" spans="1:7">
      <c r="A1727" s="263" t="s">
        <v>1287</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844</v>
      </c>
      <c r="B1734" s="76" t="s">
        <v>845</v>
      </c>
      <c r="C1734" s="239">
        <v>45937</v>
      </c>
      <c r="D1734" s="89">
        <v>1014</v>
      </c>
      <c r="G1734" t="s">
        <v>2006</v>
      </c>
    </row>
    <row r="1735" spans="1:7">
      <c r="A1735" s="235" t="s">
        <v>1432</v>
      </c>
      <c r="B1735" s="235" t="s">
        <v>1147</v>
      </c>
      <c r="C1735" s="239">
        <v>45937</v>
      </c>
      <c r="D1735" s="11">
        <v>416</v>
      </c>
      <c r="G1735" t="s">
        <v>2006</v>
      </c>
    </row>
    <row r="1736" spans="1:7" ht="15.75">
      <c r="A1736" s="76" t="s">
        <v>1432</v>
      </c>
      <c r="B1736" s="175" t="s">
        <v>1397</v>
      </c>
      <c r="C1736" s="239">
        <v>45937</v>
      </c>
      <c r="D1736" s="11">
        <v>871</v>
      </c>
      <c r="G1736" t="s">
        <v>2006</v>
      </c>
    </row>
    <row r="1737" spans="1:7">
      <c r="A1737" s="234" t="s">
        <v>1287</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1156</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1147</v>
      </c>
      <c r="C1747" s="23">
        <v>45938</v>
      </c>
      <c r="D1747" s="11">
        <v>418</v>
      </c>
      <c r="G1747" t="s">
        <v>2006</v>
      </c>
    </row>
    <row r="1748" spans="1:7">
      <c r="A1748" s="235" t="s">
        <v>1287</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844</v>
      </c>
      <c r="B1755" s="853" t="s">
        <v>845</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1147</v>
      </c>
      <c r="C1757" s="23">
        <v>45939</v>
      </c>
      <c r="F1757" s="478" t="s">
        <v>104</v>
      </c>
      <c r="G1757" t="s">
        <v>2006</v>
      </c>
    </row>
    <row r="1758" spans="1:7">
      <c r="A1758" s="50" t="s">
        <v>1287</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1147</v>
      </c>
      <c r="C1765" s="23">
        <v>45940</v>
      </c>
      <c r="F1765" s="240" t="s">
        <v>2025</v>
      </c>
      <c r="G1765" t="s">
        <v>2006</v>
      </c>
    </row>
    <row r="1766" spans="1:7" ht="15.75">
      <c r="A1766" s="76" t="s">
        <v>1275</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1279</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556</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1284</v>
      </c>
      <c r="B1786" s="556" t="s">
        <v>54</v>
      </c>
      <c r="C1786" s="23">
        <v>45944</v>
      </c>
      <c r="D1786" s="11">
        <v>927</v>
      </c>
      <c r="F1786" s="11" t="s">
        <v>2013</v>
      </c>
      <c r="G1786" t="s">
        <v>2006</v>
      </c>
    </row>
    <row r="1787" spans="1:7" ht="15.75">
      <c r="A1787" s="178" t="s">
        <v>1279</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844</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1284</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1284</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1284</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1284</v>
      </c>
      <c r="B1830" s="76" t="s">
        <v>54</v>
      </c>
      <c r="C1830" s="23">
        <v>45951</v>
      </c>
      <c r="D1830" s="11">
        <v>527</v>
      </c>
      <c r="F1830" s="11" t="s">
        <v>2045</v>
      </c>
      <c r="G1830" t="s">
        <v>2006</v>
      </c>
    </row>
    <row r="1831" spans="1:7">
      <c r="A1831" s="449" t="s">
        <v>874</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1284</v>
      </c>
      <c r="B1839" s="247" t="s">
        <v>54</v>
      </c>
      <c r="C1839" s="23">
        <v>45952</v>
      </c>
      <c r="D1839" s="11">
        <v>553</v>
      </c>
      <c r="G1839" t="s">
        <v>2006</v>
      </c>
    </row>
    <row r="1840" spans="1:7">
      <c r="A1840" s="82" t="s">
        <v>874</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874</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1284</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1284</v>
      </c>
      <c r="B1884" s="247" t="s">
        <v>54</v>
      </c>
      <c r="C1884" s="23">
        <v>45958</v>
      </c>
      <c r="D1884" s="89">
        <v>1224</v>
      </c>
      <c r="G1884" t="s">
        <v>2006</v>
      </c>
    </row>
    <row r="1885" spans="1:7">
      <c r="A1885" s="50" t="s">
        <v>1284</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1284</v>
      </c>
      <c r="B1895" s="247" t="s">
        <v>54</v>
      </c>
      <c r="C1895" s="23">
        <v>45959</v>
      </c>
      <c r="D1895" s="11">
        <v>343</v>
      </c>
      <c r="G1895" t="s">
        <v>2006</v>
      </c>
    </row>
    <row r="1896" spans="1:7">
      <c r="A1896" s="82" t="s">
        <v>1283</v>
      </c>
      <c r="B1896" s="50" t="s">
        <v>54</v>
      </c>
      <c r="C1896" s="23">
        <v>45959</v>
      </c>
      <c r="D1896" s="89">
        <v>3179</v>
      </c>
      <c r="G1896" t="s">
        <v>2006</v>
      </c>
    </row>
    <row r="1897" spans="1:7" ht="15.75">
      <c r="A1897" s="76" t="s">
        <v>844</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1284</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844</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874</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874</v>
      </c>
      <c r="B1933" s="274" t="s">
        <v>2038</v>
      </c>
      <c r="C1933" s="23">
        <v>45964</v>
      </c>
      <c r="D1933" s="11">
        <v>463</v>
      </c>
      <c r="G1933" t="s">
        <v>2112</v>
      </c>
    </row>
    <row r="1934" spans="1:7">
      <c r="A1934" s="234" t="s">
        <v>1283</v>
      </c>
      <c r="B1934" s="234" t="s">
        <v>54</v>
      </c>
      <c r="C1934" s="23">
        <v>45964</v>
      </c>
      <c r="D1934" s="11">
        <v>882</v>
      </c>
      <c r="F1934" s="11" t="s">
        <v>2114</v>
      </c>
      <c r="G1934" t="s">
        <v>2112</v>
      </c>
    </row>
    <row r="1935" spans="1:7" ht="15.75">
      <c r="A1935" s="76" t="s">
        <v>844</v>
      </c>
      <c r="B1935" s="175" t="s">
        <v>1397</v>
      </c>
      <c r="C1935" s="239">
        <v>45964</v>
      </c>
      <c r="F1935" s="11" t="s">
        <v>1859</v>
      </c>
      <c r="G1935" t="s">
        <v>2112</v>
      </c>
    </row>
    <row r="1936" spans="1:7">
      <c r="A1936" s="233" t="s">
        <v>844</v>
      </c>
      <c r="B1936" s="274" t="s">
        <v>2115</v>
      </c>
      <c r="C1936" s="23">
        <v>45964</v>
      </c>
      <c r="E1936" s="250">
        <v>3846</v>
      </c>
      <c r="F1936" s="11" t="s">
        <v>2116</v>
      </c>
      <c r="G1936" t="s">
        <v>2112</v>
      </c>
    </row>
    <row r="1937" spans="1:7">
      <c r="A1937" s="235" t="s">
        <v>844</v>
      </c>
      <c r="B1937" s="273" t="s">
        <v>845</v>
      </c>
      <c r="C1937" s="23">
        <v>45964</v>
      </c>
      <c r="F1937" s="614" t="s">
        <v>2117</v>
      </c>
      <c r="G1937" t="s">
        <v>2112</v>
      </c>
    </row>
    <row r="1938" spans="1:7" ht="15.75">
      <c r="A1938" s="76" t="s">
        <v>881</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1171</v>
      </c>
      <c r="B1942" s="27" t="s">
        <v>58</v>
      </c>
      <c r="C1942" s="239">
        <v>45965</v>
      </c>
      <c r="D1942" s="11">
        <v>363</v>
      </c>
      <c r="G1942" t="s">
        <v>2112</v>
      </c>
    </row>
    <row r="1943" spans="1:7">
      <c r="A1943" s="449" t="s">
        <v>1171</v>
      </c>
      <c r="B1943" s="449" t="s">
        <v>52</v>
      </c>
      <c r="C1943" s="23">
        <v>45965</v>
      </c>
      <c r="D1943" s="11">
        <v>778</v>
      </c>
      <c r="G1943" t="s">
        <v>2112</v>
      </c>
    </row>
    <row r="1944" spans="1:7">
      <c r="A1944" s="82" t="s">
        <v>1171</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874</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1283</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1171</v>
      </c>
      <c r="B1956" s="76" t="s">
        <v>58</v>
      </c>
      <c r="C1956" s="239">
        <v>45966</v>
      </c>
      <c r="D1956" s="89">
        <v>1113</v>
      </c>
      <c r="E1956" s="182"/>
      <c r="F1956" s="103"/>
      <c r="G1956" t="s">
        <v>2112</v>
      </c>
    </row>
    <row r="1957" spans="1:7">
      <c r="A1957" s="244" t="s">
        <v>1171</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874</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1283</v>
      </c>
      <c r="B1965" s="234" t="s">
        <v>54</v>
      </c>
      <c r="C1965" s="23">
        <v>45966</v>
      </c>
      <c r="D1965" s="89">
        <v>1034</v>
      </c>
      <c r="G1965" t="s">
        <v>2112</v>
      </c>
    </row>
    <row r="1966" spans="1:7" ht="15.75">
      <c r="A1966" s="76" t="s">
        <v>1279</v>
      </c>
      <c r="B1966" s="175" t="s">
        <v>1397</v>
      </c>
      <c r="C1966" s="239">
        <v>45966</v>
      </c>
      <c r="D1966" s="11">
        <v>150</v>
      </c>
      <c r="G1966" t="s">
        <v>2112</v>
      </c>
    </row>
    <row r="1967" spans="1:7">
      <c r="A1967" s="317" t="s">
        <v>844</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1171</v>
      </c>
      <c r="B1971" s="82" t="s">
        <v>58</v>
      </c>
      <c r="C1971" s="23">
        <v>45967</v>
      </c>
      <c r="D1971" s="74"/>
      <c r="E1971" s="11"/>
      <c r="F1971" s="76" t="s">
        <v>2126</v>
      </c>
      <c r="G1971" t="s">
        <v>2112</v>
      </c>
    </row>
    <row r="1972" spans="1:7">
      <c r="A1972" s="82" t="s">
        <v>1171</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874</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1283</v>
      </c>
      <c r="B1978" s="11" t="s">
        <v>54</v>
      </c>
      <c r="C1978" s="23">
        <v>45967</v>
      </c>
      <c r="D1978" s="11">
        <v>209</v>
      </c>
      <c r="G1978" t="s">
        <v>2112</v>
      </c>
    </row>
    <row r="1979" spans="1:7">
      <c r="A1979" s="478" t="s">
        <v>872</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1171</v>
      </c>
      <c r="B1981" s="235" t="s">
        <v>58</v>
      </c>
      <c r="C1981" s="23">
        <v>45968</v>
      </c>
      <c r="D1981" s="11">
        <v>923</v>
      </c>
      <c r="G1981" t="s">
        <v>2112</v>
      </c>
    </row>
    <row r="1982" spans="1:7">
      <c r="A1982" s="76" t="s">
        <v>1171</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872</v>
      </c>
      <c r="B1985" s="175" t="s">
        <v>1397</v>
      </c>
      <c r="C1985" s="239">
        <v>45968</v>
      </c>
      <c r="D1985" s="11">
        <v>350</v>
      </c>
      <c r="G1985" t="s">
        <v>2112</v>
      </c>
    </row>
    <row r="1986" spans="1:7">
      <c r="A1986" s="233" t="s">
        <v>872</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1287</v>
      </c>
      <c r="B1989" s="11" t="s">
        <v>54</v>
      </c>
      <c r="C1989" s="23">
        <v>45968</v>
      </c>
      <c r="D1989" s="11">
        <v>569</v>
      </c>
      <c r="G1989" t="s">
        <v>2112</v>
      </c>
    </row>
    <row r="1990" spans="1:7">
      <c r="A1990" s="178" t="s">
        <v>1218</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1283</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1218</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1218</v>
      </c>
      <c r="B2017" s="11" t="s">
        <v>56</v>
      </c>
      <c r="C2017" s="23">
        <v>45973</v>
      </c>
      <c r="D2017" s="11">
        <v>242</v>
      </c>
      <c r="G2017" t="s">
        <v>2112</v>
      </c>
    </row>
    <row r="2018" spans="1:7">
      <c r="A2018" s="11" t="s">
        <v>1372</v>
      </c>
      <c r="B2018" s="11" t="s">
        <v>56</v>
      </c>
      <c r="C2018" s="23">
        <v>45973</v>
      </c>
      <c r="D2018" s="89">
        <v>1264</v>
      </c>
      <c r="G2018" t="s">
        <v>2112</v>
      </c>
    </row>
    <row r="2019" spans="1:7">
      <c r="A2019" s="50" t="s">
        <v>1222</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1275</v>
      </c>
      <c r="B2028" s="175" t="s">
        <v>1397</v>
      </c>
      <c r="C2028" s="239">
        <v>45974</v>
      </c>
      <c r="F2028" s="11" t="s">
        <v>1556</v>
      </c>
      <c r="G2028" t="s">
        <v>2112</v>
      </c>
    </row>
    <row r="2029" spans="1:7">
      <c r="A2029" s="103" t="s">
        <v>1222</v>
      </c>
      <c r="B2029" s="103" t="s">
        <v>56</v>
      </c>
      <c r="C2029" s="23">
        <v>45974</v>
      </c>
      <c r="D2029" s="89">
        <v>3382</v>
      </c>
      <c r="G2029" t="s">
        <v>2112</v>
      </c>
    </row>
    <row r="2030" spans="1:7">
      <c r="A2030" s="11" t="s">
        <v>1372</v>
      </c>
      <c r="B2030" s="11" t="s">
        <v>56</v>
      </c>
      <c r="C2030" s="23">
        <v>45974</v>
      </c>
      <c r="D2030" s="89">
        <v>1281</v>
      </c>
      <c r="G2030" t="s">
        <v>2112</v>
      </c>
    </row>
    <row r="2031" spans="1:7">
      <c r="A2031" s="178" t="s">
        <v>1269</v>
      </c>
      <c r="B2031" s="11" t="s">
        <v>56</v>
      </c>
      <c r="C2031" s="23">
        <v>45974</v>
      </c>
      <c r="D2031" s="11">
        <v>424</v>
      </c>
      <c r="G2031" t="s">
        <v>2112</v>
      </c>
    </row>
    <row r="2032" spans="1:7">
      <c r="A2032" s="296" t="s">
        <v>1224</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1220</v>
      </c>
      <c r="B2050" s="76" t="s">
        <v>56</v>
      </c>
      <c r="C2050" s="23">
        <v>45978</v>
      </c>
      <c r="D2050" s="89">
        <v>5466</v>
      </c>
      <c r="G2050" t="s">
        <v>2112</v>
      </c>
    </row>
    <row r="2051" spans="1:7">
      <c r="A2051" s="233" t="s">
        <v>1372</v>
      </c>
      <c r="B2051" s="233" t="s">
        <v>56</v>
      </c>
      <c r="C2051" s="23">
        <v>45978</v>
      </c>
      <c r="D2051" s="89">
        <v>1662</v>
      </c>
      <c r="G2051" t="s">
        <v>2112</v>
      </c>
    </row>
    <row r="2052" spans="1:7">
      <c r="A2052" s="233" t="s">
        <v>1224</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1280</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1224</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1280</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1220</v>
      </c>
      <c r="B2086" s="282" t="s">
        <v>56</v>
      </c>
      <c r="C2086" s="23">
        <v>45981</v>
      </c>
      <c r="D2086" s="89">
        <v>2252</v>
      </c>
      <c r="F2086" s="27"/>
      <c r="G2086" t="s">
        <v>2112</v>
      </c>
    </row>
    <row r="2087" spans="1:7">
      <c r="A2087" s="247" t="s">
        <v>1224</v>
      </c>
      <c r="B2087" s="309" t="s">
        <v>56</v>
      </c>
      <c r="C2087" s="23">
        <v>45981</v>
      </c>
      <c r="D2087" s="675">
        <v>1027</v>
      </c>
      <c r="F2087" s="27"/>
      <c r="G2087" t="s">
        <v>2112</v>
      </c>
    </row>
    <row r="2088" spans="1:7">
      <c r="A2088" s="273" t="s">
        <v>1227</v>
      </c>
      <c r="B2088" s="282" t="s">
        <v>56</v>
      </c>
      <c r="C2088" s="23">
        <v>45981</v>
      </c>
      <c r="D2088" s="89">
        <v>1420</v>
      </c>
      <c r="F2088" s="27"/>
      <c r="G2088" t="s">
        <v>2112</v>
      </c>
    </row>
    <row r="2089" spans="1:7">
      <c r="A2089" s="247" t="s">
        <v>1230</v>
      </c>
      <c r="B2089" s="309" t="s">
        <v>56</v>
      </c>
      <c r="C2089" s="23">
        <v>45981</v>
      </c>
      <c r="D2089" s="89">
        <v>2376</v>
      </c>
      <c r="F2089" s="27"/>
      <c r="G2089" t="s">
        <v>2112</v>
      </c>
    </row>
    <row r="2090" spans="1:7">
      <c r="A2090" s="273" t="s">
        <v>1269</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1280</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1315</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1269</v>
      </c>
      <c r="B2098" s="107" t="s">
        <v>56</v>
      </c>
      <c r="C2098" s="23">
        <v>45982</v>
      </c>
      <c r="D2098" s="89">
        <v>3007</v>
      </c>
      <c r="F2098" s="27"/>
      <c r="G2098" t="s">
        <v>2112</v>
      </c>
    </row>
    <row r="2099" spans="1:7">
      <c r="A2099" s="321" t="s">
        <v>1224</v>
      </c>
      <c r="B2099" s="107" t="s">
        <v>56</v>
      </c>
      <c r="C2099" s="23">
        <v>45982</v>
      </c>
      <c r="D2099" s="11">
        <v>490</v>
      </c>
      <c r="F2099" s="27"/>
      <c r="G2099" t="s">
        <v>2112</v>
      </c>
    </row>
    <row r="2100" spans="1:7">
      <c r="A2100" s="321" t="s">
        <v>1227</v>
      </c>
      <c r="B2100" s="107" t="s">
        <v>56</v>
      </c>
      <c r="C2100" s="23">
        <v>45982</v>
      </c>
      <c r="D2100" s="89">
        <v>3043</v>
      </c>
      <c r="F2100" s="27"/>
      <c r="G2100" t="s">
        <v>2112</v>
      </c>
    </row>
    <row r="2101" spans="1:7">
      <c r="A2101" s="321" t="s">
        <v>1230</v>
      </c>
      <c r="B2101" s="107" t="s">
        <v>56</v>
      </c>
      <c r="C2101" s="23">
        <v>45982</v>
      </c>
      <c r="D2101" s="89">
        <v>1217</v>
      </c>
      <c r="F2101" s="27"/>
      <c r="G2101" t="s">
        <v>2112</v>
      </c>
    </row>
    <row r="2102" spans="1:7" ht="15.75">
      <c r="A2102" s="27" t="s">
        <v>1191</v>
      </c>
      <c r="B2102" s="175" t="s">
        <v>1397</v>
      </c>
      <c r="C2102" s="239">
        <v>45982</v>
      </c>
      <c r="E2102" s="250">
        <v>2257</v>
      </c>
      <c r="F2102" s="27" t="s">
        <v>1836</v>
      </c>
      <c r="G2102" t="s">
        <v>2112</v>
      </c>
    </row>
    <row r="2103" spans="1:7" ht="15.75">
      <c r="A2103" s="27" t="s">
        <v>1194</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1327</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874</v>
      </c>
      <c r="B2118" s="296" t="s">
        <v>2038</v>
      </c>
      <c r="C2118" s="23">
        <v>45985</v>
      </c>
      <c r="D2118" s="74"/>
      <c r="E2118" s="11"/>
      <c r="F2118" s="1180" t="s">
        <v>2175</v>
      </c>
      <c r="G2118" t="s">
        <v>2112</v>
      </c>
    </row>
    <row r="2119" spans="1:7">
      <c r="A2119" s="347" t="s">
        <v>872</v>
      </c>
      <c r="B2119" s="178" t="s">
        <v>2038</v>
      </c>
      <c r="C2119" s="23">
        <v>45985</v>
      </c>
      <c r="D2119" s="74"/>
      <c r="E2119" s="11"/>
      <c r="F2119" s="1180" t="s">
        <v>2176</v>
      </c>
      <c r="G2119" t="s">
        <v>2112</v>
      </c>
    </row>
    <row r="2120" spans="1:7">
      <c r="A2120" s="11" t="s">
        <v>857</v>
      </c>
      <c r="B2120" s="178" t="s">
        <v>2038</v>
      </c>
      <c r="C2120" s="23">
        <v>45985</v>
      </c>
      <c r="D2120" s="74"/>
      <c r="E2120" s="11"/>
      <c r="F2120" s="1180" t="s">
        <v>2177</v>
      </c>
      <c r="G2120" t="s">
        <v>2112</v>
      </c>
    </row>
    <row r="2121" spans="1:7">
      <c r="A2121" s="50" t="s">
        <v>1312</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874</v>
      </c>
      <c r="B2131" s="296" t="s">
        <v>2038</v>
      </c>
      <c r="C2131" s="23">
        <v>45986</v>
      </c>
      <c r="D2131" s="74"/>
      <c r="E2131" s="11"/>
      <c r="F2131" s="76" t="s">
        <v>2181</v>
      </c>
      <c r="G2131" t="s">
        <v>2112</v>
      </c>
    </row>
    <row r="2132" spans="1:7">
      <c r="A2132" s="347" t="s">
        <v>872</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1315</v>
      </c>
      <c r="B2134" s="11" t="s">
        <v>2038</v>
      </c>
      <c r="C2134" s="23">
        <v>45986</v>
      </c>
      <c r="D2134" s="250">
        <v>2568</v>
      </c>
      <c r="E2134" s="11"/>
      <c r="G2134" t="s">
        <v>2112</v>
      </c>
    </row>
    <row r="2135" spans="1:7">
      <c r="A2135" s="11" t="s">
        <v>1312</v>
      </c>
      <c r="B2135" s="11" t="s">
        <v>2038</v>
      </c>
      <c r="C2135" s="23">
        <v>45986</v>
      </c>
      <c r="D2135" s="89">
        <v>2537</v>
      </c>
      <c r="E2135" s="182"/>
      <c r="F2135" s="103"/>
      <c r="G2135" t="s">
        <v>2112</v>
      </c>
    </row>
    <row r="2136" spans="1:7">
      <c r="A2136" s="260" t="s">
        <v>1212</v>
      </c>
      <c r="B2136" s="99" t="s">
        <v>56</v>
      </c>
      <c r="C2136" s="23">
        <v>45986</v>
      </c>
      <c r="D2136" s="89">
        <v>2382</v>
      </c>
      <c r="G2136" t="s">
        <v>2112</v>
      </c>
    </row>
    <row r="2137" spans="1:7">
      <c r="A2137" s="321" t="s">
        <v>1364</v>
      </c>
      <c r="B2137" s="107" t="s">
        <v>56</v>
      </c>
      <c r="C2137" s="23">
        <v>45986</v>
      </c>
      <c r="D2137" s="11">
        <v>996</v>
      </c>
      <c r="G2137" t="s">
        <v>2112</v>
      </c>
    </row>
    <row r="2138" spans="1:7">
      <c r="A2138" s="321" t="s">
        <v>1233</v>
      </c>
      <c r="B2138" s="107" t="s">
        <v>56</v>
      </c>
      <c r="C2138" s="23">
        <v>45986</v>
      </c>
      <c r="D2138" s="89">
        <v>3634</v>
      </c>
      <c r="G2138" t="s">
        <v>2112</v>
      </c>
    </row>
    <row r="2139" spans="1:7">
      <c r="A2139" s="27" t="s">
        <v>1230</v>
      </c>
      <c r="B2139" s="107" t="s">
        <v>56</v>
      </c>
      <c r="C2139" s="23">
        <v>45986</v>
      </c>
      <c r="D2139" s="89">
        <v>3311</v>
      </c>
      <c r="G2139" t="s">
        <v>2112</v>
      </c>
    </row>
    <row r="2140" spans="1:7">
      <c r="A2140" s="27" t="s">
        <v>1367</v>
      </c>
      <c r="B2140" s="107" t="s">
        <v>56</v>
      </c>
      <c r="C2140" s="23">
        <v>45986</v>
      </c>
      <c r="D2140" s="89">
        <v>1175</v>
      </c>
      <c r="G2140" t="s">
        <v>2112</v>
      </c>
    </row>
    <row r="2141" spans="1:7">
      <c r="A2141" s="178" t="s">
        <v>1227</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874</v>
      </c>
      <c r="B2151" s="235" t="s">
        <v>2038</v>
      </c>
      <c r="C2151" s="23">
        <v>45987</v>
      </c>
      <c r="D2151" s="74"/>
      <c r="E2151" s="11"/>
      <c r="F2151" s="76" t="s">
        <v>2181</v>
      </c>
      <c r="G2151" t="s">
        <v>2112</v>
      </c>
    </row>
    <row r="2152" spans="1:7">
      <c r="A2152" s="76" t="s">
        <v>872</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1283</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1275</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1196</v>
      </c>
      <c r="B2160" s="175" t="s">
        <v>1397</v>
      </c>
      <c r="C2160" s="239">
        <v>45987</v>
      </c>
      <c r="E2160" s="74">
        <v>175</v>
      </c>
      <c r="G2160" t="s">
        <v>2112</v>
      </c>
    </row>
    <row r="2161" spans="1:7">
      <c r="A2161" s="234" t="s">
        <v>1196</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1198</v>
      </c>
      <c r="B2164" s="175" t="s">
        <v>1397</v>
      </c>
      <c r="C2164" s="239">
        <v>45987</v>
      </c>
      <c r="E2164" s="250">
        <v>1264</v>
      </c>
      <c r="G2164" t="s">
        <v>2112</v>
      </c>
    </row>
    <row r="2165" spans="1:7" ht="15.75">
      <c r="A2165" s="76" t="s">
        <v>1200</v>
      </c>
      <c r="B2165" s="175" t="s">
        <v>1397</v>
      </c>
      <c r="C2165" s="239">
        <v>45987</v>
      </c>
      <c r="E2165" s="250">
        <v>1520</v>
      </c>
      <c r="G2165" t="s">
        <v>2112</v>
      </c>
    </row>
    <row r="2166" spans="1:7" ht="15.75">
      <c r="A2166" s="76" t="s">
        <v>1202</v>
      </c>
      <c r="B2166" s="175" t="s">
        <v>1397</v>
      </c>
      <c r="C2166" s="239">
        <v>45987</v>
      </c>
      <c r="E2166" s="250">
        <v>1739</v>
      </c>
      <c r="G2166" t="s">
        <v>2112</v>
      </c>
    </row>
    <row r="2167" spans="1:7" ht="15.75">
      <c r="A2167" s="76" t="s">
        <v>1204</v>
      </c>
      <c r="B2167" s="175" t="s">
        <v>1397</v>
      </c>
      <c r="C2167" s="239">
        <v>45987</v>
      </c>
      <c r="E2167" s="250">
        <v>1584</v>
      </c>
      <c r="G2167" t="s">
        <v>2112</v>
      </c>
    </row>
    <row r="2168" spans="1:7" ht="15.75">
      <c r="A2168" s="76" t="s">
        <v>1206</v>
      </c>
      <c r="B2168" s="175" t="s">
        <v>1397</v>
      </c>
      <c r="C2168" s="239">
        <v>45987</v>
      </c>
      <c r="E2168" s="250">
        <v>1140</v>
      </c>
      <c r="G2168" t="s">
        <v>2112</v>
      </c>
    </row>
    <row r="2169" spans="1:7" ht="15.75">
      <c r="A2169" s="76" t="s">
        <v>1207</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1171</v>
      </c>
      <c r="B2174" s="235" t="s">
        <v>58</v>
      </c>
      <c r="C2174" s="23">
        <v>45992</v>
      </c>
      <c r="D2174" s="11">
        <v>602</v>
      </c>
      <c r="F2174" s="11" t="s">
        <v>2193</v>
      </c>
      <c r="G2174" t="s">
        <v>2192</v>
      </c>
    </row>
    <row r="2175" spans="1:7">
      <c r="A2175" s="235" t="s">
        <v>1171</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1312</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1233</v>
      </c>
      <c r="B2182" s="282" t="s">
        <v>56</v>
      </c>
      <c r="C2182" s="23">
        <v>45992</v>
      </c>
      <c r="D2182" s="89">
        <v>3376</v>
      </c>
      <c r="G2182" t="s">
        <v>2192</v>
      </c>
    </row>
    <row r="2183" spans="1:7">
      <c r="A2183" s="246" t="s">
        <v>1212</v>
      </c>
      <c r="B2183" s="237" t="s">
        <v>56</v>
      </c>
      <c r="C2183" s="23">
        <v>45992</v>
      </c>
      <c r="D2183" s="89">
        <v>3084</v>
      </c>
      <c r="G2183" t="s">
        <v>2192</v>
      </c>
    </row>
    <row r="2184" spans="1:7">
      <c r="A2184" s="240" t="s">
        <v>1266</v>
      </c>
      <c r="B2184" s="240" t="s">
        <v>56</v>
      </c>
      <c r="C2184" s="23">
        <v>45992</v>
      </c>
      <c r="D2184" s="89">
        <v>1829</v>
      </c>
      <c r="G2184" t="s">
        <v>2192</v>
      </c>
    </row>
    <row r="2185" spans="1:7">
      <c r="A2185" s="178" t="s">
        <v>1215</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1171</v>
      </c>
      <c r="B2188" s="234" t="s">
        <v>58</v>
      </c>
      <c r="C2188" s="23">
        <v>45993</v>
      </c>
      <c r="D2188" s="11">
        <v>581</v>
      </c>
      <c r="G2188" t="s">
        <v>2192</v>
      </c>
    </row>
    <row r="2189" spans="1:7">
      <c r="A2189" s="240" t="s">
        <v>1171</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1215</v>
      </c>
      <c r="B2194" s="244" t="s">
        <v>56</v>
      </c>
      <c r="C2194" s="23">
        <v>45993</v>
      </c>
      <c r="D2194" s="89">
        <v>2916</v>
      </c>
      <c r="G2194" t="s">
        <v>2192</v>
      </c>
    </row>
    <row r="2195" spans="1:7">
      <c r="A2195" s="244" t="s">
        <v>1266</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1171</v>
      </c>
      <c r="B2198" s="234" t="s">
        <v>58</v>
      </c>
      <c r="C2198" s="23">
        <v>45994</v>
      </c>
      <c r="D2198" s="89">
        <v>1029</v>
      </c>
      <c r="F2198" s="11" t="s">
        <v>2204</v>
      </c>
      <c r="G2198" t="s">
        <v>2192</v>
      </c>
    </row>
    <row r="2199" spans="1:7">
      <c r="A2199" s="235" t="s">
        <v>1171</v>
      </c>
      <c r="B2199" s="235" t="s">
        <v>1998</v>
      </c>
      <c r="C2199" s="23">
        <v>45994</v>
      </c>
      <c r="F2199" s="263" t="s">
        <v>2205</v>
      </c>
      <c r="G2199" t="s">
        <v>2192</v>
      </c>
    </row>
    <row r="2200" spans="1:7">
      <c r="A2200" s="240" t="s">
        <v>1171</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1312</v>
      </c>
      <c r="B2205" s="76" t="s">
        <v>2038</v>
      </c>
      <c r="C2205" s="23">
        <v>45994</v>
      </c>
      <c r="D2205" s="89">
        <v>1677</v>
      </c>
      <c r="G2205" t="s">
        <v>2192</v>
      </c>
    </row>
    <row r="2206" spans="1:7">
      <c r="A2206" s="246" t="s">
        <v>1215</v>
      </c>
      <c r="B2206" s="237" t="s">
        <v>56</v>
      </c>
      <c r="C2206" s="23">
        <v>45994</v>
      </c>
      <c r="D2206" s="89">
        <v>2430</v>
      </c>
      <c r="G2206" t="s">
        <v>2192</v>
      </c>
    </row>
    <row r="2207" spans="1:7">
      <c r="A2207" s="240" t="s">
        <v>1266</v>
      </c>
      <c r="B2207" s="240" t="s">
        <v>56</v>
      </c>
      <c r="C2207" s="23">
        <v>45994</v>
      </c>
      <c r="D2207" s="11">
        <v>694</v>
      </c>
      <c r="G2207" t="s">
        <v>2192</v>
      </c>
    </row>
    <row r="2208" spans="1:7">
      <c r="A2208" s="246" t="s">
        <v>1209</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1171</v>
      </c>
      <c r="B2210" s="235" t="s">
        <v>62</v>
      </c>
      <c r="C2210" s="23">
        <v>45995</v>
      </c>
      <c r="D2210" s="11">
        <v>285</v>
      </c>
      <c r="G2210" t="s">
        <v>2192</v>
      </c>
    </row>
    <row r="2211" spans="1:7">
      <c r="A2211" s="240" t="s">
        <v>1171</v>
      </c>
      <c r="B2211" s="240" t="s">
        <v>58</v>
      </c>
      <c r="C2211" s="23">
        <v>45995</v>
      </c>
      <c r="D2211" s="11">
        <v>756</v>
      </c>
      <c r="G2211" t="s">
        <v>2192</v>
      </c>
    </row>
    <row r="2212" spans="1:7">
      <c r="A2212" s="244" t="s">
        <v>1171</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1312</v>
      </c>
      <c r="B2218" s="233" t="s">
        <v>2038</v>
      </c>
      <c r="C2218" s="23">
        <v>45995</v>
      </c>
      <c r="D2218" s="89">
        <v>1316</v>
      </c>
      <c r="G2218" t="s">
        <v>2192</v>
      </c>
    </row>
    <row r="2219" spans="1:7">
      <c r="A2219" s="76" t="s">
        <v>1315</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1220</v>
      </c>
      <c r="B2221" s="175" t="s">
        <v>1397</v>
      </c>
      <c r="C2221" s="239">
        <v>45995</v>
      </c>
      <c r="D2221" s="11">
        <v>64</v>
      </c>
      <c r="F2221" s="11" t="s">
        <v>2216</v>
      </c>
      <c r="G2221" t="s">
        <v>2192</v>
      </c>
    </row>
    <row r="2222" spans="1:7">
      <c r="A2222" s="317" t="s">
        <v>1227</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1171</v>
      </c>
      <c r="B2224" s="235" t="s">
        <v>62</v>
      </c>
      <c r="C2224" s="23">
        <v>45996</v>
      </c>
      <c r="D2224" s="11">
        <v>710</v>
      </c>
      <c r="G2224" t="s">
        <v>2192</v>
      </c>
    </row>
    <row r="2225" spans="1:7">
      <c r="A2225" s="235" t="s">
        <v>1171</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1315</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1222</v>
      </c>
      <c r="B2234" s="240" t="s">
        <v>56</v>
      </c>
      <c r="C2234" s="23">
        <v>45996</v>
      </c>
      <c r="F2234" s="240" t="s">
        <v>2221</v>
      </c>
      <c r="G2234" t="s">
        <v>2192</v>
      </c>
    </row>
    <row r="2235" spans="1:7">
      <c r="A2235" s="82" t="s">
        <v>1449</v>
      </c>
      <c r="B2235" s="82" t="s">
        <v>62</v>
      </c>
      <c r="C2235" s="23">
        <v>45999</v>
      </c>
      <c r="F2235" s="11" t="s">
        <v>1671</v>
      </c>
      <c r="G2235" t="s">
        <v>2192</v>
      </c>
    </row>
    <row r="2236" spans="1:7">
      <c r="A2236" s="82" t="s">
        <v>1171</v>
      </c>
      <c r="B2236" s="82" t="s">
        <v>62</v>
      </c>
      <c r="C2236" s="23">
        <v>45999</v>
      </c>
      <c r="F2236" s="240" t="s">
        <v>1671</v>
      </c>
      <c r="G2236" t="s">
        <v>2192</v>
      </c>
    </row>
    <row r="2237" spans="1:7">
      <c r="A2237" s="82" t="s">
        <v>1171</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1315</v>
      </c>
      <c r="B2245" s="103" t="s">
        <v>2038</v>
      </c>
      <c r="C2245" s="23">
        <v>45999</v>
      </c>
      <c r="D2245" s="74">
        <v>428</v>
      </c>
      <c r="E2245" s="11"/>
      <c r="F2245" s="11" t="s">
        <v>2228</v>
      </c>
      <c r="G2245" t="s">
        <v>2192</v>
      </c>
    </row>
    <row r="2246" spans="1:7">
      <c r="A2246" s="321" t="s">
        <v>1245</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1171</v>
      </c>
      <c r="B2248" s="82" t="s">
        <v>62</v>
      </c>
      <c r="C2248" s="23">
        <v>46000</v>
      </c>
      <c r="F2248" s="240" t="s">
        <v>1671</v>
      </c>
      <c r="G2248" t="s">
        <v>2192</v>
      </c>
    </row>
    <row r="2249" spans="1:7">
      <c r="A2249" s="82" t="s">
        <v>1171</v>
      </c>
      <c r="B2249" s="82" t="s">
        <v>58</v>
      </c>
      <c r="C2249" s="23">
        <v>46000</v>
      </c>
      <c r="D2249" s="11">
        <v>442</v>
      </c>
      <c r="F2249" s="11" t="s">
        <v>2230</v>
      </c>
      <c r="G2249" t="s">
        <v>2192</v>
      </c>
    </row>
    <row r="2250" spans="1:7" ht="15.75">
      <c r="A2250" s="27" t="s">
        <v>1171</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1309</v>
      </c>
      <c r="B2257" s="103" t="s">
        <v>2038</v>
      </c>
      <c r="C2257" s="23">
        <v>46000</v>
      </c>
      <c r="D2257" s="89">
        <v>1640</v>
      </c>
      <c r="F2257" s="11" t="s">
        <v>2234</v>
      </c>
      <c r="G2257" t="s">
        <v>2192</v>
      </c>
    </row>
    <row r="2258" spans="1:7">
      <c r="A2258" s="321" t="s">
        <v>1236</v>
      </c>
      <c r="B2258" s="107" t="s">
        <v>56</v>
      </c>
      <c r="C2258" s="23">
        <v>46000</v>
      </c>
      <c r="D2258" s="89">
        <v>1980</v>
      </c>
      <c r="F2258" s="11" t="s">
        <v>2235</v>
      </c>
      <c r="G2258" t="s">
        <v>2192</v>
      </c>
    </row>
    <row r="2259" spans="1:7">
      <c r="A2259" s="321" t="s">
        <v>1245</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1242</v>
      </c>
      <c r="B2261" s="74" t="s">
        <v>56</v>
      </c>
      <c r="C2261" s="23">
        <v>46000</v>
      </c>
      <c r="D2261" s="89">
        <v>1111</v>
      </c>
      <c r="G2261" t="s">
        <v>2192</v>
      </c>
    </row>
    <row r="2262" spans="1:7">
      <c r="A2262" s="321" t="s">
        <v>1248</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1171</v>
      </c>
      <c r="B2264" s="235" t="s">
        <v>62</v>
      </c>
      <c r="C2264" s="23">
        <v>46001</v>
      </c>
      <c r="F2264" s="263" t="s">
        <v>1671</v>
      </c>
      <c r="G2264" t="s">
        <v>2192</v>
      </c>
    </row>
    <row r="2265" spans="1:7">
      <c r="A2265" s="263" t="s">
        <v>1171</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1309</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1236</v>
      </c>
      <c r="B2273" s="76" t="s">
        <v>56</v>
      </c>
      <c r="C2273" s="23">
        <v>46001</v>
      </c>
      <c r="D2273" s="89">
        <v>1251</v>
      </c>
      <c r="G2273" t="s">
        <v>2192</v>
      </c>
    </row>
    <row r="2274" spans="1:7">
      <c r="A2274" s="234" t="s">
        <v>1245</v>
      </c>
      <c r="B2274" s="233" t="s">
        <v>56</v>
      </c>
      <c r="C2274" s="23">
        <v>46001</v>
      </c>
      <c r="D2274" s="11">
        <v>931</v>
      </c>
      <c r="G2274" t="s">
        <v>2192</v>
      </c>
    </row>
    <row r="2275" spans="1:7">
      <c r="A2275" s="76" t="s">
        <v>1248</v>
      </c>
      <c r="B2275" s="274" t="s">
        <v>56</v>
      </c>
      <c r="C2275" s="23">
        <v>46001</v>
      </c>
      <c r="D2275" s="11">
        <v>522</v>
      </c>
      <c r="G2275" t="s">
        <v>2192</v>
      </c>
    </row>
    <row r="2276" spans="1:7">
      <c r="A2276" s="76" t="s">
        <v>1266</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1242</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1171</v>
      </c>
      <c r="B2281" s="82" t="s">
        <v>62</v>
      </c>
      <c r="C2281" s="23">
        <v>46002</v>
      </c>
      <c r="F2281" s="263" t="s">
        <v>1671</v>
      </c>
      <c r="G2281" t="s">
        <v>2192</v>
      </c>
    </row>
    <row r="2282" spans="1:7">
      <c r="A2282" s="82" t="s">
        <v>1171</v>
      </c>
      <c r="B2282" s="82" t="s">
        <v>58</v>
      </c>
      <c r="C2282" s="23">
        <v>46002</v>
      </c>
      <c r="F2282" s="240" t="s">
        <v>2245</v>
      </c>
      <c r="G2282" t="s">
        <v>2192</v>
      </c>
    </row>
    <row r="2283" spans="1:7">
      <c r="A2283" s="82" t="s">
        <v>1171</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1236</v>
      </c>
      <c r="B2287" s="27" t="s">
        <v>56</v>
      </c>
      <c r="C2287" s="23">
        <v>46002</v>
      </c>
      <c r="D2287" s="89">
        <v>3172</v>
      </c>
      <c r="G2287" t="s">
        <v>2192</v>
      </c>
    </row>
    <row r="2288" spans="1:7">
      <c r="A2288" s="674" t="s">
        <v>1224</v>
      </c>
      <c r="B2288" s="27" t="s">
        <v>56</v>
      </c>
      <c r="C2288" s="23">
        <v>46002</v>
      </c>
      <c r="D2288" s="11">
        <v>242</v>
      </c>
      <c r="F2288" s="11" t="s">
        <v>2249</v>
      </c>
      <c r="G2288" t="s">
        <v>2192</v>
      </c>
    </row>
    <row r="2289" spans="1:7">
      <c r="A2289" s="315" t="s">
        <v>1248</v>
      </c>
      <c r="B2289" s="11" t="s">
        <v>56</v>
      </c>
      <c r="C2289" s="23">
        <v>46002</v>
      </c>
      <c r="D2289" s="89">
        <v>1194</v>
      </c>
      <c r="G2289" t="s">
        <v>2192</v>
      </c>
    </row>
    <row r="2290" spans="1:7">
      <c r="A2290" s="1179" t="s">
        <v>1242</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1171</v>
      </c>
      <c r="B2293" s="235" t="s">
        <v>62</v>
      </c>
      <c r="C2293" s="23">
        <v>46003</v>
      </c>
      <c r="D2293" s="11">
        <v>706</v>
      </c>
      <c r="G2293" t="s">
        <v>2192</v>
      </c>
    </row>
    <row r="2294" spans="1:7">
      <c r="A2294" s="240" t="s">
        <v>1171</v>
      </c>
      <c r="B2294" s="240" t="s">
        <v>2089</v>
      </c>
      <c r="C2294" s="23">
        <v>46003</v>
      </c>
      <c r="F2294" s="240" t="s">
        <v>2251</v>
      </c>
      <c r="G2294" t="s">
        <v>2192</v>
      </c>
    </row>
    <row r="2295" spans="1:7">
      <c r="A2295" s="235" t="s">
        <v>1171</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1224</v>
      </c>
      <c r="B2298" s="233" t="s">
        <v>56</v>
      </c>
      <c r="C2298" s="23">
        <v>46003</v>
      </c>
      <c r="F2298" s="263" t="s">
        <v>2255</v>
      </c>
      <c r="G2298" t="s">
        <v>2192</v>
      </c>
    </row>
    <row r="2299" spans="1:7">
      <c r="A2299" s="234" t="s">
        <v>1248</v>
      </c>
      <c r="B2299" s="234" t="s">
        <v>56</v>
      </c>
      <c r="C2299" s="23">
        <v>46003</v>
      </c>
      <c r="D2299" s="89">
        <v>2811</v>
      </c>
      <c r="G2299" t="s">
        <v>2192</v>
      </c>
    </row>
    <row r="2300" spans="1:7">
      <c r="A2300" s="235" t="s">
        <v>1242</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1171</v>
      </c>
      <c r="B2303" s="82" t="s">
        <v>62</v>
      </c>
      <c r="C2303" s="23">
        <v>46006</v>
      </c>
      <c r="D2303" s="11">
        <v>735</v>
      </c>
      <c r="G2303" t="s">
        <v>2192</v>
      </c>
    </row>
    <row r="2304" spans="1:7">
      <c r="A2304" s="82" t="s">
        <v>1171</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1236</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1230</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1171</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1289</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1236</v>
      </c>
      <c r="B2324" s="27" t="s">
        <v>56</v>
      </c>
      <c r="C2324" s="23">
        <v>46007</v>
      </c>
      <c r="F2324" s="263" t="s">
        <v>2271</v>
      </c>
      <c r="G2324" t="s">
        <v>2192</v>
      </c>
    </row>
    <row r="2325" spans="1:7">
      <c r="A2325" s="27" t="s">
        <v>1239</v>
      </c>
      <c r="B2325" s="27" t="s">
        <v>56</v>
      </c>
      <c r="C2325" s="23">
        <v>46007</v>
      </c>
      <c r="D2325" s="89">
        <v>1617</v>
      </c>
      <c r="G2325" t="s">
        <v>2192</v>
      </c>
    </row>
    <row r="2326" spans="1:7">
      <c r="A2326" s="82" t="s">
        <v>1449</v>
      </c>
      <c r="B2326" s="82" t="s">
        <v>62</v>
      </c>
      <c r="C2326" s="23">
        <v>46008</v>
      </c>
      <c r="D2326" s="11">
        <v>743</v>
      </c>
      <c r="G2326" t="s">
        <v>2192</v>
      </c>
    </row>
    <row r="2327" spans="1:7">
      <c r="A2327" s="82" t="s">
        <v>1171</v>
      </c>
      <c r="B2327" s="82" t="s">
        <v>62</v>
      </c>
      <c r="C2327" s="23">
        <v>46008</v>
      </c>
      <c r="F2327" s="249" t="s">
        <v>2272</v>
      </c>
      <c r="G2327" t="s">
        <v>2192</v>
      </c>
    </row>
    <row r="2328" spans="1:7">
      <c r="A2328" s="82" t="s">
        <v>1449</v>
      </c>
      <c r="B2328" s="82" t="s">
        <v>58</v>
      </c>
      <c r="C2328" s="23">
        <v>46008</v>
      </c>
      <c r="D2328" s="11">
        <v>467</v>
      </c>
      <c r="G2328" t="s">
        <v>2192</v>
      </c>
    </row>
    <row r="2329" spans="1:7">
      <c r="A2329" s="82" t="s">
        <v>1171</v>
      </c>
      <c r="B2329" s="50" t="s">
        <v>1998</v>
      </c>
      <c r="C2329" s="23">
        <v>46008</v>
      </c>
      <c r="F2329" s="615" t="s">
        <v>2273</v>
      </c>
      <c r="G2329" t="s">
        <v>2192</v>
      </c>
    </row>
    <row r="2330" spans="1:7">
      <c r="A2330" s="82" t="s">
        <v>1171</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1289</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1266</v>
      </c>
      <c r="B2339" s="27" t="s">
        <v>56</v>
      </c>
      <c r="C2339" s="23">
        <v>46008</v>
      </c>
      <c r="D2339" s="11">
        <v>320</v>
      </c>
      <c r="G2339" t="s">
        <v>2192</v>
      </c>
    </row>
    <row r="2340" spans="1:7">
      <c r="A2340" s="82" t="s">
        <v>1239</v>
      </c>
      <c r="B2340" s="82" t="s">
        <v>56</v>
      </c>
      <c r="C2340" s="23">
        <v>46008</v>
      </c>
      <c r="D2340" s="89">
        <v>1083</v>
      </c>
      <c r="G2340" t="s">
        <v>2192</v>
      </c>
    </row>
    <row r="2341" spans="1:7">
      <c r="A2341" s="82" t="s">
        <v>1224</v>
      </c>
      <c r="B2341" s="82" t="s">
        <v>56</v>
      </c>
      <c r="C2341" s="23">
        <v>46008</v>
      </c>
      <c r="F2341" s="240" t="s">
        <v>1485</v>
      </c>
      <c r="G2341" t="s">
        <v>2192</v>
      </c>
    </row>
    <row r="2342" spans="1:7">
      <c r="A2342" s="674" t="s">
        <v>1209</v>
      </c>
      <c r="B2342" s="27" t="s">
        <v>56</v>
      </c>
      <c r="C2342" s="23">
        <v>46008</v>
      </c>
      <c r="D2342" s="11">
        <v>372</v>
      </c>
      <c r="G2342" t="s">
        <v>2192</v>
      </c>
    </row>
    <row r="2343" spans="1:7">
      <c r="A2343" s="674" t="s">
        <v>1257</v>
      </c>
      <c r="B2343" s="27" t="s">
        <v>56</v>
      </c>
      <c r="C2343" s="23">
        <v>46008</v>
      </c>
      <c r="D2343" s="11">
        <v>95</v>
      </c>
      <c r="G2343" t="s">
        <v>2192</v>
      </c>
    </row>
    <row r="2344" spans="1:7">
      <c r="A2344" s="674" t="s">
        <v>1248</v>
      </c>
      <c r="B2344" s="27" t="s">
        <v>56</v>
      </c>
      <c r="C2344" s="23">
        <v>46008</v>
      </c>
      <c r="D2344" s="89">
        <v>1049</v>
      </c>
      <c r="G2344" t="s">
        <v>2192</v>
      </c>
    </row>
    <row r="2345" spans="1:7">
      <c r="A2345" s="82" t="s">
        <v>1222</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1171</v>
      </c>
      <c r="B2349" s="234" t="s">
        <v>1998</v>
      </c>
      <c r="C2349" s="23">
        <v>46009</v>
      </c>
      <c r="D2349" s="74"/>
      <c r="E2349" s="11"/>
      <c r="F2349" s="88" t="s">
        <v>2181</v>
      </c>
      <c r="G2349" t="s">
        <v>2192</v>
      </c>
    </row>
    <row r="2350" spans="1:7">
      <c r="A2350" s="246" t="s">
        <v>1171</v>
      </c>
      <c r="B2350" s="76" t="s">
        <v>58</v>
      </c>
      <c r="C2350" s="23">
        <v>46009</v>
      </c>
      <c r="D2350" s="74"/>
      <c r="E2350" s="11"/>
      <c r="F2350" s="88" t="s">
        <v>2181</v>
      </c>
      <c r="G2350" t="s">
        <v>2192</v>
      </c>
    </row>
    <row r="2351" spans="1:7">
      <c r="A2351" s="246" t="s">
        <v>1171</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1289</v>
      </c>
      <c r="B2360" s="175" t="s">
        <v>1397</v>
      </c>
      <c r="C2360" s="239">
        <v>46009</v>
      </c>
      <c r="D2360" s="89">
        <v>967</v>
      </c>
      <c r="F2360" s="11" t="s">
        <v>2285</v>
      </c>
    </row>
    <row r="2361" spans="1:7">
      <c r="A2361" s="233" t="s">
        <v>1266</v>
      </c>
      <c r="B2361" s="233" t="s">
        <v>56</v>
      </c>
      <c r="C2361" s="239">
        <v>46009</v>
      </c>
      <c r="D2361" s="11">
        <v>652</v>
      </c>
      <c r="G2361" t="s">
        <v>2192</v>
      </c>
    </row>
    <row r="2362" spans="1:7">
      <c r="A2362" s="233" t="s">
        <v>1269</v>
      </c>
      <c r="B2362" s="233" t="s">
        <v>56</v>
      </c>
      <c r="C2362" s="23">
        <v>46009</v>
      </c>
      <c r="D2362" s="11">
        <v>396</v>
      </c>
      <c r="G2362" t="s">
        <v>2192</v>
      </c>
    </row>
    <row r="2363" spans="1:7">
      <c r="A2363" s="234" t="s">
        <v>1239</v>
      </c>
      <c r="B2363" s="234" t="s">
        <v>56</v>
      </c>
      <c r="C2363" s="23">
        <v>46009</v>
      </c>
      <c r="D2363" s="89">
        <v>1905</v>
      </c>
      <c r="G2363" t="s">
        <v>2192</v>
      </c>
    </row>
    <row r="2364" spans="1:7">
      <c r="A2364" s="235" t="s">
        <v>1257</v>
      </c>
      <c r="B2364" s="235" t="s">
        <v>56</v>
      </c>
      <c r="C2364" s="23">
        <v>46009</v>
      </c>
      <c r="D2364" s="11">
        <v>881</v>
      </c>
      <c r="G2364" t="s">
        <v>2192</v>
      </c>
    </row>
    <row r="2365" spans="1:7">
      <c r="A2365" s="76" t="s">
        <v>1251</v>
      </c>
      <c r="B2365" s="76" t="s">
        <v>56</v>
      </c>
      <c r="C2365" s="239">
        <v>46009</v>
      </c>
      <c r="D2365" s="89">
        <v>3028</v>
      </c>
      <c r="F2365" s="11" t="s">
        <v>2286</v>
      </c>
      <c r="G2365" t="s">
        <v>2192</v>
      </c>
    </row>
    <row r="2366" spans="1:7">
      <c r="A2366" s="296" t="s">
        <v>1222</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1171</v>
      </c>
      <c r="B2370" s="76" t="s">
        <v>1998</v>
      </c>
      <c r="C2370" s="239">
        <v>46010</v>
      </c>
      <c r="D2370" s="74"/>
      <c r="E2370" s="11"/>
      <c r="F2370" s="88" t="s">
        <v>2181</v>
      </c>
      <c r="G2370" t="s">
        <v>2192</v>
      </c>
    </row>
    <row r="2371" spans="1:7">
      <c r="A2371" s="273" t="s">
        <v>1171</v>
      </c>
      <c r="B2371" s="233" t="s">
        <v>58</v>
      </c>
      <c r="C2371" s="23">
        <v>46010</v>
      </c>
      <c r="D2371" s="74"/>
      <c r="E2371" s="11"/>
      <c r="F2371" s="88" t="s">
        <v>2181</v>
      </c>
      <c r="G2371" t="s">
        <v>2192</v>
      </c>
    </row>
    <row r="2372" spans="1:7">
      <c r="A2372" s="246" t="s">
        <v>1171</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1209</v>
      </c>
      <c r="B2380" s="1137" t="s">
        <v>56</v>
      </c>
      <c r="C2380" s="23">
        <v>46010</v>
      </c>
      <c r="D2380" s="11">
        <v>582</v>
      </c>
      <c r="G2380" t="s">
        <v>2192</v>
      </c>
    </row>
    <row r="2381" spans="1:7">
      <c r="A2381" s="178" t="s">
        <v>1239</v>
      </c>
      <c r="B2381" s="1137" t="s">
        <v>56</v>
      </c>
      <c r="C2381" s="23">
        <v>46010</v>
      </c>
      <c r="D2381" s="89">
        <v>2064</v>
      </c>
      <c r="G2381" t="s">
        <v>2192</v>
      </c>
    </row>
    <row r="2382" spans="1:7">
      <c r="A2382" s="178" t="s">
        <v>1251</v>
      </c>
      <c r="B2382" s="1137" t="s">
        <v>56</v>
      </c>
      <c r="C2382" s="23">
        <v>46010</v>
      </c>
      <c r="D2382" s="89">
        <v>1683</v>
      </c>
      <c r="G2382" t="s">
        <v>2192</v>
      </c>
    </row>
    <row r="2383" spans="1:7">
      <c r="A2383" s="178" t="s">
        <v>1242</v>
      </c>
      <c r="B2383" s="1137" t="s">
        <v>56</v>
      </c>
      <c r="C2383" s="23">
        <v>46010</v>
      </c>
      <c r="D2383" s="89">
        <v>1235</v>
      </c>
      <c r="G2383" t="s">
        <v>2192</v>
      </c>
    </row>
    <row r="2384" spans="1:7">
      <c r="A2384" s="178" t="s">
        <v>1236</v>
      </c>
      <c r="B2384" s="1137" t="s">
        <v>56</v>
      </c>
      <c r="C2384" s="23">
        <v>46010</v>
      </c>
      <c r="F2384" s="11" t="s">
        <v>2293</v>
      </c>
      <c r="G2384" t="s">
        <v>2192</v>
      </c>
    </row>
    <row r="2385" spans="1:7">
      <c r="A2385" s="178" t="s">
        <v>1266</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1209</v>
      </c>
      <c r="B2394" s="233" t="s">
        <v>56</v>
      </c>
      <c r="C2394" s="23">
        <v>46013</v>
      </c>
      <c r="D2394" s="11">
        <v>551</v>
      </c>
      <c r="G2394" t="s">
        <v>2192</v>
      </c>
    </row>
    <row r="2395" spans="1:7">
      <c r="A2395" s="233" t="s">
        <v>1239</v>
      </c>
      <c r="B2395" s="233" t="s">
        <v>56</v>
      </c>
      <c r="C2395" s="23">
        <v>46013</v>
      </c>
      <c r="F2395" s="263" t="s">
        <v>2297</v>
      </c>
      <c r="G2395" t="s">
        <v>2192</v>
      </c>
    </row>
    <row r="2396" spans="1:7">
      <c r="A2396" s="233" t="s">
        <v>1251</v>
      </c>
      <c r="B2396" s="233" t="s">
        <v>56</v>
      </c>
      <c r="C2396" s="23">
        <v>46013</v>
      </c>
      <c r="D2396" s="11">
        <v>362</v>
      </c>
      <c r="G2396" t="s">
        <v>2192</v>
      </c>
    </row>
    <row r="2397" spans="1:7">
      <c r="A2397" s="234" t="s">
        <v>1257</v>
      </c>
      <c r="B2397" s="234" t="s">
        <v>56</v>
      </c>
      <c r="C2397" s="23">
        <v>46013</v>
      </c>
      <c r="D2397" s="89">
        <v>3523</v>
      </c>
      <c r="G2397" t="s">
        <v>2192</v>
      </c>
    </row>
    <row r="2398" spans="1:7">
      <c r="A2398" s="263" t="s">
        <v>1266</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1266</v>
      </c>
      <c r="B2404" s="1182" t="s">
        <v>56</v>
      </c>
      <c r="C2404" s="23">
        <v>46014</v>
      </c>
      <c r="E2404" s="250">
        <v>14727</v>
      </c>
      <c r="F2404" s="347" t="s">
        <v>2298</v>
      </c>
      <c r="G2404" t="s">
        <v>2192</v>
      </c>
    </row>
    <row r="2405" spans="1:7">
      <c r="A2405" s="296" t="s">
        <v>1257</v>
      </c>
      <c r="B2405" s="1183"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1209</v>
      </c>
      <c r="B2414" s="244" t="s">
        <v>56</v>
      </c>
      <c r="C2414" s="23">
        <v>46020</v>
      </c>
      <c r="D2414" s="11">
        <v>738</v>
      </c>
      <c r="G2414" t="s">
        <v>2192</v>
      </c>
    </row>
    <row r="2415" spans="1:7">
      <c r="A2415" s="233" t="s">
        <v>1251</v>
      </c>
      <c r="B2415" s="233" t="s">
        <v>56</v>
      </c>
      <c r="C2415" s="23">
        <v>46020</v>
      </c>
      <c r="D2415" s="89">
        <v>1297</v>
      </c>
      <c r="G2415" t="s">
        <v>2192</v>
      </c>
    </row>
    <row r="2416" spans="1:7">
      <c r="A2416" s="233" t="s">
        <v>1254</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1215</v>
      </c>
      <c r="B2418" s="233" t="s">
        <v>56</v>
      </c>
      <c r="C2418" s="23">
        <v>46020</v>
      </c>
      <c r="D2418" s="11">
        <v>0</v>
      </c>
      <c r="F2418" s="240" t="s">
        <v>2303</v>
      </c>
      <c r="G2418" t="s">
        <v>2192</v>
      </c>
    </row>
    <row r="2419" spans="1:7">
      <c r="A2419" s="234" t="s">
        <v>1248</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1209</v>
      </c>
      <c r="B2424" s="240" t="s">
        <v>56</v>
      </c>
      <c r="C2424" s="23">
        <v>46021</v>
      </c>
      <c r="D2424" s="11">
        <v>466</v>
      </c>
      <c r="G2424" t="s">
        <v>2192</v>
      </c>
    </row>
    <row r="2425" spans="1:7">
      <c r="A2425" s="233" t="s">
        <v>1254</v>
      </c>
      <c r="B2425" s="233" t="s">
        <v>56</v>
      </c>
      <c r="C2425" s="23">
        <v>46021</v>
      </c>
      <c r="D2425" s="89">
        <v>3099</v>
      </c>
      <c r="G2425" t="s">
        <v>2192</v>
      </c>
    </row>
    <row r="2426" spans="1:7">
      <c r="A2426" s="234" t="s">
        <v>1212</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1215</v>
      </c>
      <c r="B2428" s="175" t="s">
        <v>1397</v>
      </c>
      <c r="C2428" s="239">
        <v>46022</v>
      </c>
      <c r="D2428" s="89"/>
      <c r="E2428" s="89">
        <v>2728</v>
      </c>
      <c r="G2428" t="s">
        <v>2192</v>
      </c>
    </row>
    <row r="2429" spans="1:7" ht="15.75">
      <c r="A2429" s="76" t="s">
        <v>1218</v>
      </c>
      <c r="B2429" s="175" t="s">
        <v>1397</v>
      </c>
      <c r="C2429" s="239">
        <v>46022</v>
      </c>
      <c r="E2429" s="250">
        <v>1231</v>
      </c>
      <c r="G2429" t="s">
        <v>2192</v>
      </c>
    </row>
    <row r="2430" spans="1:7" ht="15.75">
      <c r="A2430" s="76" t="s">
        <v>1248</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869</v>
      </c>
      <c r="B2435" s="793" t="s">
        <v>52</v>
      </c>
      <c r="C2435" s="23">
        <v>46027</v>
      </c>
      <c r="D2435" s="89">
        <v>1105</v>
      </c>
      <c r="E2435" s="11"/>
      <c r="G2435" t="s">
        <v>2304</v>
      </c>
    </row>
    <row r="2436" spans="1:7">
      <c r="A2436" s="178" t="s">
        <v>1209</v>
      </c>
      <c r="B2436" s="91" t="s">
        <v>56</v>
      </c>
      <c r="C2436" s="23">
        <v>46027</v>
      </c>
      <c r="D2436" s="89">
        <v>3728</v>
      </c>
      <c r="E2436" s="11"/>
      <c r="G2436" t="s">
        <v>2304</v>
      </c>
    </row>
    <row r="2437" spans="1:7">
      <c r="A2437" s="178" t="s">
        <v>1254</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1209</v>
      </c>
      <c r="B2439" s="91" t="s">
        <v>56</v>
      </c>
      <c r="C2439" s="23">
        <v>46028</v>
      </c>
      <c r="D2439" s="798">
        <v>1789</v>
      </c>
      <c r="E2439" s="11"/>
      <c r="G2439" t="s">
        <v>2304</v>
      </c>
    </row>
    <row r="2440" spans="1:7">
      <c r="A2440" s="178" t="s">
        <v>1260</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869</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1239</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3" t="s">
        <v>2308</v>
      </c>
      <c r="G2448" t="s">
        <v>2304</v>
      </c>
    </row>
    <row r="2449" spans="1:7">
      <c r="A2449" s="178" t="s">
        <v>981</v>
      </c>
      <c r="B2449" s="91" t="s">
        <v>56</v>
      </c>
      <c r="C2449" s="23">
        <v>46029</v>
      </c>
      <c r="D2449" s="38">
        <v>180</v>
      </c>
      <c r="E2449" s="11"/>
      <c r="F2449" s="1153" t="s">
        <v>1477</v>
      </c>
      <c r="G2449" t="s">
        <v>2304</v>
      </c>
    </row>
    <row r="2450" spans="1:7">
      <c r="A2450" s="178" t="s">
        <v>869</v>
      </c>
      <c r="B2450" s="91" t="s">
        <v>52</v>
      </c>
      <c r="C2450" s="23">
        <v>46029</v>
      </c>
      <c r="D2450" s="798">
        <v>2151</v>
      </c>
      <c r="E2450" s="11"/>
      <c r="F2450" s="1153"/>
      <c r="G2450" t="s">
        <v>2304</v>
      </c>
    </row>
    <row r="2451" spans="1:7">
      <c r="A2451" s="178" t="s">
        <v>1260</v>
      </c>
      <c r="B2451" s="91" t="s">
        <v>56</v>
      </c>
      <c r="C2451" s="23">
        <v>46029</v>
      </c>
      <c r="D2451" s="798">
        <v>3079</v>
      </c>
      <c r="E2451" s="11"/>
      <c r="F2451" s="1153"/>
      <c r="G2451" t="s">
        <v>2304</v>
      </c>
    </row>
    <row r="2452" spans="1:7">
      <c r="A2452" s="296" t="s">
        <v>1245</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1010</v>
      </c>
      <c r="B2455" s="793" t="s">
        <v>56</v>
      </c>
      <c r="C2455" s="23">
        <v>46030</v>
      </c>
      <c r="D2455" s="798">
        <v>1053</v>
      </c>
      <c r="E2455" s="11"/>
      <c r="F2455" s="1153" t="s">
        <v>2310</v>
      </c>
      <c r="G2455" t="s">
        <v>2304</v>
      </c>
    </row>
    <row r="2456" spans="1:7">
      <c r="A2456" s="178" t="s">
        <v>869</v>
      </c>
      <c r="B2456" s="91" t="s">
        <v>52</v>
      </c>
      <c r="C2456" s="23">
        <v>46030</v>
      </c>
      <c r="D2456" s="798">
        <v>1926</v>
      </c>
      <c r="E2456" s="11"/>
      <c r="F2456" s="1153"/>
      <c r="G2456" t="s">
        <v>2304</v>
      </c>
    </row>
    <row r="2457" spans="1:7">
      <c r="A2457" s="178" t="s">
        <v>1263</v>
      </c>
      <c r="B2457" s="91" t="s">
        <v>56</v>
      </c>
      <c r="C2457" s="23">
        <v>46030</v>
      </c>
      <c r="D2457" s="798">
        <v>2367</v>
      </c>
      <c r="E2457" s="11"/>
      <c r="F2457" s="1153"/>
      <c r="G2457" t="s">
        <v>2304</v>
      </c>
    </row>
    <row r="2458" spans="1:7">
      <c r="A2458" s="178" t="s">
        <v>872</v>
      </c>
      <c r="B2458" s="91" t="s">
        <v>2311</v>
      </c>
      <c r="C2458" s="23">
        <v>46030</v>
      </c>
      <c r="D2458" s="798"/>
      <c r="E2458" s="798">
        <v>2706</v>
      </c>
      <c r="F2458" s="1153"/>
      <c r="G2458" t="s">
        <v>2304</v>
      </c>
    </row>
    <row r="2459" spans="1:7">
      <c r="A2459" s="178" t="s">
        <v>872</v>
      </c>
      <c r="B2459" s="91" t="s">
        <v>2311</v>
      </c>
      <c r="C2459" s="23">
        <v>46031</v>
      </c>
      <c r="D2459" s="38">
        <v>0</v>
      </c>
      <c r="E2459" s="38"/>
      <c r="F2459" s="800" t="s">
        <v>2312</v>
      </c>
      <c r="G2459" t="s">
        <v>2304</v>
      </c>
    </row>
    <row r="2460" spans="1:7">
      <c r="A2460" s="178" t="s">
        <v>878</v>
      </c>
      <c r="B2460" s="91" t="s">
        <v>2311</v>
      </c>
      <c r="C2460" s="23">
        <v>46031</v>
      </c>
      <c r="D2460" s="38">
        <v>0</v>
      </c>
      <c r="E2460" s="38"/>
      <c r="F2460" s="1153" t="s">
        <v>1523</v>
      </c>
      <c r="G2460" t="s">
        <v>2304</v>
      </c>
    </row>
    <row r="2461" spans="1:7">
      <c r="A2461" s="178" t="s">
        <v>869</v>
      </c>
      <c r="B2461" s="91" t="s">
        <v>52</v>
      </c>
      <c r="C2461" s="23">
        <v>46031</v>
      </c>
      <c r="D2461" s="798">
        <v>1000</v>
      </c>
      <c r="E2461" s="38"/>
      <c r="F2461" s="800"/>
      <c r="G2461" t="s">
        <v>2304</v>
      </c>
    </row>
    <row r="2462" spans="1:7">
      <c r="A2462" s="178" t="s">
        <v>1239</v>
      </c>
      <c r="B2462" s="91" t="s">
        <v>56</v>
      </c>
      <c r="C2462" s="23">
        <v>46031</v>
      </c>
      <c r="D2462" s="798">
        <v>104</v>
      </c>
      <c r="E2462" s="38"/>
      <c r="F2462" s="800"/>
      <c r="G2462" t="s">
        <v>2304</v>
      </c>
    </row>
    <row r="2463" spans="1:7">
      <c r="A2463" s="178" t="s">
        <v>1242</v>
      </c>
      <c r="B2463" s="91" t="s">
        <v>56</v>
      </c>
      <c r="C2463" s="23">
        <v>46031</v>
      </c>
      <c r="D2463" s="38"/>
      <c r="E2463" s="798">
        <v>1056</v>
      </c>
      <c r="F2463" s="800"/>
      <c r="G2463" t="s">
        <v>2304</v>
      </c>
    </row>
    <row r="2464" spans="1:7">
      <c r="A2464" s="178" t="s">
        <v>1233</v>
      </c>
      <c r="B2464" s="91" t="s">
        <v>56</v>
      </c>
      <c r="C2464" s="23">
        <v>46031</v>
      </c>
      <c r="D2464" s="38"/>
      <c r="E2464" s="798">
        <v>1090</v>
      </c>
      <c r="F2464" s="1153"/>
      <c r="G2464" t="s">
        <v>2304</v>
      </c>
    </row>
    <row r="2465" spans="1:7">
      <c r="A2465" s="178" t="s">
        <v>1263</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1010</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881</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1263</v>
      </c>
      <c r="B2471" s="793" t="s">
        <v>56</v>
      </c>
      <c r="C2471" s="23">
        <v>46034</v>
      </c>
      <c r="D2471" s="38">
        <v>858</v>
      </c>
      <c r="E2471" s="38"/>
      <c r="F2471" s="800"/>
      <c r="G2471" t="s">
        <v>2304</v>
      </c>
    </row>
    <row r="2472" spans="1:7">
      <c r="A2472" s="178" t="s">
        <v>1177</v>
      </c>
      <c r="B2472" s="91" t="s">
        <v>56</v>
      </c>
      <c r="C2472" s="23">
        <v>46034</v>
      </c>
      <c r="D2472" s="798">
        <v>4915</v>
      </c>
      <c r="E2472" s="38"/>
      <c r="F2472" s="800"/>
      <c r="G2472" t="s">
        <v>2304</v>
      </c>
    </row>
    <row r="2473" spans="1:7">
      <c r="A2473" s="178" t="s">
        <v>1174</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1307</v>
      </c>
      <c r="B2475" s="91" t="s">
        <v>58</v>
      </c>
      <c r="C2475" s="23">
        <v>46034</v>
      </c>
      <c r="D2475" s="38">
        <v>607</v>
      </c>
      <c r="E2475" s="38"/>
      <c r="F2475" s="800"/>
      <c r="G2475" t="s">
        <v>2304</v>
      </c>
    </row>
    <row r="2476" spans="1:7">
      <c r="A2476" s="178" t="s">
        <v>869</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3"/>
      <c r="G2480" t="s">
        <v>2304</v>
      </c>
    </row>
    <row r="2481" spans="1:7">
      <c r="A2481" s="178" t="s">
        <v>1177</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1174</v>
      </c>
      <c r="B2483" s="91" t="s">
        <v>56</v>
      </c>
      <c r="C2483" s="23">
        <v>46035</v>
      </c>
      <c r="D2483" s="798">
        <v>1491</v>
      </c>
      <c r="E2483" s="38"/>
      <c r="F2483" s="800"/>
      <c r="G2483" t="s">
        <v>2304</v>
      </c>
    </row>
    <row r="2484" spans="1:7">
      <c r="A2484" s="178" t="s">
        <v>1179</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869</v>
      </c>
      <c r="B2487" s="793" t="s">
        <v>52</v>
      </c>
      <c r="C2487" s="23">
        <v>46035</v>
      </c>
      <c r="D2487" s="798">
        <v>1838</v>
      </c>
      <c r="E2487" s="38"/>
      <c r="F2487" s="1153"/>
      <c r="G2487" t="s">
        <v>2304</v>
      </c>
    </row>
    <row r="2488" spans="1:7">
      <c r="A2488" s="178" t="s">
        <v>1275</v>
      </c>
      <c r="B2488" s="91" t="s">
        <v>2318</v>
      </c>
      <c r="C2488" s="23">
        <v>46035</v>
      </c>
      <c r="D2488" s="38"/>
      <c r="E2488" s="798">
        <v>5312</v>
      </c>
      <c r="F2488" s="800" t="s">
        <v>2319</v>
      </c>
      <c r="G2488" t="s">
        <v>2304</v>
      </c>
    </row>
    <row r="2489" spans="1:7">
      <c r="A2489" s="178" t="s">
        <v>1307</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1174</v>
      </c>
      <c r="B2494" s="91" t="s">
        <v>56</v>
      </c>
      <c r="C2494" s="23">
        <v>46036</v>
      </c>
      <c r="D2494" s="798">
        <v>1062</v>
      </c>
      <c r="E2494" s="11"/>
      <c r="F2494" s="800"/>
      <c r="G2494" t="s">
        <v>2304</v>
      </c>
    </row>
    <row r="2495" spans="1:7">
      <c r="A2495" s="178" t="s">
        <v>1179</v>
      </c>
      <c r="B2495" s="91" t="s">
        <v>56</v>
      </c>
      <c r="C2495" s="23">
        <v>46036</v>
      </c>
      <c r="D2495" s="798">
        <v>2611</v>
      </c>
      <c r="E2495" s="11"/>
      <c r="F2495" s="800"/>
      <c r="G2495" t="s">
        <v>2304</v>
      </c>
    </row>
    <row r="2496" spans="1:7">
      <c r="A2496" s="178" t="s">
        <v>1307</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1183</v>
      </c>
      <c r="B2500" s="587" t="s">
        <v>56</v>
      </c>
      <c r="C2500" s="23">
        <v>46036</v>
      </c>
      <c r="D2500" s="38">
        <v>544</v>
      </c>
      <c r="E2500" s="11"/>
      <c r="F2500" s="800" t="s">
        <v>2325</v>
      </c>
      <c r="G2500" t="s">
        <v>2304</v>
      </c>
    </row>
    <row r="2501" spans="1:7" ht="15.75">
      <c r="A2501" s="178" t="s">
        <v>1242</v>
      </c>
      <c r="B2501" s="175" t="s">
        <v>1397</v>
      </c>
      <c r="C2501" s="239">
        <v>46036</v>
      </c>
      <c r="D2501" s="38"/>
      <c r="E2501" s="798">
        <v>1562</v>
      </c>
      <c r="F2501" s="800"/>
      <c r="G2501" t="s">
        <v>2304</v>
      </c>
    </row>
    <row r="2502" spans="1:7">
      <c r="A2502" s="317" t="s">
        <v>1177</v>
      </c>
      <c r="B2502" s="793" t="s">
        <v>56</v>
      </c>
      <c r="C2502" s="23">
        <v>46036</v>
      </c>
      <c r="D2502" s="38">
        <v>0</v>
      </c>
      <c r="E2502" s="11"/>
      <c r="F2502" s="800" t="s">
        <v>2326</v>
      </c>
      <c r="G2502" t="s">
        <v>2304</v>
      </c>
    </row>
    <row r="2503" spans="1:7">
      <c r="A2503" s="178" t="s">
        <v>1181</v>
      </c>
      <c r="B2503" s="91" t="s">
        <v>56</v>
      </c>
      <c r="C2503" s="23">
        <v>46036</v>
      </c>
      <c r="D2503" s="798">
        <v>1728</v>
      </c>
      <c r="E2503" s="11"/>
      <c r="F2503" s="800" t="s">
        <v>1981</v>
      </c>
      <c r="G2503" t="s">
        <v>2304</v>
      </c>
    </row>
    <row r="2504" spans="1:7">
      <c r="A2504" s="178" t="s">
        <v>1174</v>
      </c>
      <c r="B2504" s="91" t="s">
        <v>56</v>
      </c>
      <c r="C2504" s="23">
        <v>46037</v>
      </c>
      <c r="D2504" s="38">
        <v>527</v>
      </c>
      <c r="E2504" s="11"/>
      <c r="F2504" s="800" t="s">
        <v>2046</v>
      </c>
      <c r="G2504" t="s">
        <v>2304</v>
      </c>
    </row>
    <row r="2505" spans="1:7">
      <c r="A2505" s="178" t="s">
        <v>1185</v>
      </c>
      <c r="B2505" s="91" t="s">
        <v>56</v>
      </c>
      <c r="C2505" s="23">
        <v>46037</v>
      </c>
      <c r="D2505" s="798">
        <v>1562</v>
      </c>
      <c r="E2505" s="11"/>
      <c r="F2505" s="800"/>
      <c r="G2505" t="s">
        <v>2304</v>
      </c>
    </row>
    <row r="2506" spans="1:7">
      <c r="A2506" s="178" t="s">
        <v>1183</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1187</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1307</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869</v>
      </c>
      <c r="B2513" s="793" t="s">
        <v>52</v>
      </c>
      <c r="C2513" s="269">
        <v>46037</v>
      </c>
      <c r="D2513" s="258">
        <v>0</v>
      </c>
      <c r="E2513" s="182"/>
      <c r="F2513" s="178" t="s">
        <v>2331</v>
      </c>
      <c r="G2513" t="s">
        <v>2304</v>
      </c>
    </row>
    <row r="2514" spans="1:7">
      <c r="A2514" s="317" t="s">
        <v>1187</v>
      </c>
      <c r="B2514" s="91" t="s">
        <v>56</v>
      </c>
      <c r="C2514" s="269">
        <v>46038</v>
      </c>
      <c r="D2514" s="258">
        <v>987</v>
      </c>
      <c r="E2514" s="182"/>
      <c r="F2514" s="800"/>
      <c r="G2514" t="s">
        <v>2304</v>
      </c>
    </row>
    <row r="2515" spans="1:7">
      <c r="A2515" s="178" t="s">
        <v>1183</v>
      </c>
      <c r="B2515" s="91" t="s">
        <v>56</v>
      </c>
      <c r="C2515" s="23">
        <v>46038</v>
      </c>
      <c r="D2515" s="38">
        <v>457</v>
      </c>
      <c r="F2515" s="800"/>
      <c r="G2515" t="s">
        <v>2304</v>
      </c>
    </row>
    <row r="2516" spans="1:7">
      <c r="A2516" s="178" t="s">
        <v>1181</v>
      </c>
      <c r="B2516" s="91" t="s">
        <v>56</v>
      </c>
      <c r="C2516" s="23">
        <v>46038</v>
      </c>
      <c r="D2516" s="798">
        <v>3082</v>
      </c>
      <c r="F2516" s="800"/>
      <c r="G2516" t="s">
        <v>2304</v>
      </c>
    </row>
    <row r="2517" spans="1:7">
      <c r="A2517" s="178" t="s">
        <v>1307</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1185</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1318</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1187</v>
      </c>
      <c r="B2531" s="91" t="s">
        <v>56</v>
      </c>
      <c r="C2531" s="23">
        <v>46042</v>
      </c>
      <c r="D2531" s="11">
        <v>0</v>
      </c>
      <c r="F2531" s="240" t="s">
        <v>2130</v>
      </c>
      <c r="G2531" t="s">
        <v>2304</v>
      </c>
    </row>
    <row r="2532" spans="1:7">
      <c r="A2532" s="244" t="s">
        <v>1189</v>
      </c>
      <c r="B2532" s="91" t="s">
        <v>56</v>
      </c>
      <c r="C2532" s="23">
        <v>46042</v>
      </c>
      <c r="D2532" s="89">
        <v>1277</v>
      </c>
      <c r="F2532" s="1153"/>
      <c r="G2532" t="s">
        <v>2304</v>
      </c>
    </row>
    <row r="2533" spans="1:7">
      <c r="A2533" s="556" t="s">
        <v>1183</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1019</v>
      </c>
      <c r="B2537" s="176" t="s">
        <v>932</v>
      </c>
      <c r="C2537" s="239">
        <v>46043</v>
      </c>
      <c r="D2537" s="11">
        <v>686</v>
      </c>
      <c r="F2537" s="1153" t="s">
        <v>2313</v>
      </c>
      <c r="G2537" t="s">
        <v>2304</v>
      </c>
    </row>
    <row r="2538" spans="1:7">
      <c r="A2538" s="556" t="s">
        <v>1016</v>
      </c>
      <c r="B2538" s="879" t="s">
        <v>56</v>
      </c>
      <c r="C2538" s="23">
        <v>46043</v>
      </c>
      <c r="D2538" s="11">
        <v>867</v>
      </c>
      <c r="F2538" s="1153" t="s">
        <v>2336</v>
      </c>
      <c r="G2538" t="s">
        <v>2304</v>
      </c>
    </row>
    <row r="2539" spans="1:7" ht="15.75">
      <c r="A2539" s="76" t="s">
        <v>1067</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1187</v>
      </c>
      <c r="B2544" s="91" t="s">
        <v>56</v>
      </c>
      <c r="C2544" s="23">
        <v>46043</v>
      </c>
      <c r="D2544" s="11">
        <v>575</v>
      </c>
      <c r="F2544" s="1153"/>
      <c r="G2544" t="s">
        <v>2304</v>
      </c>
    </row>
    <row r="2545" spans="1:7">
      <c r="A2545" s="556" t="s">
        <v>1185</v>
      </c>
      <c r="B2545" s="91" t="s">
        <v>56</v>
      </c>
      <c r="C2545" s="262">
        <v>46043</v>
      </c>
      <c r="D2545" s="818">
        <v>2265</v>
      </c>
      <c r="E2545" s="135"/>
      <c r="F2545" s="1186"/>
      <c r="G2545" t="s">
        <v>2304</v>
      </c>
    </row>
    <row r="2546" spans="1:7">
      <c r="A2546" s="235" t="s">
        <v>1263</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1019</v>
      </c>
      <c r="B2549" s="176" t="s">
        <v>932</v>
      </c>
      <c r="C2549" s="239">
        <v>46044</v>
      </c>
      <c r="D2549" s="11">
        <v>736</v>
      </c>
      <c r="F2549" s="1153" t="s">
        <v>2340</v>
      </c>
      <c r="G2549" t="s">
        <v>2304</v>
      </c>
    </row>
    <row r="2550" spans="1:7">
      <c r="A2550" s="556" t="s">
        <v>1016</v>
      </c>
      <c r="B2550" s="879" t="s">
        <v>56</v>
      </c>
      <c r="C2550" s="23">
        <v>46044</v>
      </c>
      <c r="D2550" s="89">
        <v>1539</v>
      </c>
      <c r="F2550" s="1153" t="s">
        <v>2341</v>
      </c>
      <c r="G2550" t="s">
        <v>2304</v>
      </c>
    </row>
    <row r="2551" spans="1:7" ht="15.75">
      <c r="A2551" s="76" t="s">
        <v>1013</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854</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1174</v>
      </c>
      <c r="B2556" s="91" t="s">
        <v>56</v>
      </c>
      <c r="C2556" s="23">
        <v>46044</v>
      </c>
      <c r="D2556" s="89">
        <v>1776</v>
      </c>
      <c r="F2556" s="1153" t="s">
        <v>2346</v>
      </c>
      <c r="G2556" t="s">
        <v>2304</v>
      </c>
    </row>
    <row r="2557" spans="1:7">
      <c r="A2557" s="556" t="s">
        <v>1263</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854</v>
      </c>
      <c r="B2562" s="244" t="s">
        <v>52</v>
      </c>
      <c r="C2562" s="23">
        <v>46045</v>
      </c>
      <c r="D2562" s="11">
        <v>845</v>
      </c>
      <c r="F2562" s="1153" t="s">
        <v>2348</v>
      </c>
      <c r="G2562" t="s">
        <v>2304</v>
      </c>
    </row>
    <row r="2563" spans="1:7">
      <c r="A2563" s="240" t="s">
        <v>1185</v>
      </c>
      <c r="B2563" s="91" t="s">
        <v>56</v>
      </c>
      <c r="C2563" s="23">
        <v>46045</v>
      </c>
      <c r="D2563" s="89">
        <v>2651</v>
      </c>
      <c r="F2563" s="1153" t="s">
        <v>2349</v>
      </c>
      <c r="G2563" t="s">
        <v>2304</v>
      </c>
    </row>
    <row r="2564" spans="1:7">
      <c r="A2564" s="556" t="s">
        <v>1187</v>
      </c>
      <c r="B2564" s="587" t="s">
        <v>56</v>
      </c>
      <c r="C2564" s="23">
        <v>46045</v>
      </c>
      <c r="D2564" s="11">
        <v>818</v>
      </c>
      <c r="F2564" s="1153"/>
      <c r="G2564" t="s">
        <v>2304</v>
      </c>
    </row>
    <row r="2565" spans="1:7" ht="15.75">
      <c r="A2565" s="76" t="s">
        <v>1239</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1016</v>
      </c>
      <c r="B2567" s="587" t="s">
        <v>56</v>
      </c>
      <c r="C2567" s="23">
        <v>46048</v>
      </c>
      <c r="D2567" s="89">
        <v>1590</v>
      </c>
      <c r="F2567" s="1153" t="s">
        <v>2152</v>
      </c>
      <c r="G2567" t="s">
        <v>2304</v>
      </c>
    </row>
    <row r="2568" spans="1:7">
      <c r="A2568" s="76" t="s">
        <v>1019</v>
      </c>
      <c r="B2568" s="176" t="s">
        <v>932</v>
      </c>
      <c r="C2568" s="239">
        <v>46048</v>
      </c>
      <c r="D2568" s="11">
        <v>835</v>
      </c>
      <c r="F2568" s="1153" t="s">
        <v>2351</v>
      </c>
      <c r="G2568" t="s">
        <v>2304</v>
      </c>
    </row>
    <row r="2569" spans="1:7">
      <c r="A2569" s="244" t="s">
        <v>1022</v>
      </c>
      <c r="B2569" s="793" t="s">
        <v>56</v>
      </c>
      <c r="C2569" s="23">
        <v>46048</v>
      </c>
      <c r="F2569" s="240" t="s">
        <v>2352</v>
      </c>
      <c r="G2569" t="s">
        <v>2304</v>
      </c>
    </row>
    <row r="2570" spans="1:7">
      <c r="A2570" s="556" t="s">
        <v>1318</v>
      </c>
      <c r="B2570" s="587" t="s">
        <v>56</v>
      </c>
      <c r="C2570" s="23">
        <v>46048</v>
      </c>
      <c r="D2570" s="11">
        <v>886</v>
      </c>
      <c r="F2570" s="1153" t="s">
        <v>1523</v>
      </c>
      <c r="G2570" t="s">
        <v>2304</v>
      </c>
    </row>
    <row r="2571" spans="1:7" ht="15.75">
      <c r="A2571" s="76" t="s">
        <v>1067</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1187</v>
      </c>
      <c r="B2575" s="91" t="s">
        <v>56</v>
      </c>
      <c r="C2575" s="23">
        <v>46048</v>
      </c>
      <c r="E2575" s="250">
        <v>6116</v>
      </c>
      <c r="F2575" s="11" t="s">
        <v>2356</v>
      </c>
      <c r="G2575" t="s">
        <v>2304</v>
      </c>
    </row>
    <row r="2576" spans="1:7">
      <c r="A2576" s="178" t="s">
        <v>1179</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1189</v>
      </c>
      <c r="B2586" s="91" t="s">
        <v>56</v>
      </c>
      <c r="C2586" s="23">
        <v>46049</v>
      </c>
      <c r="E2586" s="250">
        <v>2058</v>
      </c>
      <c r="F2586" s="240" t="s">
        <v>2362</v>
      </c>
      <c r="G2586" t="s">
        <v>2304</v>
      </c>
    </row>
    <row r="2587" spans="1:7">
      <c r="A2587" s="244" t="s">
        <v>1174</v>
      </c>
      <c r="B2587" s="91" t="s">
        <v>56</v>
      </c>
      <c r="C2587" s="23">
        <v>46049</v>
      </c>
      <c r="F2587" s="240" t="s">
        <v>1694</v>
      </c>
      <c r="G2587" t="s">
        <v>2304</v>
      </c>
    </row>
    <row r="2588" spans="1:7">
      <c r="A2588" s="244" t="s">
        <v>1177</v>
      </c>
      <c r="B2588" s="91" t="s">
        <v>56</v>
      </c>
      <c r="C2588" s="23">
        <v>46049</v>
      </c>
      <c r="F2588" s="240" t="s">
        <v>1694</v>
      </c>
      <c r="G2588" t="s">
        <v>2304</v>
      </c>
    </row>
    <row r="2589" spans="1:7">
      <c r="A2589" s="244" t="s">
        <v>1181</v>
      </c>
      <c r="B2589" s="91" t="s">
        <v>56</v>
      </c>
      <c r="C2589" s="23">
        <v>46049</v>
      </c>
      <c r="F2589" s="240" t="s">
        <v>1694</v>
      </c>
      <c r="G2589" t="s">
        <v>2304</v>
      </c>
    </row>
    <row r="2590" spans="1:7">
      <c r="A2590" s="244" t="s">
        <v>1183</v>
      </c>
      <c r="B2590" s="91" t="s">
        <v>56</v>
      </c>
      <c r="C2590" s="23">
        <v>46049</v>
      </c>
      <c r="F2590" s="240" t="s">
        <v>1694</v>
      </c>
      <c r="G2590" t="s">
        <v>2304</v>
      </c>
    </row>
    <row r="2591" spans="1:7">
      <c r="A2591" s="244" t="s">
        <v>1185</v>
      </c>
      <c r="B2591" s="91" t="s">
        <v>56</v>
      </c>
      <c r="C2591" s="23">
        <v>46049</v>
      </c>
      <c r="F2591" s="240" t="s">
        <v>2363</v>
      </c>
      <c r="G2591" t="s">
        <v>2304</v>
      </c>
    </row>
    <row r="2592" spans="1:7">
      <c r="A2592" s="240" t="s">
        <v>508</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869</v>
      </c>
      <c r="B2599" s="76" t="s">
        <v>52</v>
      </c>
      <c r="C2599" s="23">
        <v>46050</v>
      </c>
      <c r="D2599" s="11">
        <v>149</v>
      </c>
      <c r="E2599" s="103"/>
      <c r="F2599" s="103"/>
      <c r="G2599" t="s">
        <v>2304</v>
      </c>
    </row>
    <row r="2600" spans="1:7">
      <c r="A2600" s="617" t="s">
        <v>1302</v>
      </c>
      <c r="B2600" s="235" t="s">
        <v>54</v>
      </c>
      <c r="C2600" s="23">
        <v>46050</v>
      </c>
      <c r="D2600" s="11">
        <v>881</v>
      </c>
      <c r="E2600" s="11"/>
      <c r="G2600" t="s">
        <v>2304</v>
      </c>
    </row>
    <row r="2601" spans="1:7" ht="15.75">
      <c r="A2601" s="76" t="s">
        <v>1254</v>
      </c>
      <c r="B2601" s="175" t="s">
        <v>1397</v>
      </c>
      <c r="C2601" s="239">
        <v>46050</v>
      </c>
      <c r="E2601" s="250">
        <v>2071</v>
      </c>
      <c r="F2601" s="240"/>
      <c r="G2601" t="s">
        <v>2304</v>
      </c>
    </row>
    <row r="2602" spans="1:7">
      <c r="A2602" s="556" t="s">
        <v>1257</v>
      </c>
      <c r="B2602" s="879" t="s">
        <v>56</v>
      </c>
      <c r="C2602" s="23">
        <v>46050</v>
      </c>
      <c r="E2602" s="250">
        <v>1848</v>
      </c>
      <c r="F2602" s="240"/>
      <c r="G2602" t="s">
        <v>2304</v>
      </c>
    </row>
    <row r="2603" spans="1:7" ht="15.75">
      <c r="A2603" s="76" t="s">
        <v>1260</v>
      </c>
      <c r="B2603" s="175" t="s">
        <v>1397</v>
      </c>
      <c r="C2603" s="239">
        <v>46050</v>
      </c>
      <c r="E2603" s="250">
        <v>1139</v>
      </c>
      <c r="F2603" s="240"/>
      <c r="G2603" t="s">
        <v>2304</v>
      </c>
    </row>
    <row r="2604" spans="1:7" ht="15.75">
      <c r="A2604" s="76" t="s">
        <v>1263</v>
      </c>
      <c r="B2604" s="175" t="s">
        <v>1397</v>
      </c>
      <c r="C2604" s="239">
        <v>46050</v>
      </c>
      <c r="E2604" s="74">
        <v>901</v>
      </c>
      <c r="F2604" s="240"/>
      <c r="G2604" t="s">
        <v>2304</v>
      </c>
    </row>
    <row r="2605" spans="1:7" ht="15.75">
      <c r="A2605" s="69" t="s">
        <v>1174</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1302</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1179</v>
      </c>
      <c r="B2615" s="587" t="s">
        <v>56</v>
      </c>
      <c r="C2615" s="820">
        <v>46051</v>
      </c>
      <c r="D2615" s="251"/>
      <c r="E2615" s="821">
        <v>2048</v>
      </c>
      <c r="F2615" s="556"/>
      <c r="G2615" t="s">
        <v>2304</v>
      </c>
    </row>
    <row r="2616" spans="1:7" ht="15.75">
      <c r="A2616" s="76" t="s">
        <v>1181</v>
      </c>
      <c r="B2616" s="175" t="s">
        <v>1397</v>
      </c>
      <c r="C2616" s="239">
        <v>46051</v>
      </c>
      <c r="E2616" s="89">
        <v>404</v>
      </c>
      <c r="F2616" s="76"/>
      <c r="G2616" t="s">
        <v>2304</v>
      </c>
    </row>
    <row r="2617" spans="1:7" ht="15.75">
      <c r="A2617" s="76" t="s">
        <v>1185</v>
      </c>
      <c r="B2617" s="175" t="s">
        <v>1397</v>
      </c>
      <c r="C2617" s="248">
        <v>46051</v>
      </c>
      <c r="D2617" s="103"/>
      <c r="E2617" s="679">
        <v>1916</v>
      </c>
      <c r="F2617" s="244"/>
      <c r="G2617" t="s">
        <v>2304</v>
      </c>
    </row>
    <row r="2618" spans="1:7">
      <c r="A2618" s="317" t="s">
        <v>1254</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1302</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1251</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1302</v>
      </c>
      <c r="B2632" s="76" t="s">
        <v>54</v>
      </c>
      <c r="C2632" s="23">
        <v>46055</v>
      </c>
      <c r="E2632" s="11"/>
      <c r="F2632" s="76" t="s">
        <v>2083</v>
      </c>
      <c r="G2632" t="s">
        <v>1393</v>
      </c>
    </row>
    <row r="2633" spans="1:7">
      <c r="A2633" s="178" t="s">
        <v>869</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1302</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1302</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1302</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1242</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1302</v>
      </c>
      <c r="B2667" s="240" t="s">
        <v>2311</v>
      </c>
      <c r="C2667" s="23">
        <v>46063</v>
      </c>
      <c r="E2667" s="250">
        <v>2683</v>
      </c>
      <c r="G2667" t="s">
        <v>1393</v>
      </c>
    </row>
    <row r="2668" spans="1:7">
      <c r="A2668" s="244" t="s">
        <v>866</v>
      </c>
      <c r="B2668" s="244" t="s">
        <v>52</v>
      </c>
      <c r="C2668" s="23">
        <v>46063</v>
      </c>
      <c r="D2668" s="11">
        <v>817</v>
      </c>
      <c r="G2668" t="s">
        <v>1393</v>
      </c>
    </row>
    <row r="2669" spans="1:7">
      <c r="A2669" s="178" t="s">
        <v>869</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1302</v>
      </c>
      <c r="B2674" s="240" t="s">
        <v>54</v>
      </c>
      <c r="C2674" s="23">
        <v>46064</v>
      </c>
      <c r="F2674" s="240" t="s">
        <v>1895</v>
      </c>
      <c r="G2674" t="s">
        <v>1393</v>
      </c>
    </row>
    <row r="2675" spans="1:7">
      <c r="A2675" s="244" t="s">
        <v>1302</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866</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1302</v>
      </c>
      <c r="B2682" s="240" t="s">
        <v>2311</v>
      </c>
      <c r="C2682" s="23">
        <v>46065</v>
      </c>
      <c r="D2682" s="11">
        <v>30</v>
      </c>
      <c r="G2682" t="s">
        <v>1393</v>
      </c>
    </row>
    <row r="2683" spans="1:7">
      <c r="A2683" s="244" t="s">
        <v>783</v>
      </c>
      <c r="B2683" s="244" t="s">
        <v>54</v>
      </c>
      <c r="C2683" s="23">
        <v>46065</v>
      </c>
      <c r="D2683" s="89">
        <v>1289</v>
      </c>
      <c r="G2683" t="s">
        <v>1393</v>
      </c>
    </row>
    <row r="2684" spans="1:7">
      <c r="A2684" s="244" t="s">
        <v>866</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878</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878</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878</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878</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878</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878</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878</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1318</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1318</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1289</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8"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1292</v>
      </c>
      <c r="B2750" s="240" t="s">
        <v>54</v>
      </c>
      <c r="C2750" s="23">
        <v>46085</v>
      </c>
      <c r="D2750" s="11">
        <v>480</v>
      </c>
      <c r="F2750" s="11" t="s">
        <v>2222</v>
      </c>
      <c r="G2750" t="s">
        <v>1394</v>
      </c>
    </row>
    <row r="2751" spans="1:7">
      <c r="A2751" s="244" t="s">
        <v>878</v>
      </c>
      <c r="B2751" s="244" t="s">
        <v>52</v>
      </c>
      <c r="C2751" s="23">
        <v>46085</v>
      </c>
      <c r="E2751" s="646"/>
      <c r="F2751" s="50" t="s">
        <v>2420</v>
      </c>
      <c r="G2751" t="s">
        <v>1394</v>
      </c>
    </row>
    <row r="2752" spans="1:7">
      <c r="A2752" s="244" t="s">
        <v>878</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1292</v>
      </c>
      <c r="B2754" s="240" t="s">
        <v>54</v>
      </c>
      <c r="C2754" s="23">
        <v>46086</v>
      </c>
      <c r="D2754" s="11">
        <v>774</v>
      </c>
      <c r="G2754" t="s">
        <v>1394</v>
      </c>
    </row>
    <row r="2755" spans="1:7">
      <c r="A2755" s="240" t="s">
        <v>1459</v>
      </c>
      <c r="B2755" s="240" t="s">
        <v>62</v>
      </c>
      <c r="C2755" s="23">
        <v>46086</v>
      </c>
      <c r="D2755" s="11">
        <v>668</v>
      </c>
      <c r="G2755" t="s">
        <v>1394</v>
      </c>
    </row>
    <row r="2756" spans="1:7">
      <c r="A2756" s="240" t="s">
        <v>1292</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1292</v>
      </c>
      <c r="B2759" s="240" t="s">
        <v>54</v>
      </c>
      <c r="C2759" s="23">
        <v>46090</v>
      </c>
      <c r="D2759" s="11">
        <v>570</v>
      </c>
      <c r="F2759" s="11" t="s">
        <v>2355</v>
      </c>
      <c r="G2759" t="s">
        <v>1394</v>
      </c>
    </row>
    <row r="2760" spans="1:7">
      <c r="A2760" s="244" t="s">
        <v>1295</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1295</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1295</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1295</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1295</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1295</v>
      </c>
      <c r="B2784" s="244" t="s">
        <v>52</v>
      </c>
      <c r="C2784" s="23">
        <v>46097</v>
      </c>
      <c r="D2784" s="89">
        <v>1297</v>
      </c>
      <c r="G2784" t="s">
        <v>1394</v>
      </c>
    </row>
    <row r="2785" spans="1:7">
      <c r="A2785" s="244" t="s">
        <v>847</v>
      </c>
      <c r="B2785" s="244" t="s">
        <v>52</v>
      </c>
      <c r="C2785" s="23">
        <v>46097</v>
      </c>
      <c r="D2785" s="89">
        <v>1163</v>
      </c>
      <c r="G2785" t="s">
        <v>1394</v>
      </c>
    </row>
    <row r="2786" spans="1:7">
      <c r="A2786" s="244" t="s">
        <v>1289</v>
      </c>
      <c r="B2786" s="244" t="s">
        <v>54</v>
      </c>
      <c r="C2786" s="23">
        <v>46097</v>
      </c>
      <c r="D2786" s="89">
        <v>326</v>
      </c>
      <c r="F2786" s="11" t="s">
        <v>2045</v>
      </c>
      <c r="G2786" t="s">
        <v>1394</v>
      </c>
    </row>
    <row r="2787" spans="1:7">
      <c r="A2787" s="244" t="s">
        <v>1292</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1007</v>
      </c>
      <c r="B2791" s="240" t="s">
        <v>463</v>
      </c>
      <c r="C2791" s="23">
        <v>46098</v>
      </c>
      <c r="D2791" s="11">
        <v>560</v>
      </c>
      <c r="F2791" s="11" t="s">
        <v>2432</v>
      </c>
      <c r="G2791" t="s">
        <v>1394</v>
      </c>
    </row>
    <row r="2792" spans="1:7">
      <c r="A2792" s="1195" t="s">
        <v>1295</v>
      </c>
      <c r="B2792" s="1195" t="s">
        <v>52</v>
      </c>
      <c r="C2792" s="23">
        <v>46098</v>
      </c>
      <c r="D2792" s="89">
        <v>1300</v>
      </c>
      <c r="G2792" t="s">
        <v>1394</v>
      </c>
    </row>
    <row r="2793" spans="1:7">
      <c r="A2793" s="1196" t="s">
        <v>1292</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621</v>
      </c>
      <c r="B2795" s="1196" t="s">
        <v>1397</v>
      </c>
      <c r="C2795" s="23">
        <v>46098</v>
      </c>
      <c r="F2795" s="240" t="s">
        <v>1671</v>
      </c>
      <c r="G2795" t="s">
        <v>1394</v>
      </c>
    </row>
    <row r="2796" spans="1:7">
      <c r="A2796" s="1196" t="s">
        <v>1298</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1292</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813</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915</v>
      </c>
      <c r="B2804" s="244" t="s">
        <v>56</v>
      </c>
      <c r="C2804" s="23">
        <v>46100</v>
      </c>
      <c r="F2804" s="1247"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7" t="s">
        <v>1694</v>
      </c>
      <c r="G2806" t="s">
        <v>1394</v>
      </c>
    </row>
    <row r="2807" spans="1:7">
      <c r="A2807" s="244" t="s">
        <v>922</v>
      </c>
      <c r="B2807" s="244" t="s">
        <v>1397</v>
      </c>
      <c r="C2807" s="23">
        <v>46100</v>
      </c>
      <c r="E2807" s="74">
        <v>679</v>
      </c>
      <c r="F2807" s="240"/>
      <c r="G2807" t="s">
        <v>1394</v>
      </c>
    </row>
    <row r="2808" spans="1:7">
      <c r="A2808" s="1243" t="s">
        <v>786</v>
      </c>
      <c r="B2808" s="1243" t="s">
        <v>58</v>
      </c>
      <c r="C2808" s="23">
        <v>46100</v>
      </c>
      <c r="D2808" s="11">
        <v>646</v>
      </c>
      <c r="G2808" t="s">
        <v>1394</v>
      </c>
    </row>
    <row r="2809" spans="1:7">
      <c r="A2809" s="1244" t="s">
        <v>1295</v>
      </c>
      <c r="B2809" s="1244" t="s">
        <v>52</v>
      </c>
      <c r="C2809" s="23">
        <v>46100</v>
      </c>
      <c r="D2809" s="89">
        <v>1766</v>
      </c>
      <c r="F2809" s="11" t="s">
        <v>1895</v>
      </c>
      <c r="G2809" t="s">
        <v>1394</v>
      </c>
    </row>
    <row r="2810" spans="1:7">
      <c r="A2810" s="1244" t="s">
        <v>1292</v>
      </c>
      <c r="B2810" s="1244" t="s">
        <v>54</v>
      </c>
      <c r="C2810" s="23">
        <v>46100</v>
      </c>
      <c r="D2810" s="11">
        <v>287</v>
      </c>
      <c r="F2810" s="11" t="s">
        <v>2438</v>
      </c>
      <c r="G2810" t="s">
        <v>1394</v>
      </c>
    </row>
    <row r="2811" spans="1:7">
      <c r="A2811" s="1245" t="s">
        <v>813</v>
      </c>
      <c r="B2811" s="1244" t="s">
        <v>52</v>
      </c>
      <c r="C2811" s="23">
        <v>46100</v>
      </c>
      <c r="D2811" s="89">
        <v>1412</v>
      </c>
      <c r="G2811" t="s">
        <v>1394</v>
      </c>
    </row>
    <row r="2812" spans="1:7">
      <c r="A2812" s="1244" t="s">
        <v>847</v>
      </c>
      <c r="B2812" s="1244" t="s">
        <v>2311</v>
      </c>
      <c r="C2812" s="23">
        <v>46100</v>
      </c>
      <c r="E2812" s="250">
        <v>1678</v>
      </c>
      <c r="F2812" s="11" t="s">
        <v>2439</v>
      </c>
      <c r="G2812" t="s">
        <v>1394</v>
      </c>
    </row>
    <row r="2813" spans="1:7">
      <c r="A2813" s="1244" t="s">
        <v>1298</v>
      </c>
      <c r="B2813" s="1244" t="s">
        <v>2311</v>
      </c>
      <c r="C2813" s="23">
        <v>46100</v>
      </c>
      <c r="E2813" s="74">
        <v>318</v>
      </c>
      <c r="F2813" s="1247" t="s">
        <v>2440</v>
      </c>
      <c r="G2813" t="s">
        <v>1394</v>
      </c>
    </row>
    <row r="2814" spans="1:7">
      <c r="A2814" s="1244" t="s">
        <v>847</v>
      </c>
      <c r="B2814" s="1244" t="s">
        <v>52</v>
      </c>
      <c r="C2814" s="23">
        <v>46100</v>
      </c>
      <c r="F2814" s="1248" t="s">
        <v>2441</v>
      </c>
      <c r="G2814" t="s">
        <v>1394</v>
      </c>
    </row>
    <row r="2815" spans="1:7">
      <c r="A2815" s="240" t="s">
        <v>1459</v>
      </c>
      <c r="B2815" s="240" t="s">
        <v>62</v>
      </c>
      <c r="C2815" s="23">
        <v>46100</v>
      </c>
      <c r="F2815" s="240" t="s">
        <v>1671</v>
      </c>
      <c r="G2815" t="s">
        <v>1394</v>
      </c>
    </row>
    <row r="2816" spans="1:7">
      <c r="A2816" s="1244" t="s">
        <v>1295</v>
      </c>
      <c r="B2816" s="1244" t="s">
        <v>52</v>
      </c>
      <c r="C2816" s="23">
        <v>46101</v>
      </c>
      <c r="D2816" s="11">
        <v>41</v>
      </c>
      <c r="F2816" s="11" t="s">
        <v>1838</v>
      </c>
      <c r="G2816" t="s">
        <v>1394</v>
      </c>
    </row>
    <row r="2817" spans="1:7">
      <c r="A2817" s="1243" t="s">
        <v>786</v>
      </c>
      <c r="B2817" s="1243" t="s">
        <v>58</v>
      </c>
      <c r="C2817" s="23">
        <v>46101</v>
      </c>
      <c r="D2817" s="11">
        <v>212</v>
      </c>
      <c r="G2817" t="s">
        <v>1394</v>
      </c>
    </row>
    <row r="2818" spans="1:7">
      <c r="A2818" s="1245" t="s">
        <v>813</v>
      </c>
      <c r="B2818" s="1244"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5" t="s">
        <v>786</v>
      </c>
      <c r="B2820" s="1255" t="s">
        <v>58</v>
      </c>
      <c r="C2820" s="23">
        <v>46104</v>
      </c>
      <c r="D2820" s="11">
        <v>225</v>
      </c>
      <c r="G2820" t="s">
        <v>1394</v>
      </c>
    </row>
    <row r="2821" spans="1:7">
      <c r="A2821" s="1256" t="s">
        <v>1289</v>
      </c>
      <c r="B2821" s="1256" t="s">
        <v>54</v>
      </c>
      <c r="C2821" s="23">
        <v>46104</v>
      </c>
      <c r="F2821" s="1248" t="s">
        <v>1694</v>
      </c>
      <c r="G2821" t="s">
        <v>1394</v>
      </c>
    </row>
    <row r="2822" spans="1:7">
      <c r="A2822" s="1256" t="s">
        <v>1292</v>
      </c>
      <c r="B2822" s="1256" t="s">
        <v>54</v>
      </c>
      <c r="C2822" s="23">
        <v>46104</v>
      </c>
      <c r="F2822" s="1248" t="s">
        <v>1694</v>
      </c>
      <c r="G2822" t="s">
        <v>1394</v>
      </c>
    </row>
    <row r="2823" spans="1:7">
      <c r="A2823" s="178" t="s">
        <v>770</v>
      </c>
      <c r="B2823" s="1256" t="s">
        <v>54</v>
      </c>
      <c r="C2823" s="23">
        <v>46104</v>
      </c>
      <c r="D2823" s="11">
        <v>735</v>
      </c>
      <c r="G2823" t="s">
        <v>1394</v>
      </c>
    </row>
    <row r="2824" spans="1:7">
      <c r="A2824" s="1243" t="s">
        <v>786</v>
      </c>
      <c r="B2824" s="1243" t="s">
        <v>58</v>
      </c>
      <c r="C2824" s="23">
        <v>46105</v>
      </c>
      <c r="D2824" s="11">
        <v>135</v>
      </c>
      <c r="G2824" t="s">
        <v>1394</v>
      </c>
    </row>
    <row r="2825" spans="1:7">
      <c r="A2825" s="1244" t="s">
        <v>1463</v>
      </c>
      <c r="B2825" s="1244" t="s">
        <v>1397</v>
      </c>
      <c r="C2825" s="23">
        <v>46105</v>
      </c>
      <c r="D2825" s="11">
        <v>513</v>
      </c>
      <c r="G2825" t="s">
        <v>1394</v>
      </c>
    </row>
    <row r="2826" spans="1:7">
      <c r="A2826" s="1244" t="s">
        <v>638</v>
      </c>
      <c r="B2826" s="1244" t="s">
        <v>2443</v>
      </c>
      <c r="C2826" s="23">
        <v>46105</v>
      </c>
      <c r="F2826" s="1248" t="s">
        <v>1671</v>
      </c>
      <c r="G2826" t="s">
        <v>1394</v>
      </c>
    </row>
    <row r="2827" spans="1:7">
      <c r="A2827" s="1244" t="s">
        <v>770</v>
      </c>
      <c r="B2827" s="1244"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3" t="s">
        <v>786</v>
      </c>
      <c r="B2830" s="1243" t="s">
        <v>58</v>
      </c>
      <c r="C2830" s="23">
        <v>46106</v>
      </c>
      <c r="D2830" s="11">
        <v>278</v>
      </c>
      <c r="F2830" s="11" t="s">
        <v>2445</v>
      </c>
      <c r="G2830" t="s">
        <v>1394</v>
      </c>
    </row>
    <row r="2831" spans="1:7">
      <c r="A2831" s="1244" t="s">
        <v>770</v>
      </c>
      <c r="B2831" s="1244" t="s">
        <v>54</v>
      </c>
      <c r="C2831" s="23">
        <v>46106</v>
      </c>
      <c r="D2831" s="11">
        <v>897</v>
      </c>
      <c r="F2831" s="11" t="s">
        <v>2045</v>
      </c>
      <c r="G2831" t="s">
        <v>1394</v>
      </c>
    </row>
    <row r="2832" spans="1:7">
      <c r="A2832" s="1244" t="s">
        <v>1295</v>
      </c>
      <c r="B2832" s="1244" t="s">
        <v>2311</v>
      </c>
      <c r="C2832" s="23">
        <v>46106</v>
      </c>
      <c r="E2832" s="250">
        <v>8226</v>
      </c>
      <c r="F2832" s="11" t="s">
        <v>2446</v>
      </c>
      <c r="G2832" t="s">
        <v>1394</v>
      </c>
    </row>
    <row r="2833" spans="1:7">
      <c r="A2833" s="1244" t="s">
        <v>786</v>
      </c>
      <c r="B2833" s="1244" t="s">
        <v>1397</v>
      </c>
      <c r="C2833" s="23">
        <v>46106</v>
      </c>
      <c r="D2833" s="11">
        <v>216</v>
      </c>
      <c r="G2833" t="s">
        <v>1394</v>
      </c>
    </row>
    <row r="2834" spans="1:7">
      <c r="A2834" s="1244" t="s">
        <v>813</v>
      </c>
      <c r="B2834" s="1244" t="s">
        <v>52</v>
      </c>
      <c r="C2834" s="23">
        <v>46106</v>
      </c>
      <c r="D2834" s="89">
        <v>2020</v>
      </c>
      <c r="G2834" t="s">
        <v>1394</v>
      </c>
    </row>
    <row r="2835" spans="1:7">
      <c r="A2835" s="1244" t="s">
        <v>1334</v>
      </c>
      <c r="B2835" s="1244" t="s">
        <v>1397</v>
      </c>
      <c r="C2835" s="23">
        <v>46106</v>
      </c>
      <c r="F2835" s="11" t="s">
        <v>1671</v>
      </c>
      <c r="G2835" t="s">
        <v>1394</v>
      </c>
    </row>
    <row r="2836" spans="1:7">
      <c r="A2836" s="1244" t="s">
        <v>1332</v>
      </c>
      <c r="B2836" s="1244" t="s">
        <v>1397</v>
      </c>
      <c r="C2836" s="23">
        <v>46106</v>
      </c>
      <c r="D2836" s="11">
        <v>7</v>
      </c>
      <c r="F2836" s="11" t="s">
        <v>1523</v>
      </c>
      <c r="G2836" t="s">
        <v>1394</v>
      </c>
    </row>
    <row r="2837" spans="1:7">
      <c r="A2837" s="1244" t="s">
        <v>638</v>
      </c>
      <c r="B2837" s="1244" t="s">
        <v>2447</v>
      </c>
      <c r="C2837" s="23">
        <v>46106</v>
      </c>
      <c r="D2837" s="11">
        <v>172</v>
      </c>
      <c r="G2837" t="s">
        <v>1394</v>
      </c>
    </row>
    <row r="2838" spans="1:7">
      <c r="A2838" s="240" t="s">
        <v>509</v>
      </c>
      <c r="B2838" s="1244" t="s">
        <v>1397</v>
      </c>
      <c r="C2838" s="23">
        <v>46107</v>
      </c>
      <c r="E2838" s="250">
        <v>2676</v>
      </c>
      <c r="G2838" t="s">
        <v>1394</v>
      </c>
    </row>
    <row r="2839" spans="1:7">
      <c r="A2839" s="1243" t="s">
        <v>786</v>
      </c>
      <c r="B2839" s="1243" t="s">
        <v>58</v>
      </c>
      <c r="C2839" s="23">
        <v>46107</v>
      </c>
      <c r="D2839" s="11">
        <v>333</v>
      </c>
      <c r="G2839" t="s">
        <v>1394</v>
      </c>
    </row>
    <row r="2840" spans="1:7">
      <c r="A2840" s="1244" t="s">
        <v>764</v>
      </c>
      <c r="B2840" s="1244" t="s">
        <v>54</v>
      </c>
      <c r="C2840" s="23">
        <v>46107</v>
      </c>
      <c r="D2840" s="11">
        <v>438</v>
      </c>
      <c r="G2840" t="s">
        <v>1394</v>
      </c>
    </row>
    <row r="2841" spans="1:7">
      <c r="A2841" s="1244" t="s">
        <v>770</v>
      </c>
      <c r="B2841" s="1244" t="s">
        <v>54</v>
      </c>
      <c r="C2841" s="23">
        <v>46107</v>
      </c>
      <c r="D2841" s="11">
        <v>583</v>
      </c>
      <c r="F2841" s="11" t="s">
        <v>2448</v>
      </c>
      <c r="G2841" t="s">
        <v>1394</v>
      </c>
    </row>
    <row r="2842" spans="1:7">
      <c r="A2842" s="1244" t="s">
        <v>813</v>
      </c>
      <c r="B2842" s="1244" t="s">
        <v>52</v>
      </c>
      <c r="C2842" s="23">
        <v>46107</v>
      </c>
      <c r="D2842" s="89">
        <v>1855</v>
      </c>
      <c r="G2842" t="s">
        <v>1394</v>
      </c>
    </row>
    <row r="2843" spans="1:7">
      <c r="A2843" s="178" t="s">
        <v>1113</v>
      </c>
      <c r="B2843" s="1256" t="s">
        <v>1397</v>
      </c>
      <c r="C2843" s="23">
        <v>46107</v>
      </c>
      <c r="D2843" s="11">
        <v>265</v>
      </c>
      <c r="G2843" t="s">
        <v>1394</v>
      </c>
    </row>
    <row r="2844" spans="1:7">
      <c r="A2844" s="1243" t="s">
        <v>786</v>
      </c>
      <c r="B2844" s="1243" t="s">
        <v>58</v>
      </c>
      <c r="C2844" s="23">
        <v>46108</v>
      </c>
      <c r="D2844" s="11">
        <v>377</v>
      </c>
      <c r="G2844" t="s">
        <v>1394</v>
      </c>
    </row>
    <row r="2845" spans="1:7">
      <c r="A2845" s="1244" t="s">
        <v>813</v>
      </c>
      <c r="B2845" s="1244" t="s">
        <v>52</v>
      </c>
      <c r="C2845" s="23">
        <v>46108</v>
      </c>
      <c r="D2845" s="89">
        <v>1609</v>
      </c>
      <c r="G2845" t="s">
        <v>1394</v>
      </c>
    </row>
    <row r="2846" spans="1:7">
      <c r="A2846" s="178" t="s">
        <v>1113</v>
      </c>
      <c r="B2846" s="1256" t="s">
        <v>1397</v>
      </c>
      <c r="C2846" s="23">
        <v>46108</v>
      </c>
      <c r="D2846" s="11">
        <v>372</v>
      </c>
      <c r="G2846" t="s">
        <v>1394</v>
      </c>
    </row>
    <row r="2847" spans="1:7">
      <c r="A2847" s="1255" t="s">
        <v>786</v>
      </c>
      <c r="B2847" s="1255" t="s">
        <v>58</v>
      </c>
      <c r="C2847" s="23">
        <v>46111</v>
      </c>
      <c r="D2847" s="11">
        <v>526</v>
      </c>
      <c r="G2847" t="s">
        <v>1394</v>
      </c>
    </row>
    <row r="2848" spans="1:7">
      <c r="A2848" s="1256" t="s">
        <v>773</v>
      </c>
      <c r="B2848" s="1256" t="s">
        <v>54</v>
      </c>
      <c r="C2848" s="23">
        <v>46111</v>
      </c>
      <c r="D2848" s="11">
        <v>978</v>
      </c>
      <c r="G2848" t="s">
        <v>1394</v>
      </c>
    </row>
    <row r="2849" spans="1:7">
      <c r="A2849" s="1256" t="s">
        <v>1336</v>
      </c>
      <c r="B2849" s="1256" t="s">
        <v>1397</v>
      </c>
      <c r="C2849" s="23">
        <v>46111</v>
      </c>
      <c r="D2849" s="11">
        <v>195</v>
      </c>
      <c r="G2849" t="s">
        <v>1394</v>
      </c>
    </row>
    <row r="2850" spans="1:7">
      <c r="A2850" s="1256" t="s">
        <v>1113</v>
      </c>
      <c r="B2850" s="1256" t="s">
        <v>1397</v>
      </c>
      <c r="C2850" s="23">
        <v>46111</v>
      </c>
      <c r="D2850" s="11">
        <v>396</v>
      </c>
      <c r="G2850" t="s">
        <v>1394</v>
      </c>
    </row>
    <row r="2851" spans="1:7">
      <c r="A2851" s="1256" t="s">
        <v>816</v>
      </c>
      <c r="B2851" s="1256" t="s">
        <v>52</v>
      </c>
      <c r="C2851" s="23">
        <v>46111</v>
      </c>
      <c r="D2851" s="11">
        <v>788</v>
      </c>
      <c r="G2851" t="s">
        <v>1394</v>
      </c>
    </row>
    <row r="2852" spans="1:7">
      <c r="A2852" s="1256" t="s">
        <v>813</v>
      </c>
      <c r="B2852" s="1256" t="s">
        <v>52</v>
      </c>
      <c r="C2852" s="23">
        <v>46111</v>
      </c>
      <c r="F2852" s="11" t="s">
        <v>1671</v>
      </c>
      <c r="G2852" t="s">
        <v>1394</v>
      </c>
    </row>
    <row r="2853" spans="1:7">
      <c r="A2853" s="240" t="s">
        <v>1464</v>
      </c>
      <c r="B2853" s="1256" t="s">
        <v>1397</v>
      </c>
      <c r="C2853" s="23">
        <v>46112</v>
      </c>
      <c r="D2853" s="11">
        <v>55</v>
      </c>
      <c r="G2853" t="s">
        <v>1394</v>
      </c>
    </row>
    <row r="2854" spans="1:7">
      <c r="A2854" s="1243" t="s">
        <v>786</v>
      </c>
      <c r="B2854" s="1243" t="s">
        <v>58</v>
      </c>
      <c r="C2854" s="23">
        <v>46112</v>
      </c>
      <c r="D2854" s="11">
        <v>36</v>
      </c>
      <c r="F2854" s="11" t="s">
        <v>2449</v>
      </c>
      <c r="G2854" t="s">
        <v>1394</v>
      </c>
    </row>
    <row r="2855" spans="1:7">
      <c r="A2855" s="1244" t="s">
        <v>773</v>
      </c>
      <c r="B2855" s="1244" t="s">
        <v>54</v>
      </c>
      <c r="C2855" s="23">
        <v>46112</v>
      </c>
      <c r="D2855" s="89">
        <v>1555</v>
      </c>
      <c r="G2855" t="s">
        <v>1394</v>
      </c>
    </row>
    <row r="2856" spans="1:7">
      <c r="A2856" s="1244" t="s">
        <v>816</v>
      </c>
      <c r="B2856" s="1244" t="s">
        <v>52</v>
      </c>
      <c r="C2856" s="23">
        <v>46112</v>
      </c>
      <c r="D2856" s="89">
        <v>1083</v>
      </c>
      <c r="F2856" s="11" t="s">
        <v>1852</v>
      </c>
      <c r="G2856" t="s">
        <v>1394</v>
      </c>
    </row>
    <row r="2857" spans="1:7">
      <c r="A2857" s="1244" t="s">
        <v>813</v>
      </c>
      <c r="B2857" s="1244" t="s">
        <v>52</v>
      </c>
      <c r="C2857" s="23">
        <v>46112</v>
      </c>
      <c r="D2857" s="89">
        <v>1420</v>
      </c>
      <c r="G2857" t="s">
        <v>1394</v>
      </c>
    </row>
    <row r="2858" spans="1:7">
      <c r="A2858" s="1244" t="s">
        <v>819</v>
      </c>
      <c r="B2858" s="1244" t="s">
        <v>52</v>
      </c>
      <c r="C2858" s="23">
        <v>46112</v>
      </c>
      <c r="D2858" s="11">
        <v>551</v>
      </c>
      <c r="F2858" s="11" t="s">
        <v>1535</v>
      </c>
      <c r="G2858" t="s">
        <v>1394</v>
      </c>
    </row>
    <row r="2859" spans="1:7">
      <c r="A2859" s="1243" t="s">
        <v>786</v>
      </c>
      <c r="B2859" s="1243" t="s">
        <v>58</v>
      </c>
      <c r="C2859" s="23">
        <v>46113</v>
      </c>
      <c r="D2859" s="11">
        <v>12</v>
      </c>
      <c r="F2859" s="11" t="s">
        <v>2450</v>
      </c>
      <c r="G2859" t="s">
        <v>1395</v>
      </c>
    </row>
    <row r="2860" spans="1:7">
      <c r="A2860" s="1244" t="s">
        <v>773</v>
      </c>
      <c r="B2860" s="1244" t="s">
        <v>54</v>
      </c>
      <c r="C2860" s="23">
        <v>46113</v>
      </c>
      <c r="D2860" s="89">
        <v>1095</v>
      </c>
      <c r="G2860" t="s">
        <v>1395</v>
      </c>
    </row>
    <row r="2861" spans="1:7">
      <c r="A2861" s="1244" t="s">
        <v>1336</v>
      </c>
      <c r="B2861" s="1244" t="s">
        <v>1397</v>
      </c>
      <c r="C2861" s="23">
        <v>46113</v>
      </c>
      <c r="D2861" s="11">
        <v>349</v>
      </c>
      <c r="G2861" t="s">
        <v>1395</v>
      </c>
    </row>
    <row r="2862" spans="1:7">
      <c r="A2862" s="1244" t="s">
        <v>813</v>
      </c>
      <c r="B2862" s="1244" t="s">
        <v>52</v>
      </c>
      <c r="C2862" s="23">
        <v>46113</v>
      </c>
      <c r="D2862" s="89">
        <v>1208</v>
      </c>
      <c r="G2862" t="s">
        <v>1395</v>
      </c>
    </row>
    <row r="2863" spans="1:7">
      <c r="A2863" s="1244" t="s">
        <v>819</v>
      </c>
      <c r="B2863" s="1244" t="s">
        <v>52</v>
      </c>
      <c r="C2863" s="23">
        <v>46113</v>
      </c>
      <c r="D2863" s="89">
        <v>1606</v>
      </c>
      <c r="G2863" t="s">
        <v>1395</v>
      </c>
    </row>
    <row r="2864" spans="1:7">
      <c r="A2864" s="1243" t="s">
        <v>786</v>
      </c>
      <c r="B2864" s="1243" t="s">
        <v>58</v>
      </c>
      <c r="C2864" s="23">
        <v>46114</v>
      </c>
      <c r="F2864" s="11" t="s">
        <v>2451</v>
      </c>
      <c r="G2864" t="s">
        <v>1395</v>
      </c>
    </row>
    <row r="2865" spans="1:7">
      <c r="A2865" s="1244" t="s">
        <v>786</v>
      </c>
      <c r="B2865" s="1244" t="s">
        <v>1397</v>
      </c>
      <c r="C2865" s="23">
        <v>46114</v>
      </c>
      <c r="E2865" s="74">
        <v>106</v>
      </c>
      <c r="F2865" s="11" t="s">
        <v>1523</v>
      </c>
      <c r="G2865" t="s">
        <v>1395</v>
      </c>
    </row>
    <row r="2866" spans="1:7">
      <c r="A2866" s="1244" t="s">
        <v>773</v>
      </c>
      <c r="B2866" s="1244" t="s">
        <v>54</v>
      </c>
      <c r="C2866" s="23">
        <v>46114</v>
      </c>
      <c r="F2866" s="11" t="s">
        <v>1523</v>
      </c>
      <c r="G2866" t="s">
        <v>1395</v>
      </c>
    </row>
    <row r="2867" spans="1:7">
      <c r="A2867" s="1244" t="s">
        <v>1113</v>
      </c>
      <c r="B2867" s="1244" t="s">
        <v>1397</v>
      </c>
      <c r="C2867" s="23">
        <v>46114</v>
      </c>
      <c r="D2867" s="11">
        <v>145</v>
      </c>
      <c r="G2867" t="s">
        <v>1395</v>
      </c>
    </row>
    <row r="2868" spans="1:7">
      <c r="A2868" s="1244" t="s">
        <v>1336</v>
      </c>
      <c r="B2868" s="1244" t="s">
        <v>52</v>
      </c>
      <c r="C2868" s="23">
        <v>46114</v>
      </c>
      <c r="D2868" s="11">
        <v>790</v>
      </c>
      <c r="G2868" t="s">
        <v>1395</v>
      </c>
    </row>
    <row r="2869" spans="1:7">
      <c r="A2869" s="1244" t="s">
        <v>813</v>
      </c>
      <c r="B2869" s="1244" t="s">
        <v>52</v>
      </c>
      <c r="C2869" s="23">
        <v>46114</v>
      </c>
      <c r="D2869" s="11">
        <v>596</v>
      </c>
      <c r="G2869" t="s">
        <v>1395</v>
      </c>
    </row>
    <row r="2870" spans="1:7">
      <c r="A2870" s="178" t="s">
        <v>1445</v>
      </c>
      <c r="B2870" s="1244" t="s">
        <v>1397</v>
      </c>
      <c r="C2870" s="23">
        <v>46115</v>
      </c>
      <c r="F2870" s="11" t="s">
        <v>104</v>
      </c>
      <c r="G2870" t="s">
        <v>1395</v>
      </c>
    </row>
    <row r="2871" spans="1:7">
      <c r="A2871" s="178" t="s">
        <v>827</v>
      </c>
      <c r="B2871" s="1244" t="s">
        <v>52</v>
      </c>
      <c r="C2871" s="23">
        <v>46115</v>
      </c>
      <c r="D2871" s="11">
        <v>752</v>
      </c>
      <c r="F2871" s="11" t="s">
        <v>1835</v>
      </c>
      <c r="G2871" t="s">
        <v>1395</v>
      </c>
    </row>
    <row r="2872" spans="1:7">
      <c r="A2872" s="178" t="s">
        <v>1336</v>
      </c>
      <c r="B2872" s="1244" t="s">
        <v>52</v>
      </c>
      <c r="C2872" s="23">
        <v>46115</v>
      </c>
      <c r="D2872" s="11">
        <v>15</v>
      </c>
      <c r="G2872" t="s">
        <v>1395</v>
      </c>
    </row>
    <row r="2873" spans="1:7">
      <c r="A2873" s="178" t="s">
        <v>1113</v>
      </c>
      <c r="B2873" s="1244" t="s">
        <v>52</v>
      </c>
      <c r="C2873" s="23">
        <v>46115</v>
      </c>
      <c r="F2873" s="11" t="s">
        <v>1835</v>
      </c>
      <c r="G2873" t="s">
        <v>1395</v>
      </c>
    </row>
    <row r="2874" spans="1:7">
      <c r="A2874" s="178" t="s">
        <v>1445</v>
      </c>
      <c r="B2874" s="1244" t="s">
        <v>1397</v>
      </c>
      <c r="C2874" s="23">
        <v>46118</v>
      </c>
      <c r="F2874" s="11" t="s">
        <v>104</v>
      </c>
      <c r="G2874" t="s">
        <v>1395</v>
      </c>
    </row>
    <row r="2875" spans="1:7">
      <c r="A2875" s="1243" t="s">
        <v>775</v>
      </c>
      <c r="B2875" s="1243" t="s">
        <v>54</v>
      </c>
      <c r="C2875" s="23">
        <v>46118</v>
      </c>
      <c r="D2875" s="89">
        <v>1360</v>
      </c>
      <c r="G2875" t="s">
        <v>1395</v>
      </c>
    </row>
    <row r="2876" spans="1:7">
      <c r="A2876" s="1243" t="s">
        <v>386</v>
      </c>
      <c r="B2876" s="1243" t="s">
        <v>1397</v>
      </c>
      <c r="C2876" s="23">
        <v>46119</v>
      </c>
      <c r="F2876" s="11" t="s">
        <v>104</v>
      </c>
      <c r="G2876" t="s">
        <v>1395</v>
      </c>
    </row>
    <row r="2877" spans="1:7">
      <c r="A2877" s="1243" t="s">
        <v>822</v>
      </c>
      <c r="B2877" s="1243" t="s">
        <v>2038</v>
      </c>
      <c r="C2877" s="23">
        <v>46119</v>
      </c>
      <c r="D2877" s="11">
        <v>102</v>
      </c>
      <c r="F2877" s="11" t="s">
        <v>1830</v>
      </c>
      <c r="G2877" t="s">
        <v>1395</v>
      </c>
    </row>
    <row r="2878" spans="1:7">
      <c r="A2878" s="1244" t="s">
        <v>824</v>
      </c>
      <c r="B2878" s="1244" t="s">
        <v>2038</v>
      </c>
      <c r="C2878" s="23">
        <v>46119</v>
      </c>
      <c r="D2878" s="11">
        <v>417</v>
      </c>
      <c r="F2878" s="11" t="s">
        <v>1535</v>
      </c>
      <c r="G2878" t="s">
        <v>1395</v>
      </c>
    </row>
    <row r="2879" spans="1:7">
      <c r="A2879" s="1244" t="s">
        <v>813</v>
      </c>
      <c r="B2879" s="1244" t="s">
        <v>52</v>
      </c>
      <c r="C2879" s="23">
        <v>46119</v>
      </c>
      <c r="F2879" s="11" t="s">
        <v>2452</v>
      </c>
      <c r="G2879" t="s">
        <v>1395</v>
      </c>
    </row>
    <row r="2880" spans="1:7">
      <c r="A2880" s="1244" t="s">
        <v>775</v>
      </c>
      <c r="B2880" s="1244" t="s">
        <v>54</v>
      </c>
      <c r="C2880" s="23">
        <v>46119</v>
      </c>
      <c r="F2880" s="11" t="s">
        <v>1556</v>
      </c>
      <c r="G2880" t="s">
        <v>1395</v>
      </c>
    </row>
    <row r="2881" spans="1:7">
      <c r="A2881" s="1244" t="s">
        <v>773</v>
      </c>
      <c r="B2881" s="1244" t="s">
        <v>54</v>
      </c>
      <c r="C2881" s="23">
        <v>46119</v>
      </c>
      <c r="D2881" s="11">
        <v>400</v>
      </c>
      <c r="F2881" s="11" t="s">
        <v>2453</v>
      </c>
      <c r="G2881" t="s">
        <v>1395</v>
      </c>
    </row>
    <row r="2882" spans="1:7">
      <c r="A2882" s="178" t="s">
        <v>1332</v>
      </c>
      <c r="B2882" s="91" t="s">
        <v>2311</v>
      </c>
      <c r="C2882" s="23">
        <v>46119</v>
      </c>
      <c r="E2882" s="74">
        <v>244</v>
      </c>
      <c r="F2882" s="11" t="s">
        <v>2454</v>
      </c>
      <c r="G2882" t="s">
        <v>1395</v>
      </c>
    </row>
    <row r="2883" spans="1:7">
      <c r="A2883" s="178" t="s">
        <v>816</v>
      </c>
      <c r="B2883" s="91" t="s">
        <v>2311</v>
      </c>
      <c r="C2883" s="23">
        <v>46119</v>
      </c>
      <c r="E2883" s="250">
        <v>2366</v>
      </c>
      <c r="F2883" s="11" t="s">
        <v>2455</v>
      </c>
      <c r="G2883" t="s">
        <v>1395</v>
      </c>
    </row>
    <row r="2884" spans="1:7">
      <c r="A2884" s="178" t="s">
        <v>819</v>
      </c>
      <c r="B2884" s="91" t="s">
        <v>2311</v>
      </c>
      <c r="C2884" s="23">
        <v>46119</v>
      </c>
      <c r="E2884" s="250">
        <v>2688</v>
      </c>
      <c r="F2884" s="11" t="s">
        <v>2456</v>
      </c>
      <c r="G2884" t="s">
        <v>1395</v>
      </c>
    </row>
    <row r="2885" spans="1:7">
      <c r="A2885" s="178" t="s">
        <v>1334</v>
      </c>
      <c r="B2885" s="91" t="s">
        <v>2311</v>
      </c>
      <c r="C2885" s="23">
        <v>46119</v>
      </c>
      <c r="E2885" s="74">
        <v>742</v>
      </c>
      <c r="F2885" s="11" t="s">
        <v>2457</v>
      </c>
      <c r="G2885" t="s">
        <v>1395</v>
      </c>
    </row>
    <row r="2886" spans="1:7">
      <c r="A2886" s="178" t="s">
        <v>827</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1113</v>
      </c>
      <c r="B2888" s="91" t="s">
        <v>2311</v>
      </c>
      <c r="C2888" s="23">
        <v>46119</v>
      </c>
      <c r="E2888" s="250">
        <v>1456</v>
      </c>
      <c r="F2888" s="11" t="s">
        <v>2460</v>
      </c>
      <c r="G2888" t="s">
        <v>1395</v>
      </c>
    </row>
    <row r="2889" spans="1:7">
      <c r="A2889" s="1243" t="s">
        <v>781</v>
      </c>
      <c r="B2889" s="1244" t="s">
        <v>52</v>
      </c>
      <c r="C2889" s="23">
        <v>46120</v>
      </c>
      <c r="D2889" s="89">
        <v>1036</v>
      </c>
      <c r="G2889" t="s">
        <v>1395</v>
      </c>
    </row>
    <row r="2890" spans="1:7">
      <c r="A2890" s="1243" t="s">
        <v>781</v>
      </c>
      <c r="B2890" s="1244" t="s">
        <v>52</v>
      </c>
      <c r="C2890" s="23">
        <v>46121</v>
      </c>
      <c r="D2890" s="89"/>
      <c r="F2890" s="11" t="s">
        <v>1835</v>
      </c>
      <c r="G2890" t="s">
        <v>1395</v>
      </c>
    </row>
    <row r="2891" spans="1:7">
      <c r="A2891" s="178" t="s">
        <v>629</v>
      </c>
      <c r="B2891" s="1244" t="s">
        <v>54</v>
      </c>
      <c r="C2891" s="23">
        <v>46122</v>
      </c>
      <c r="D2891" s="11">
        <v>891</v>
      </c>
      <c r="G2891" t="s">
        <v>1395</v>
      </c>
    </row>
    <row r="2892" spans="1:7">
      <c r="A2892" s="178" t="s">
        <v>629</v>
      </c>
      <c r="B2892" s="1244" t="s">
        <v>54</v>
      </c>
      <c r="C2892" s="23">
        <v>46125</v>
      </c>
      <c r="D2892" s="89">
        <v>2719</v>
      </c>
      <c r="G2892" t="s">
        <v>1395</v>
      </c>
    </row>
    <row r="2893" spans="1:7">
      <c r="A2893" s="1243" t="s">
        <v>629</v>
      </c>
      <c r="B2893" s="1243" t="s">
        <v>54</v>
      </c>
      <c r="C2893" s="23">
        <v>46126</v>
      </c>
      <c r="D2893" s="89">
        <v>2206</v>
      </c>
      <c r="G2893" t="s">
        <v>1395</v>
      </c>
    </row>
    <row r="2894" spans="1:7">
      <c r="A2894" s="1244" t="s">
        <v>773</v>
      </c>
      <c r="B2894" s="1244" t="s">
        <v>2115</v>
      </c>
      <c r="C2894" s="23">
        <v>46126</v>
      </c>
      <c r="E2894" s="250">
        <v>4672</v>
      </c>
      <c r="F2894" s="11" t="s">
        <v>2461</v>
      </c>
      <c r="G2894" t="s">
        <v>1395</v>
      </c>
    </row>
    <row r="2895" spans="1:7">
      <c r="A2895" s="1244" t="s">
        <v>775</v>
      </c>
      <c r="B2895" s="1244" t="s">
        <v>2115</v>
      </c>
      <c r="C2895" s="23">
        <v>46126</v>
      </c>
      <c r="E2895" s="250">
        <v>1850</v>
      </c>
      <c r="F2895" s="11" t="s">
        <v>2462</v>
      </c>
      <c r="G2895" t="s">
        <v>1395</v>
      </c>
    </row>
    <row r="2896" spans="1:7">
      <c r="A2896" s="1244" t="s">
        <v>813</v>
      </c>
      <c r="B2896" s="1244" t="s">
        <v>2311</v>
      </c>
      <c r="C2896" s="23">
        <v>46126</v>
      </c>
      <c r="E2896" s="250">
        <v>14650</v>
      </c>
      <c r="F2896" s="11" t="s">
        <v>2463</v>
      </c>
      <c r="G2896" t="s">
        <v>1395</v>
      </c>
    </row>
    <row r="2897" spans="1:7">
      <c r="A2897" s="1243" t="s">
        <v>629</v>
      </c>
      <c r="B2897" s="1243" t="s">
        <v>54</v>
      </c>
      <c r="C2897" s="23">
        <v>46127</v>
      </c>
      <c r="D2897" s="89">
        <v>2612</v>
      </c>
      <c r="G2897" t="s">
        <v>1395</v>
      </c>
    </row>
    <row r="2898" spans="1:7">
      <c r="A2898" s="178" t="s">
        <v>822</v>
      </c>
      <c r="B2898" s="1244" t="s">
        <v>1397</v>
      </c>
      <c r="C2898" s="23">
        <v>46127</v>
      </c>
      <c r="E2898" s="74">
        <v>300</v>
      </c>
      <c r="F2898" s="11" t="s">
        <v>2464</v>
      </c>
      <c r="G2898" t="s">
        <v>1395</v>
      </c>
    </row>
    <row r="2899" spans="1:7">
      <c r="A2899" s="178" t="s">
        <v>824</v>
      </c>
      <c r="B2899" s="1244" t="s">
        <v>1397</v>
      </c>
      <c r="C2899" s="23">
        <v>46127</v>
      </c>
      <c r="E2899" s="74">
        <v>688</v>
      </c>
      <c r="F2899" s="11" t="s">
        <v>2465</v>
      </c>
      <c r="G2899" t="s">
        <v>1395</v>
      </c>
    </row>
    <row r="2900" spans="1:7">
      <c r="A2900" s="1243" t="s">
        <v>629</v>
      </c>
      <c r="B2900" s="1243" t="s">
        <v>54</v>
      </c>
      <c r="C2900" s="23">
        <v>46128</v>
      </c>
      <c r="D2900" s="89">
        <v>1765</v>
      </c>
      <c r="G2900" t="s">
        <v>1395</v>
      </c>
    </row>
    <row r="2901" spans="1:7">
      <c r="A2901" s="1244" t="s">
        <v>773</v>
      </c>
      <c r="B2901" s="1244" t="s">
        <v>1397</v>
      </c>
      <c r="C2901" s="23">
        <v>46128</v>
      </c>
      <c r="F2901" s="11" t="s">
        <v>2466</v>
      </c>
      <c r="G2901" t="s">
        <v>1395</v>
      </c>
    </row>
    <row r="2902" spans="1:7">
      <c r="A2902" s="1244" t="s">
        <v>1465</v>
      </c>
      <c r="B2902" s="1244" t="s">
        <v>1397</v>
      </c>
      <c r="C2902" s="23">
        <v>46128</v>
      </c>
      <c r="F2902" s="11" t="s">
        <v>2466</v>
      </c>
      <c r="G2902" t="s">
        <v>1395</v>
      </c>
    </row>
    <row r="2903" spans="1:7">
      <c r="A2903" s="1244" t="s">
        <v>581</v>
      </c>
      <c r="B2903" s="1244" t="s">
        <v>52</v>
      </c>
      <c r="C2903" s="23">
        <v>46128</v>
      </c>
      <c r="D2903" s="11">
        <v>407</v>
      </c>
      <c r="G2903" t="s">
        <v>1395</v>
      </c>
    </row>
    <row r="2904" spans="1:7">
      <c r="A2904" s="1243" t="s">
        <v>629</v>
      </c>
      <c r="B2904" s="1243" t="s">
        <v>54</v>
      </c>
      <c r="C2904" s="23">
        <v>46129</v>
      </c>
      <c r="D2904" s="89">
        <v>1356</v>
      </c>
      <c r="G2904" t="s">
        <v>1395</v>
      </c>
    </row>
    <row r="2905" spans="1:7">
      <c r="A2905" s="1243" t="s">
        <v>621</v>
      </c>
      <c r="B2905" s="1243" t="s">
        <v>1397</v>
      </c>
      <c r="C2905" s="23">
        <v>46129</v>
      </c>
      <c r="D2905" s="11">
        <v>67</v>
      </c>
      <c r="G2905" t="s">
        <v>1395</v>
      </c>
    </row>
    <row r="2906" spans="1:7">
      <c r="A2906" s="1244" t="s">
        <v>581</v>
      </c>
      <c r="B2906" s="1244" t="s">
        <v>52</v>
      </c>
      <c r="C2906" s="23">
        <v>46129</v>
      </c>
      <c r="F2906" s="11" t="s">
        <v>2467</v>
      </c>
      <c r="G2906" t="s">
        <v>1395</v>
      </c>
    </row>
    <row r="2907" spans="1:7">
      <c r="A2907" s="1243" t="s">
        <v>581</v>
      </c>
      <c r="B2907" s="1243" t="s">
        <v>52</v>
      </c>
      <c r="C2907" s="23">
        <v>46132</v>
      </c>
      <c r="D2907" s="11">
        <v>940</v>
      </c>
      <c r="G2907" t="s">
        <v>1395</v>
      </c>
    </row>
    <row r="2908" spans="1:7">
      <c r="A2908" s="1244" t="s">
        <v>629</v>
      </c>
      <c r="B2908" s="1244" t="s">
        <v>54</v>
      </c>
      <c r="C2908" s="23">
        <v>46132</v>
      </c>
      <c r="D2908" s="89">
        <v>1212</v>
      </c>
      <c r="G2908" t="s">
        <v>1395</v>
      </c>
    </row>
    <row r="2909" spans="1:7">
      <c r="A2909" s="1244" t="s">
        <v>781</v>
      </c>
      <c r="B2909" s="1244" t="s">
        <v>2468</v>
      </c>
      <c r="C2909" s="23">
        <v>46132</v>
      </c>
      <c r="E2909" s="250">
        <v>1268</v>
      </c>
      <c r="F2909" s="11" t="s">
        <v>2469</v>
      </c>
      <c r="G2909" t="s">
        <v>1395</v>
      </c>
    </row>
    <row r="2910" spans="1:7">
      <c r="A2910" s="1244" t="s">
        <v>575</v>
      </c>
      <c r="B2910" s="1244" t="s">
        <v>1397</v>
      </c>
      <c r="C2910" s="23">
        <v>46132</v>
      </c>
      <c r="F2910" s="11" t="s">
        <v>2470</v>
      </c>
      <c r="G2910" t="s">
        <v>1395</v>
      </c>
    </row>
    <row r="2911" spans="1:7">
      <c r="A2911" s="1244" t="s">
        <v>638</v>
      </c>
      <c r="B2911" s="1244" t="s">
        <v>2471</v>
      </c>
      <c r="C2911" s="23">
        <v>46132</v>
      </c>
      <c r="D2911" s="11">
        <v>572</v>
      </c>
      <c r="G2911" t="s">
        <v>1395</v>
      </c>
    </row>
    <row r="2912" spans="1:7">
      <c r="A2912" s="1244" t="s">
        <v>673</v>
      </c>
      <c r="B2912" s="1244" t="s">
        <v>1397</v>
      </c>
      <c r="C2912" s="23">
        <v>46132</v>
      </c>
      <c r="D2912" s="11">
        <v>288</v>
      </c>
      <c r="G2912" t="s">
        <v>1395</v>
      </c>
    </row>
    <row r="2913" spans="1:7">
      <c r="A2913" s="1243" t="s">
        <v>581</v>
      </c>
      <c r="B2913" s="1243" t="s">
        <v>52</v>
      </c>
      <c r="C2913" s="23">
        <v>46133</v>
      </c>
      <c r="D2913" s="89">
        <v>1575</v>
      </c>
      <c r="G2913" t="s">
        <v>1395</v>
      </c>
    </row>
    <row r="2914" spans="1:7">
      <c r="A2914" s="1244" t="s">
        <v>629</v>
      </c>
      <c r="B2914" s="1244" t="s">
        <v>54</v>
      </c>
      <c r="C2914" s="23">
        <v>46133</v>
      </c>
      <c r="D2914" s="11">
        <v>866</v>
      </c>
      <c r="G2914" t="s">
        <v>1395</v>
      </c>
    </row>
    <row r="2915" spans="1:7">
      <c r="A2915" s="1244" t="s">
        <v>575</v>
      </c>
      <c r="B2915" s="1244" t="s">
        <v>1397</v>
      </c>
      <c r="C2915" s="23">
        <v>46133</v>
      </c>
      <c r="D2915" s="11">
        <v>290</v>
      </c>
      <c r="G2915" t="s">
        <v>1395</v>
      </c>
    </row>
    <row r="2916" spans="1:7">
      <c r="A2916" s="1244" t="s">
        <v>575</v>
      </c>
      <c r="B2916" s="1244" t="s">
        <v>1397</v>
      </c>
      <c r="C2916" s="23">
        <v>46133</v>
      </c>
      <c r="D2916" s="11">
        <v>477</v>
      </c>
      <c r="G2916" t="s">
        <v>1395</v>
      </c>
    </row>
    <row r="2917" spans="1:7">
      <c r="A2917" s="1244" t="s">
        <v>638</v>
      </c>
      <c r="B2917" s="1244" t="s">
        <v>2471</v>
      </c>
      <c r="C2917" s="23">
        <v>46133</v>
      </c>
      <c r="D2917" s="11">
        <v>776</v>
      </c>
      <c r="G2917" t="s">
        <v>1395</v>
      </c>
    </row>
    <row r="2918" spans="1:7">
      <c r="A2918" s="1244" t="s">
        <v>673</v>
      </c>
      <c r="B2918" s="1244" t="s">
        <v>1397</v>
      </c>
      <c r="C2918" s="23">
        <v>46133</v>
      </c>
      <c r="F2918" s="11" t="s">
        <v>1523</v>
      </c>
      <c r="G2918" t="s">
        <v>1395</v>
      </c>
    </row>
    <row r="2919" spans="1:7">
      <c r="A2919" s="1244" t="s">
        <v>675</v>
      </c>
      <c r="B2919" s="1244"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3" t="s">
        <v>581</v>
      </c>
      <c r="B2923" s="1243" t="s">
        <v>52</v>
      </c>
      <c r="C2923" s="23">
        <v>46134</v>
      </c>
      <c r="D2923" s="11">
        <v>507</v>
      </c>
      <c r="G2923" t="s">
        <v>1395</v>
      </c>
    </row>
    <row r="2924" spans="1:7">
      <c r="A2924" s="1244" t="s">
        <v>629</v>
      </c>
      <c r="B2924" s="1244" t="s">
        <v>54</v>
      </c>
      <c r="C2924" s="23">
        <v>46134</v>
      </c>
      <c r="D2924" s="11">
        <v>969</v>
      </c>
      <c r="G2924" t="s">
        <v>1395</v>
      </c>
    </row>
    <row r="2925" spans="1:7">
      <c r="A2925" s="1244" t="s">
        <v>575</v>
      </c>
      <c r="B2925" s="1244" t="s">
        <v>1397</v>
      </c>
      <c r="C2925" s="23">
        <v>46134</v>
      </c>
      <c r="D2925" s="11">
        <v>183</v>
      </c>
      <c r="G2925" t="s">
        <v>1395</v>
      </c>
    </row>
    <row r="2926" spans="1:7">
      <c r="A2926" s="1244" t="s">
        <v>575</v>
      </c>
      <c r="B2926" s="1244"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7" t="s">
        <v>2473</v>
      </c>
      <c r="G2929" t="s">
        <v>1395</v>
      </c>
    </row>
    <row r="2930" spans="1:7">
      <c r="A2930" s="244" t="s">
        <v>569</v>
      </c>
      <c r="B2930" s="244" t="s">
        <v>463</v>
      </c>
      <c r="C2930" s="23">
        <v>46135</v>
      </c>
      <c r="D2930" s="11">
        <v>285</v>
      </c>
      <c r="G2930" t="s">
        <v>1395</v>
      </c>
    </row>
    <row r="2931" spans="1:7">
      <c r="A2931" s="1243" t="s">
        <v>581</v>
      </c>
      <c r="B2931" s="1243" t="s">
        <v>52</v>
      </c>
      <c r="C2931" s="23">
        <v>46135</v>
      </c>
      <c r="F2931" s="1248" t="s">
        <v>1885</v>
      </c>
      <c r="G2931" t="s">
        <v>1395</v>
      </c>
    </row>
    <row r="2932" spans="1:7">
      <c r="A2932" s="1244" t="s">
        <v>607</v>
      </c>
      <c r="B2932" s="1244" t="s">
        <v>52</v>
      </c>
      <c r="C2932" s="23">
        <v>46135</v>
      </c>
      <c r="D2932" s="89">
        <v>2434</v>
      </c>
      <c r="G2932" t="s">
        <v>1395</v>
      </c>
    </row>
    <row r="2933" spans="1:7">
      <c r="A2933" s="1244" t="s">
        <v>629</v>
      </c>
      <c r="B2933" s="1244" t="s">
        <v>54</v>
      </c>
      <c r="C2933" s="23">
        <v>46135</v>
      </c>
      <c r="D2933" s="11">
        <v>262</v>
      </c>
      <c r="G2933" t="s">
        <v>1395</v>
      </c>
    </row>
    <row r="2934" spans="1:7">
      <c r="A2934" s="1244" t="s">
        <v>575</v>
      </c>
      <c r="B2934" s="1244"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3" t="s">
        <v>435</v>
      </c>
      <c r="B2937" s="1244"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3" t="s">
        <v>596</v>
      </c>
      <c r="B2940" s="1243" t="s">
        <v>54</v>
      </c>
      <c r="C2940" s="23">
        <v>46136</v>
      </c>
      <c r="D2940" s="89">
        <v>1587</v>
      </c>
      <c r="F2940" s="11" t="s">
        <v>2475</v>
      </c>
      <c r="G2940" t="s">
        <v>1395</v>
      </c>
    </row>
    <row r="2941" spans="1:7">
      <c r="A2941" s="1244" t="s">
        <v>581</v>
      </c>
      <c r="B2941" s="1244" t="s">
        <v>52</v>
      </c>
      <c r="C2941" s="23">
        <v>46136</v>
      </c>
      <c r="D2941" s="11">
        <v>354</v>
      </c>
      <c r="G2941" t="s">
        <v>1395</v>
      </c>
    </row>
    <row r="2942" spans="1:7">
      <c r="A2942" s="1244" t="s">
        <v>670</v>
      </c>
      <c r="B2942" s="1244" t="s">
        <v>1397</v>
      </c>
      <c r="C2942" s="23">
        <v>46136</v>
      </c>
      <c r="D2942" s="11">
        <v>339</v>
      </c>
      <c r="G2942" t="s">
        <v>1395</v>
      </c>
    </row>
    <row r="2943" spans="1:7">
      <c r="A2943" s="1244" t="s">
        <v>673</v>
      </c>
      <c r="B2943" s="1244" t="s">
        <v>2311</v>
      </c>
      <c r="C2943" s="23">
        <v>46136</v>
      </c>
      <c r="E2943" s="74">
        <v>488</v>
      </c>
      <c r="F2943" s="11" t="s">
        <v>2476</v>
      </c>
      <c r="G2943" t="s">
        <v>1395</v>
      </c>
    </row>
    <row r="2944" spans="1:7">
      <c r="A2944" s="1244" t="s">
        <v>675</v>
      </c>
      <c r="B2944" s="1244" t="s">
        <v>2311</v>
      </c>
      <c r="C2944" s="23">
        <v>46136</v>
      </c>
      <c r="E2944" s="74">
        <v>400</v>
      </c>
      <c r="F2944" s="11" t="s">
        <v>2477</v>
      </c>
      <c r="G2944" t="s">
        <v>1395</v>
      </c>
    </row>
    <row r="2945" spans="1:7">
      <c r="A2945" s="1244" t="s">
        <v>638</v>
      </c>
      <c r="B2945" s="1244" t="s">
        <v>54</v>
      </c>
      <c r="C2945" s="23">
        <v>46136</v>
      </c>
      <c r="E2945" s="250">
        <v>3306</v>
      </c>
      <c r="F2945" s="11" t="s">
        <v>2478</v>
      </c>
      <c r="G2945" t="s">
        <v>1395</v>
      </c>
    </row>
    <row r="2946" spans="1:7">
      <c r="A2946" s="1245" t="s">
        <v>650</v>
      </c>
      <c r="B2946" s="1244" t="s">
        <v>471</v>
      </c>
      <c r="C2946" s="23">
        <v>46136</v>
      </c>
      <c r="D2946" s="250">
        <v>1085</v>
      </c>
      <c r="E2946" s="250"/>
      <c r="G2946" t="s">
        <v>1395</v>
      </c>
    </row>
    <row r="2947" spans="1:7">
      <c r="A2947" s="240" t="s">
        <v>744</v>
      </c>
      <c r="B2947" s="240" t="s">
        <v>2472</v>
      </c>
      <c r="C2947" s="23">
        <v>46136</v>
      </c>
      <c r="D2947" s="250">
        <v>563</v>
      </c>
      <c r="E2947" s="250"/>
      <c r="G2947" t="s">
        <v>1395</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D1CE501-B9FA-459B-AB5A-344A589F320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2026-04-25T20:45:28Z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