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58" documentId="8_{DCF85A03-1EEC-410A-B6A1-333228F65FDB}" xr6:coauthVersionLast="47" xr6:coauthVersionMax="47" xr10:uidLastSave="{EC758B8B-8473-4753-A970-2E2A3BE4492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7" r:id="rId12"/>
    <pivotCache cacheId="488" r:id="rId13"/>
    <pivotCache cacheId="489" r:id="rId14"/>
    <pivotCache cacheId="490" r:id="rId15"/>
    <pivotCache cacheId="4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24" i="30"/>
  <c r="V329" i="30"/>
  <c r="V189" i="30"/>
  <c r="V156" i="30"/>
  <c r="V33" i="30"/>
  <c r="V191" i="30"/>
  <c r="V184" i="30"/>
  <c r="V325" i="30"/>
  <c r="V193" i="30"/>
  <c r="V188" i="30"/>
  <c r="V11" i="30"/>
  <c r="V12" i="30"/>
  <c r="V5" i="30"/>
  <c r="V27" i="30"/>
  <c r="V36" i="30"/>
  <c r="V8" i="30"/>
  <c r="V34" i="30"/>
  <c r="V194" i="30"/>
  <c r="V349" i="30"/>
  <c r="V192" i="30"/>
  <c r="V317" i="30"/>
  <c r="V182" i="30"/>
  <c r="V181" i="30"/>
  <c r="V190" i="30"/>
  <c r="V30" i="30"/>
  <c r="V314" i="30"/>
  <c r="V180" i="30"/>
  <c r="V327" i="30"/>
  <c r="V187" i="30"/>
  <c r="V25" i="30"/>
  <c r="V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<sst xmlns="http://schemas.openxmlformats.org/spreadsheetml/2006/main" count="24041" uniqueCount="2886">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</sst>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7" t="s">
        <v>0</v>
      </c>
      <c r="B1" s="1637"/>
      <c r="C1" s="1637"/>
      <c r="D1" s="1637"/>
      <c r="E1" s="1637"/>
      <c r="F1" s="1637"/>
      <c r="G1" s="1637"/>
      <c r="H1" s="1637"/>
      <c r="I1" s="1637"/>
      <c r="J1" s="1637"/>
      <c r="K1" s="1637"/>
      <c r="L1" s="1637"/>
      <c r="M1" s="1637"/>
      <c r="N1" s="1637"/>
      <c r="O1" s="1637"/>
      <c r="P1" s="1637"/>
      <c r="Q1" s="1005"/>
      <c r="S1" s="1573"/>
      <c r="T1" s="1573"/>
      <c r="U1" s="1573"/>
      <c r="V1" s="1573"/>
      <c r="W1" s="1005"/>
      <c r="X1" s="1005"/>
      <c r="Y1" s="1005"/>
      <c r="Z1" s="1005"/>
    </row>
    <row r="2" spans="1:26" ht="24.95" customHeight="1">
      <c r="A2" s="1638" t="str">
        <f ca="1">"Last Updated: "&amp;TEXT(NOW(),"MM/DD/YYYY  h:mm AM/PM")</f>
        <v>Last Updated: 07/16/2026  8:03 PM</v>
      </c>
      <c r="B2" s="1638"/>
      <c r="C2" s="1638"/>
      <c r="D2" s="1638"/>
      <c r="E2" s="1638"/>
      <c r="F2" s="1638"/>
      <c r="G2" s="1638"/>
      <c r="H2" s="1638"/>
      <c r="I2" s="1638"/>
      <c r="J2" s="1638"/>
      <c r="K2" s="1638"/>
      <c r="L2" s="1638"/>
      <c r="M2" s="1638"/>
      <c r="N2" s="1638"/>
      <c r="O2" s="1638"/>
      <c r="P2" s="163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5" t="s">
        <v>1</v>
      </c>
      <c r="B4" s="1635"/>
      <c r="C4" s="1635"/>
      <c r="D4" s="1635"/>
      <c r="E4" s="1635"/>
      <c r="F4" s="1635"/>
      <c r="G4" s="1635"/>
      <c r="H4" s="1635"/>
      <c r="I4" s="1635"/>
      <c r="J4" s="1635"/>
      <c r="K4" s="1635"/>
      <c r="L4" s="1635"/>
      <c r="M4" s="1635"/>
      <c r="N4" s="1635"/>
      <c r="O4" s="1635"/>
      <c r="P4" s="163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9" t="s">
        <v>7</v>
      </c>
      <c r="B7" s="1639"/>
      <c r="C7" s="1639"/>
      <c r="D7" s="1639"/>
      <c r="E7" s="1639"/>
      <c r="F7" s="1639"/>
      <c r="G7" s="1639"/>
      <c r="H7" s="1639"/>
      <c r="I7" s="1639"/>
      <c r="J7" s="1639"/>
      <c r="K7" s="1639"/>
      <c r="L7" s="1639"/>
      <c r="M7" s="1639"/>
      <c r="N7" s="1639"/>
      <c r="O7" s="1639"/>
      <c r="P7" s="163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0" t="s">
        <v>8</v>
      </c>
      <c r="B9" s="1640"/>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0"/>
      <c r="C10" s="1005"/>
      <c r="D10" s="163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0"/>
      <c r="F10" s="1630"/>
      <c r="G10" s="1005"/>
      <c r="H10" s="164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172617</v>
      </c>
      <c r="I10" s="1641"/>
      <c r="J10" s="1641"/>
      <c r="K10" s="1005"/>
      <c r="L10" s="164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783260</v>
      </c>
      <c r="M10" s="1642"/>
      <c r="N10" s="164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43">
        <f>IFERROR(H10/D10,0)</f>
        <v>0.1806435341530212</v>
      </c>
      <c r="B13" s="1643"/>
      <c r="C13" s="1005"/>
      <c r="D13" s="162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9"/>
      <c r="F13" s="1629"/>
      <c r="G13" s="1005"/>
      <c r="H13" s="163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0"/>
      <c r="J13" s="1630"/>
      <c r="K13" s="1005"/>
      <c r="L13" s="1636">
        <f>COUNTA('Pending Resto-COP Packages'!A21:A85)</f>
        <v>53</v>
      </c>
      <c r="M13" s="1636"/>
      <c r="N13" s="163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0.1806435341530212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1" t="s">
        <v>45</v>
      </c>
      <c r="B28" s="1631"/>
      <c r="C28" s="1631"/>
      <c r="D28" s="1631"/>
      <c r="F28" s="1632" t="s">
        <v>46</v>
      </c>
      <c r="G28" s="1632"/>
      <c r="H28" s="1632"/>
      <c r="I28" s="163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V74" activePane="topRight" state="frozen"/>
      <selection pane="topRight" activeCell="W80" sqref="W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D3708" s="88">
        <v>1084</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7A8B4AA-3B5A-4989-8BA3-9B6BD03990E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2026-07-17T00:08:52Z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