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901" documentId="8_{DCF85A03-1EEC-410A-B6A1-333228F65FDB}" xr6:coauthVersionLast="47" xr6:coauthVersionMax="47" xr10:uidLastSave="{2C223665-0462-4D01-9A8E-133C11444FF9}"/>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59" r:id="rId12"/>
    <pivotCache cacheId="560" r:id="rId13"/>
    <pivotCache cacheId="561" r:id="rId14"/>
    <pivotCache cacheId="562" r:id="rId15"/>
    <pivotCache cacheId="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5" i="31" l="1"/>
  <c r="X25" i="31"/>
  <c r="X56" i="2"/>
  <c r="X105" i="2"/>
  <c r="Y105" i="2"/>
  <c r="X36" i="31"/>
  <c r="Y36" i="31"/>
  <c r="X35" i="31"/>
  <c r="Y35" i="31"/>
  <c r="X24" i="31"/>
  <c r="Y24" i="31"/>
  <c r="Y14" i="31"/>
  <c r="X14" i="31"/>
  <c r="Y26" i="31"/>
  <c r="X26" i="31"/>
  <c r="Y23" i="31"/>
  <c r="X23" i="31"/>
  <c r="Y110" i="2"/>
  <c r="X110" i="2"/>
  <c r="Y107" i="2"/>
  <c r="X107" i="2"/>
  <c r="Y86" i="2"/>
  <c r="X86" i="2"/>
  <c r="Y87" i="2"/>
  <c r="X87" i="2"/>
  <c r="X88" i="2"/>
  <c r="Y88" i="2"/>
  <c r="X44" i="31"/>
  <c r="Y44" i="31"/>
  <c r="X13" i="31"/>
  <c r="Y13" i="31"/>
  <c r="X12" i="31"/>
  <c r="Y12" i="31"/>
  <c r="V302" i="30"/>
  <c r="Y43" i="31"/>
  <c r="X43" i="31"/>
  <c r="Y42" i="31"/>
  <c r="X42" i="31"/>
  <c r="Y11" i="31"/>
  <c r="X11" i="31"/>
  <c r="X109" i="2"/>
  <c r="Y109" i="2"/>
  <c r="Y36" i="2"/>
  <c r="Y3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5" i="31"/>
  <c r="X45" i="31"/>
  <c r="Y40" i="2"/>
  <c r="Y7" i="31"/>
  <c r="X7" i="31"/>
  <c r="Y108" i="2"/>
  <c r="X108" i="2"/>
  <c r="Y10" i="31"/>
  <c r="X10" i="31"/>
  <c r="X96" i="2"/>
  <c r="Y96" i="2"/>
  <c r="X91" i="2"/>
  <c r="Y91" i="2"/>
  <c r="Y34" i="2"/>
  <c r="Y35" i="2"/>
  <c r="Y38" i="2"/>
  <c r="Y39" i="2"/>
  <c r="Y41" i="2"/>
  <c r="Y42" i="2"/>
  <c r="Y43" i="2"/>
  <c r="Y44" i="2"/>
  <c r="Y45" i="2"/>
  <c r="Y46" i="2"/>
  <c r="Y47" i="2"/>
  <c r="Y48" i="2"/>
  <c r="X53" i="2"/>
  <c r="X104" i="2"/>
  <c r="Y104" i="2"/>
  <c r="Y41" i="31"/>
  <c r="X41" i="31"/>
  <c r="Y34" i="31"/>
  <c r="X34" i="31"/>
  <c r="Y85" i="2"/>
  <c r="X85" i="2"/>
  <c r="Y16" i="31"/>
  <c r="X16" i="31"/>
  <c r="Y47" i="31"/>
  <c r="X47" i="31"/>
  <c r="Y18" i="31"/>
  <c r="X18" i="31"/>
  <c r="Y37" i="31"/>
  <c r="X37" i="31"/>
  <c r="Y15" i="31"/>
  <c r="X15" i="31"/>
  <c r="Y6" i="31"/>
  <c r="X6" i="31"/>
  <c r="X24" i="2"/>
  <c r="Y24" i="2"/>
  <c r="Y40" i="31"/>
  <c r="X40" i="31"/>
  <c r="Y9" i="31"/>
  <c r="X9" i="31"/>
  <c r="Y39" i="31"/>
  <c r="X39" i="31"/>
  <c r="X23" i="2"/>
  <c r="Y23" i="2"/>
  <c r="X33" i="31"/>
  <c r="Y33" i="31"/>
  <c r="Y76" i="2"/>
  <c r="X76" i="2"/>
  <c r="Y106" i="2"/>
  <c r="X106"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9" i="31"/>
  <c r="X49" i="31"/>
  <c r="Y48" i="31"/>
  <c r="Y46" i="31"/>
  <c r="X46" i="31"/>
  <c r="Y27" i="31"/>
  <c r="X27" i="31"/>
  <c r="Y19" i="31"/>
  <c r="X19"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1" i="2"/>
  <c r="X190" i="2"/>
  <c r="X189" i="2"/>
  <c r="X188" i="2"/>
  <c r="X187" i="2"/>
  <c r="X186" i="2"/>
  <c r="X185" i="2"/>
  <c r="X184" i="2"/>
  <c r="X183" i="2"/>
  <c r="X182" i="2"/>
  <c r="Y2" i="31"/>
  <c r="X2" i="31"/>
  <c r="X112" i="2"/>
  <c r="Y112"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8" i="30"/>
  <c r="L13" i="33"/>
  <c r="X17" i="31"/>
  <c r="Y17" i="31"/>
  <c r="V87" i="30"/>
  <c r="V153" i="30"/>
  <c r="V76" i="30"/>
  <c r="V50" i="30"/>
  <c r="V107" i="30"/>
  <c r="V231" i="30"/>
  <c r="V86" i="30"/>
  <c r="V155" i="30"/>
  <c r="V89" i="30"/>
  <c r="V90" i="30"/>
  <c r="X20" i="31"/>
  <c r="Y20" i="31"/>
  <c r="V88" i="30"/>
  <c r="Y21" i="31"/>
  <c r="X21" i="31"/>
  <c r="V335" i="30"/>
  <c r="V313" i="30"/>
  <c r="V330" i="30"/>
  <c r="V300" i="30"/>
  <c r="V307" i="30"/>
  <c r="X81" i="2"/>
  <c r="Y81" i="2"/>
  <c r="V77" i="30"/>
  <c r="Y53" i="31"/>
  <c r="X5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9" i="30"/>
  <c r="V327" i="30"/>
  <c r="V103" i="30"/>
  <c r="V110" i="30"/>
  <c r="V134" i="30"/>
  <c r="V111" i="30"/>
  <c r="V164" i="30"/>
  <c r="V108" i="30"/>
  <c r="V133" i="30"/>
  <c r="A1" i="32" a="1"/>
  <c r="A1" i="32" s="1"/>
  <c r="V306" i="30"/>
  <c r="V115" i="30"/>
  <c r="V131" i="30"/>
  <c r="V81" i="30"/>
  <c r="V37" i="30"/>
  <c r="V154" i="30"/>
  <c r="V129" i="30"/>
  <c r="V128" i="30"/>
  <c r="V126" i="30"/>
  <c r="V125" i="30"/>
  <c r="V124" i="30"/>
  <c r="V123" i="30"/>
  <c r="V41" i="30"/>
  <c r="V308" i="30"/>
  <c r="V143" i="30"/>
  <c r="V112" i="30"/>
  <c r="X111" i="2"/>
  <c r="Y111" i="2"/>
  <c r="V113" i="30"/>
  <c r="V312" i="30"/>
  <c r="Y115" i="2"/>
  <c r="X115" i="2"/>
  <c r="Y114" i="2"/>
  <c r="X114" i="2"/>
  <c r="V338" i="30"/>
  <c r="V322" i="30"/>
  <c r="V326" i="30"/>
  <c r="V316" i="30"/>
  <c r="V305" i="30"/>
  <c r="V299" i="30"/>
  <c r="V298" i="30"/>
  <c r="X80" i="2"/>
  <c r="Y80" i="2"/>
  <c r="V328" i="30"/>
  <c r="V310" i="30"/>
  <c r="Y29" i="31"/>
  <c r="X29" i="31"/>
  <c r="Y52" i="2"/>
  <c r="Y28" i="31"/>
  <c r="X28" i="31"/>
  <c r="Y52" i="31"/>
  <c r="X52" i="31"/>
  <c r="V339" i="30"/>
  <c r="Y54" i="31"/>
  <c r="X54" i="31"/>
  <c r="Y32" i="31"/>
  <c r="X32" i="31"/>
  <c r="Y182" i="2"/>
  <c r="Y183" i="2"/>
  <c r="Y184" i="2"/>
  <c r="Y185" i="2"/>
  <c r="Y186" i="2"/>
  <c r="Y187" i="2"/>
  <c r="Y188" i="2"/>
  <c r="Y189" i="2"/>
  <c r="Y190" i="2"/>
  <c r="Y191" i="2"/>
  <c r="V139" i="30"/>
  <c r="V314" i="30"/>
  <c r="Y38" i="31"/>
  <c r="X38" i="31"/>
  <c r="Y31" i="31"/>
  <c r="X31" i="31"/>
  <c r="X50" i="31"/>
  <c r="Y50" i="31"/>
  <c r="Y30" i="31"/>
  <c r="X30" i="31"/>
  <c r="Y54" i="2"/>
  <c r="X54" i="2"/>
  <c r="X78" i="2"/>
  <c r="Y78" i="2"/>
  <c r="Y51" i="2"/>
  <c r="X51" i="2"/>
  <c r="X82" i="2"/>
  <c r="X83" i="2"/>
  <c r="X84" i="2"/>
  <c r="X52" i="2"/>
  <c r="X55" i="2"/>
  <c r="Y84" i="2"/>
  <c r="Y83" i="2"/>
  <c r="Y82" i="2"/>
  <c r="Y51" i="31"/>
  <c r="X51" i="31"/>
  <c r="Y355" i="30"/>
  <c r="X355" i="30"/>
  <c r="Y354" i="30"/>
  <c r="X354" i="30"/>
  <c r="V350" i="30"/>
  <c r="V349" i="30"/>
  <c r="V348" i="30"/>
  <c r="V347" i="30"/>
  <c r="V346" i="30"/>
  <c r="V345" i="30"/>
  <c r="V344" i="30"/>
  <c r="V304" i="30"/>
  <c r="V315" i="30"/>
  <c r="V323" i="30"/>
  <c r="V324" i="30"/>
  <c r="V325" i="30"/>
  <c r="V332" i="30"/>
  <c r="V333"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 i="30"/>
  <c r="V303" i="30"/>
  <c r="V9" i="30"/>
  <c r="V176" i="30"/>
  <c r="V152" i="30"/>
  <c r="V5" i="30"/>
  <c r="V177" i="30"/>
  <c r="V151" i="30"/>
  <c r="V32" i="30"/>
  <c r="V181" i="30"/>
  <c r="V319" i="30"/>
  <c r="V179" i="30"/>
  <c r="V23" i="30"/>
  <c r="V22" i="30"/>
  <c r="V334" i="30"/>
  <c r="V10" i="30"/>
  <c r="V175" i="30"/>
  <c r="V31" i="30"/>
  <c r="V309" i="30"/>
  <c r="V301" i="30"/>
  <c r="V320" i="30"/>
  <c r="V311" i="30"/>
  <c r="V321" i="30"/>
  <c r="V180" i="30"/>
  <c r="V27" i="30"/>
  <c r="V29" i="30"/>
  <c r="V28" i="30"/>
  <c r="V17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6"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3"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8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59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59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0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0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1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2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2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2"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4" authorId="6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5" authorId="6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5" authorId="6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6" authorId="64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6" authorId="64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7" authorId="64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7" authorId="64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7" authorId="64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8" authorId="64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4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4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9" authorId="65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9" authorId="65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0" authorId="65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1" authorId="65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1" authorId="65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1" authorId="65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2" authorId="65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5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5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3" authorId="66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4" authorId="6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4" authorId="6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5" authorId="6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5" authorId="6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6" authorId="66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6" authorId="66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7" authorId="66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7" authorId="66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8" authorId="67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8" authorId="67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9" authorId="67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9" authorId="67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9" authorId="67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0" authorId="67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0" authorId="67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1" authorId="67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1" authorId="68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2" authorId="6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2" authorId="6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3" authorId="6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3" authorId="6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4" authorId="6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4" authorId="6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5" authorId="6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5" authorId="6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5" authorId="6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5" authorId="6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6" authorId="6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6" authorId="6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6" authorId="69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7" authorId="69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8" authorId="69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9" authorId="69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9" authorId="69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0" authorId="70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70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70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1" authorId="70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2" authorId="70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2" authorId="70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2" authorId="70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3" authorId="7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3" authorId="7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4" authorId="70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4" authorId="71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4" authorId="71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5" authorId="71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6" authorId="71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7" authorId="71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7" authorId="71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8" authorId="71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8" authorId="71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8" authorId="72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9" authorId="7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9" authorId="7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<sst xmlns="http://schemas.openxmlformats.org/spreadsheetml/2006/main" count="22201" uniqueCount="2709">
  <si>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</si>
  <si>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</si>
  <si>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</si>
  <si>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</si>
  <si>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</si>
  <si>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</si>
  <si>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</si>
  <si>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</si>
  <si>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</si>
  <si>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</si>
  <si>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</si>
  <si>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</si>
  <si>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</si>
  <si>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</si>
  <si>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</si>
  <si>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</si>
  <si>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</si>
  <si>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</si>
  <si>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</si>
  <si>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</si>
  <si>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</si>
  <si>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</si>
  <si>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</si>
  <si>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</si>
  <si>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</si>
  <si>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</si>
  <si>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</si>
  <si>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</si>
  <si>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</si>
  <si>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</si>
  <si>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</si>
  <si>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</si>
  <si>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</si>
  <si>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</si>
  <si>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</si>
  <si>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</si>
  <si>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</si>
  <si>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</si>
  <si>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</si>
  <si>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</si>
  <si>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</si>
  <si>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</si>
  <si>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</si>
  <si>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</si>
  <si>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</si>
  <si>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</si>
  <si>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</si>
  <si>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</si>
  <si>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</si>
  <si>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</si>
  <si>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</si>
  <si>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</si>
  <si>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</si>
  <si>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</si>
  <si>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</si>
  <si>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</si>
  <si>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</si>
  <si>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</si>
  <si>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</si>
  <si>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</si>
  <si>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</si>
  <si>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</si>
  <si>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</si>
  <si>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</si>
  <si>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</si>
  <si>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</si>
  <si>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</si>
  <si>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</si>
  <si>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</si>
  <si>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</si>
  <si>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</si>
  <si>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</si>
  <si>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</si>
  <si>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</si>
  <si>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</si>
  <si>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</si>
  <si>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</si>
  <si>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</si>
  <si>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</si>
  <si>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</si>
  <si>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</si>
  <si>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</si>
  <si>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</si>
  <si>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</si>
  <si>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</si>
  <si>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</si>
  <si>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</si>
  <si>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</si>
  <si>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</si>
  <si>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</si>
  <si>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</si>
  <si>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</si>
  <si>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</si>
  <si>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</si>
  <si>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</si>
  <si>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</si>
  <si>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</si>
  <si>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</si>
  <si>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</si>
  <si>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</si>
  <si>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</si>
  <si>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</si>
  <si>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</si>
  <si>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</si>
  <si>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</si>
  <si>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</si>
  <si>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</si>
  <si>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</si>
  <si>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</si>
  <si>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</si>
  <si>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</si>
  <si>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</si>
  <si>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</si>
  <si>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</si>
  <si>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</si>
  <si>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</si>
  <si>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</si>
  <si>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</si>
  <si>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</si>
  <si>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</si>
  <si>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</si>
  <si>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</si>
  <si>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</si>
  <si>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</si>
  <si>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</si>
  <si>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</si>
  <si>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</si>
  <si>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</si>
  <si>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</si>
  <si>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</si>
  <si>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</si>
  <si>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</si>
  <si>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</si>
  <si>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</si>
  <si>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</si>
  <si>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</si>
  <si>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</si>
  <si>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</si>
  <si>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</si>
  <si>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</si>
  <si>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</si>
  <si>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</si>
  <si>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</si>
  <si>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</si>
  <si>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</si>
  <si>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</si>
  <si>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</si>
  <si>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</si>
  <si>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</si>
  <si>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</si>
  <si>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</si>
  <si>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</si>
  <si>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</si>
  <si>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</si>
  <si>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</si>
  <si>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</si>
  <si>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</si>
  <si>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</si>
  <si>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</si>
  <si>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</si>
  <si>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</si>
  <si>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</si>
  <si>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</si>
  <si>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</si>
  <si>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</si>
  <si>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</si>
  <si>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</si>
  <si>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</si>
  <si>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</si>
  <si>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</si>
  <si>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</si>
  <si>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</si>
  <si>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</si>
  <si>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</si>
  <si>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</si>
  <si>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</si>
  <si>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</si>
  <si>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</si>
  <si>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</si>
  <si>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</si>
  <si>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</si>
  <si>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</si>
  <si>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</si>
  <si>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</si>
  <si>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</si>
  <si>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</si>
  <si>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</si>
  <si>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</si>
  <si>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</si>
  <si>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</si>
  <si>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</si>
  <si>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</si>
  <si>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</si>
  <si>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</si>
  <si>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</si>
  <si>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</si>
  <si>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</si>
  <si>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</si>
  <si>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</si>
  <si>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</si>
  <si>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</si>
  <si>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</si>
  <si>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</si>
  <si>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</si>
  <si>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</si>
  <si>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</si>
  <si>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</si>
  <si>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</si>
  <si>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</si>
  <si>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</si>
  <si>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</si>
  <si>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</si>
  <si>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</si>
  <si>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</si>
  <si>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</si>
  <si>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</si>
  <si>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</si>
  <si>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</si>
  <si>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</si>
  <si>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</si>
  <si>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</si>
  <si>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</si>
  <si>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</si>
  <si>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</si>
  <si>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</si>
  <si>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</si>
  <si>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</si>
  <si>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</si>
  <si>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</si>
  <si>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</si>
  <si>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</si>
  <si>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</si>
  <si>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</si>
  <si>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</si>
  <si>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</si>
  <si>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</si>
  <si>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</si>
  <si>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</si>
  <si>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</si>
  <si>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</si>
  <si>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</si>
  <si>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</si>
  <si>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</si>
  <si>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</si>
  <si>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</si>
  <si>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</si>
  <si>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</si>
  <si>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</si>
  <si>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</si>
  <si>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</si>
  <si>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</si>
  <si>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</si>
  <si>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</si>
  <si>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</si>
  <si>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</si>
  <si>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</si>
  <si>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</si>
  <si>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</si>
  <si>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</si>
  <si>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</si>
  <si>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</si>
  <si>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</si>
  <si>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</si>
  <si>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</si>
  <si>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</si>
  <si>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</si>
  <si>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</si>
  <si>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</si>
  <si>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</si>
  <si>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</si>
  <si>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</si>
  <si>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</si>
  <si>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</si>
  <si>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</si>
  <si>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</si>
  <si>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</si>
  <si>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</si>
  <si>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</si>
  <si>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</si>
  <si>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</si>
  <si>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</si>
  <si>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</si>
  <si>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</si>
  <si>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</si>
  <si>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</si>
  <si>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</si>
  <si>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</si>
  <si>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</si>
  <si>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</si>
  <si>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</si>
  <si>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</si>
  <si>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</si>
  <si>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</si>
  <si>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</si>
  <si>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</si>
  <si>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</si>
  <si>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</si>
  <si>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</si>
  <si>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</si>
  <si>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</si>
  <si>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</si>
  <si>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</si>
  <si>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</si>
  <si>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</si>
  <si>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</si>
  <si>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</si>
  <si>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</si>
  <si>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</si>
  <si>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</si>
  <si>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</si>
  <si>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</si>
  <si>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</si>
  <si>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</si>
  <si>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</si>
  <si>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</si>
  <si>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</si>
  <si>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</si>
  <si>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</si>
  <si>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</si>
  <si>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</si>
  <si>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</si>
  <si>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</si>
  <si>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</si>
  <si>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</si>
  <si>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</si>
  <si>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</si>
  <si>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</si>
  <si>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</si>
  <si>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</si>
  <si>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</si>
  <si>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</si>
  <si>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</si>
  <si>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</si>
  <si>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</si>
  <si>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</si>
  <si>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</si>
  <si>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</si>
  <si>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</si>
  <si>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</si>
  <si>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</si>
  <si>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</si>
  <si>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</si>
  <si>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</si>
  <si>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</si>
  <si>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</si>
  <si>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</si>
  <si>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</si>
  <si>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</si>
  <si>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</si>
  <si>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</si>
  <si>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</si>
  <si>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</si>
  <si>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</si>
  <si>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</si>
  <si>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</si>
  <si>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</si>
  <si>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</si>
  <si>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</si>
  <si>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</si>
  <si>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</si>
  <si>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</si>
  <si>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</si>
  <si>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</si>
  <si>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</si>
  <si>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</si>
  <si>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</si>
  <si>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</si>
  <si>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</si>
  <si>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</si>
  <si>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</si>
  <si>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</si>
  <si>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</si>
  <si>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</si>
  <si>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</si>
  <si>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</si>
  <si>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</si>
  <si>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</si>
  <si>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</si>
  <si>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</si>
  <si>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</si>
  <si>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</si>
  <si>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</si>
  <si>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</si>
  <si>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</si>
  <si>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</si>
  <si>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</si>
  <si>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</si>
  <si>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</si>
  <si>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</si>
  <si>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</si>
  <si>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</si>
  <si>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</si>
  <si>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</si>
  <si>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</si>
  <si>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</si>
  <si>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</si>
  <si>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</si>
  <si>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</si>
  <si>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</si>
  <si>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</si>
  <si>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</si>
  <si>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</si>
  <si>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</si>
  <si>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</si>
  <si>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</si>
  <si>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</si>
  <si>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</si>
  <si>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</si>
  <si>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</si>
  <si>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</si>
  <si>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</si>
  <si>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</si>
  <si>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</si>
  <si>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</si>
  <si>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</si>
  <si>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</si>
  <si>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</si>
  <si>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</si>
  <si>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</si>
  <si>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</si>
  <si>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</si>
  <si>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</si>
  <si>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</si>
  <si>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</si>
  <si>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</si>
  <si>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</si>
  <si>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</si>
  <si>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</si>
  <si>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</si>
  <si>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</si>
  <si>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</si>
  <si>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</si>
  <si>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</si>
  <si>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</si>
  <si>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</si>
  <si>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</si>
  <si>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</si>
  <si>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</si>
  <si>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</si>
  <si>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</si>
  <si>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</si>
  <si>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</si>
  <si>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</si>
  <si>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</si>
  <si>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</si>
  <si>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</si>
  <si>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</si>
  <si>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</si>
  <si>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</si>
  <si>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</si>
  <si>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</si>
  <si>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</si>
  <si>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</si>
  <si>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</si>
  <si>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</si>
  <si>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</si>
  <si>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</si>
  <si>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</si>
  <si>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</si>
  <si>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</si>
  <si>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</si>
  <si>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</si>
  <si>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</si>
  <si>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</si>
  <si>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</si>
  <si>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</si>
  <si>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</si>
  <si>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</si>
  <si>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</si>
  <si>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</si>
  <si>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</si>
  <si>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</si>
  <si>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</si>
  <si>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</si>
  <si>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</si>
  <si>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</si>
  <si>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</si>
  <si>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</si>
  <si>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</si>
  <si>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</si>
  <si>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</si>
  <si>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</si>
  <si>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</si>
  <si>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</si>
  <si>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</si>
  <si>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</si>
  <si>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</si>
  <si>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</si>
  <si>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</si>
  <si>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</si>
  <si>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</si>
  <si>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</si>
  <si>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</si>
  <si>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</si>
  <si>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</si>
  <si>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</si>
  <si>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</si>
  <si>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</si>
  <si>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</si>
  <si>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</si>
  <si>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</si>
  <si>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</si>
  <si>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</si>
  <si>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</si>
  <si>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</si>
  <si>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</si>
  <si>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</si>
  <si>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</si>
  <si>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</si>
  <si>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</si>
  <si>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</si>
  <si>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</si>
  <si>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</si>
  <si>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</si>
  <si>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</si>
  <si>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</si>
  <si>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</si>
  <si>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</si>
  <si>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</si>
  <si>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</si>
  <si>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</si>
  <si>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</si>
  <si>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</si>
  <si>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</si>
  <si>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</si>
  <si>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</si>
  <si>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</si>
  <si>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</si>
  <si>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</si>
  <si>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</si>
  <si>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</si>
  <si>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</si>
  <si>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</si>
  <si>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</si>
  <si>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</si>
  <si>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</si>
  <si>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</si>
  <si>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</si>
  <si>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</si>
  <si>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</si>
  <si>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</si>
  <si>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</si>
  <si>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</si>
  <si>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</si>
  <si>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</si>
  <si>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</si>
  <si>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</si>
  <si>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</si>
  <si>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</si>
  <si>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</si>
  <si>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</si>
  <si>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</si>
  <si>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</si>
  <si>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</si>
  <si>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</si>
  <si>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</si>
  <si>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</si>
  <si>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</si>
  <si>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</si>
  <si>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</si>
  <si>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</si>
  <si>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</si>
  <si>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</si>
  <si>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</si>
  <si>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</si>
  <si>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</si>
  <si>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</si>
  <si>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</si>
  <si>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</si>
  <si>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</si>
  <si>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</si>
  <si>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</si>
  <si>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</si>
  <si>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</si>
  <si>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</si>
  <si>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</si>
  <si>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</si>
  <si>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</si>
  <si>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</si>
  <si>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</si>
  <si>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</si>
  <si>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</si>
  <si>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</si>
  <si>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</si>
  <si>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</si>
  <si>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</si>
  <si>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</si>
  <si>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</si>
  <si>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</si>
  <si>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</si>
  <si>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</si>
  <si>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</si>
  <si>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</si>
  <si>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</si>
  <si>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</si>
  <si>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</si>
  <si>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</si>
  <si>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</si>
  <si>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</si>
  <si>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</si>
  <si>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</si>
  <si>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</si>
  <si>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</si>
  <si>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</si>
  <si>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</si>
  <si>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</si>
  <si>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</si>
  <si>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</si>
  <si>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</si>
  <si>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</si>
  <si>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</si>
  <si>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</si>
  <si>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</si>
  <si>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</si>
  <si>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</si>
  <si>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</si>
  <si>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</si>
  <si>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</si>
  <si>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</si>
  <si>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</si>
  <si>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</si>
  <si>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J. Garcia Underground</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</si>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</sst>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3" fontId="71" fillId="31" borderId="16" xfId="0" applyNumberFormat="1" applyFont="1" applyFill="1" applyBorder="1" applyAlignment="1">
      <alignment horizontal="center"/>
    </xf>
    <xf numFmtId="0" fontId="87" fillId="3" borderId="16" xfId="0" applyFont="1" applyFill="1" applyBorder="1" applyAlignment="1">
      <alignment horizontal="center"/>
    </xf>
    <xf numFmtId="0" fontId="87" fillId="31" borderId="1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24</c:v>
                </c:pt>
                <c:pt idx="1">
                  <c:v>91</c:v>
                </c:pt>
                <c:pt idx="2">
                  <c:v>50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553240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33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119"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574077" createdVersion="8" refreshedVersion="8" minRefreshableVersion="3" recordCount="3322" xr:uid="{E3D0A88A-CBD0-4D66-B171-1D8684787A19}">
  <cacheSource type="worksheet">
    <worksheetSource ref="A1:F1048576" sheet="Daily Production_RAW DATA"/>
  </cacheSource>
  <cacheFields count="6">
    <cacheField name="Project" numFmtId="0">
      <sharedItems containsBlank="1" count="4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7T00:00:00" count="3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m/>
    <m/>
    <m/>
    <x v="5"/>
  </r>
  <r>
    <s v="D-HPP610"/>
    <x v="44"/>
    <d v="2026-06-16T00:00:00"/>
    <m/>
    <m/>
    <m/>
    <x v="5"/>
  </r>
  <r>
    <s v="D-HPP611"/>
    <x v="5"/>
    <d v="2026-06-16T00:00:00"/>
    <m/>
    <m/>
    <m/>
    <x v="5"/>
  </r>
  <r>
    <s v="D-HPP613"/>
    <x v="30"/>
    <d v="2026-06-16T00:00:00"/>
    <m/>
    <m/>
    <m/>
    <x v="5"/>
  </r>
  <r>
    <s v="D-HPP617"/>
    <x v="5"/>
    <d v="2026-06-16T00:00:00"/>
    <m/>
    <m/>
    <m/>
    <x v="5"/>
  </r>
  <r>
    <s v="D-HPP629"/>
    <x v="5"/>
    <d v="2026-06-16T00:00:00"/>
    <m/>
    <m/>
    <m/>
    <x v="5"/>
  </r>
  <r>
    <s v="D-HPP632"/>
    <x v="8"/>
    <d v="2026-06-16T00:00:00"/>
    <m/>
    <m/>
    <m/>
    <x v="5"/>
  </r>
  <r>
    <s v="D-HPP638"/>
    <x v="1"/>
    <d v="2026-06-16T00:00:00"/>
    <m/>
    <m/>
    <m/>
    <x v="5"/>
  </r>
  <r>
    <s v="D-HPP301"/>
    <x v="43"/>
    <d v="2026-06-16T00:00:00"/>
    <m/>
    <m/>
    <m/>
    <x v="5"/>
  </r>
  <r>
    <s v="D-HHP307"/>
    <x v="1"/>
    <d v="2026-06-16T00:00:00"/>
    <m/>
    <m/>
    <m/>
    <x v="5"/>
  </r>
  <r>
    <s v="D-HPP311"/>
    <x v="36"/>
    <d v="2026-06-16T00:00:00"/>
    <m/>
    <m/>
    <m/>
    <x v="5"/>
  </r>
  <r>
    <s v="D-HPP318"/>
    <x v="44"/>
    <d v="2026-06-16T00:00:00"/>
    <m/>
    <m/>
    <m/>
    <x v="5"/>
  </r>
  <r>
    <s v="D-HLX516"/>
    <x v="25"/>
    <d v="2026-06-16T00:00:00"/>
    <m/>
    <m/>
    <m/>
    <x v="5"/>
  </r>
  <r>
    <s v="D-HLX517"/>
    <x v="25"/>
    <d v="2026-06-16T00:00:00"/>
    <m/>
    <m/>
    <m/>
    <x v="5"/>
  </r>
  <r>
    <s v="FB-HAL179"/>
    <x v="1"/>
    <d v="2026-06-16T00:00:00"/>
    <m/>
    <m/>
    <m/>
    <x v="5"/>
  </r>
  <r>
    <s v="D-HTG229"/>
    <x v="41"/>
    <d v="2026-06-16T00:00:00"/>
    <m/>
    <m/>
    <m/>
    <x v="5"/>
  </r>
  <r>
    <s v="D-HTG233"/>
    <x v="41"/>
    <d v="2026-06-16T00:00:00"/>
    <m/>
    <m/>
    <m/>
    <x v="5"/>
  </r>
  <r>
    <s v="D-HTG237"/>
    <x v="41"/>
    <d v="2026-06-16T00:00:00"/>
    <m/>
    <m/>
    <m/>
    <x v="5"/>
  </r>
  <r>
    <s v="D-HBR255"/>
    <x v="39"/>
    <d v="2026-06-16T00:00:00"/>
    <m/>
    <m/>
    <m/>
    <x v="5"/>
  </r>
  <r>
    <s v="D-HBR256"/>
    <x v="39"/>
    <d v="2026-06-16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m/>
    <m/>
    <m/>
  </r>
  <r>
    <x v="467"/>
    <x v="44"/>
    <x v="350"/>
    <m/>
    <m/>
    <m/>
  </r>
  <r>
    <x v="468"/>
    <x v="5"/>
    <x v="350"/>
    <m/>
    <m/>
    <m/>
  </r>
  <r>
    <x v="439"/>
    <x v="30"/>
    <x v="350"/>
    <m/>
    <m/>
    <m/>
  </r>
  <r>
    <x v="456"/>
    <x v="5"/>
    <x v="350"/>
    <m/>
    <m/>
    <m/>
  </r>
  <r>
    <x v="472"/>
    <x v="5"/>
    <x v="350"/>
    <m/>
    <m/>
    <m/>
  </r>
  <r>
    <x v="466"/>
    <x v="8"/>
    <x v="350"/>
    <m/>
    <m/>
    <m/>
  </r>
  <r>
    <x v="469"/>
    <x v="1"/>
    <x v="350"/>
    <m/>
    <m/>
    <m/>
  </r>
  <r>
    <x v="457"/>
    <x v="43"/>
    <x v="350"/>
    <m/>
    <m/>
    <m/>
  </r>
  <r>
    <x v="470"/>
    <x v="1"/>
    <x v="350"/>
    <m/>
    <m/>
    <m/>
  </r>
  <r>
    <x v="471"/>
    <x v="36"/>
    <x v="350"/>
    <m/>
    <m/>
    <m/>
  </r>
  <r>
    <x v="473"/>
    <x v="44"/>
    <x v="350"/>
    <m/>
    <m/>
    <m/>
  </r>
  <r>
    <x v="461"/>
    <x v="25"/>
    <x v="350"/>
    <m/>
    <m/>
    <m/>
  </r>
  <r>
    <x v="462"/>
    <x v="25"/>
    <x v="350"/>
    <m/>
    <m/>
    <m/>
  </r>
  <r>
    <x v="435"/>
    <x v="1"/>
    <x v="350"/>
    <m/>
    <m/>
    <m/>
  </r>
  <r>
    <x v="474"/>
    <x v="41"/>
    <x v="350"/>
    <m/>
    <m/>
    <m/>
  </r>
  <r>
    <x v="448"/>
    <x v="41"/>
    <x v="350"/>
    <m/>
    <m/>
    <m/>
  </r>
  <r>
    <x v="475"/>
    <x v="41"/>
    <x v="350"/>
    <m/>
    <m/>
    <m/>
  </r>
  <r>
    <x v="441"/>
    <x v="39"/>
    <x v="350"/>
    <m/>
    <m/>
    <m/>
  </r>
  <r>
    <x v="464"/>
    <x v="39"/>
    <x v="350"/>
    <m/>
    <m/>
    <m/>
  </r>
  <r>
    <x v="125"/>
    <x v="15"/>
    <x v="35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x="10"/>
        <item x="11"/>
        <item x="12"/>
        <item x="13"/>
        <item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x="20"/>
        <item h="1" m="1" x="354"/>
        <item x="21"/>
        <item m="1" x="3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D17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t="default"/>
      </items>
    </pivotField>
    <pivotField dataField="1" compact="0" outline="0" showAll="0"/>
    <pivotField compact="0" outline="0" showAll="0"/>
    <pivotField compact="0" outline="0" showAll="0"/>
  </pivotFields>
  <rowFields count="1">
    <field x="0"/>
  </rowFields>
  <rowItems count="24">
    <i>
      <x v="450"/>
    </i>
    <i>
      <x v="454"/>
    </i>
    <i>
      <x v="456"/>
    </i>
    <i>
      <x v="459"/>
    </i>
    <i>
      <x v="463"/>
    </i>
    <i>
      <x v="470"/>
    </i>
    <i>
      <x v="471"/>
    </i>
    <i>
      <x v="472"/>
    </i>
    <i>
      <x v="476"/>
    </i>
    <i>
      <x v="477"/>
    </i>
    <i>
      <x v="478"/>
    </i>
    <i>
      <x v="479"/>
    </i>
    <i>
      <x v="480"/>
    </i>
    <i>
      <x v="481"/>
    </i>
    <i>
      <x v="482"/>
    </i>
    <i>
      <x v="483"/>
    </i>
    <i>
      <x v="484"/>
    </i>
    <i>
      <x v="485"/>
    </i>
    <i>
      <x v="486"/>
    </i>
    <i>
      <x v="487"/>
    </i>
    <i>
      <x v="488"/>
    </i>
    <i>
      <x v="489"/>
    </i>
    <i>
      <x v="490"/>
    </i>
    <i t="grand">
      <x/>
    </i>
  </rowItems>
  <colFields count="1">
    <field x="2"/>
  </colFields>
  <colItems count="3">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x="5"/>
        <item x="6"/>
        <item x="7"/>
        <item x="8"/>
        <item h="1" x="351"/>
        <item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x="15"/>
        <item x="16"/>
        <item x="17"/>
        <item x="18"/>
        <item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x="0"/>
        <item x="1"/>
        <item x="2"/>
        <item x="3"/>
        <item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4" totalsRowShown="0" headerRowDxfId="112" tableBorderDxfId="111">
  <autoFilter ref="A1:AE54" xr:uid="{19253D6D-EA82-475D-A3C1-E8FA76E9E9B7}"/>
  <sortState xmlns:xlrd2="http://schemas.microsoft.com/office/spreadsheetml/2017/richdata2" ref="A2:AE51">
    <sortCondition ref="B1:B5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39" totalsRowShown="0" headerRowDxfId="31" dataDxfId="30" headerRowBorderDxfId="29">
  <autoFilter ref="A296:AC339" xr:uid="{3754D8CF-035B-4624-939E-6943FE283BFD}">
    <filterColumn colId="1">
      <filters>
        <filter val="Bradenton"/>
      </filters>
    </filterColumn>
  </autoFilter>
  <sortState xmlns:xlrd2="http://schemas.microsoft.com/office/spreadsheetml/2017/richdata2" ref="A297:AC336">
    <sortCondition ref="B296:B33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6"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V35" dT="2026-06-11T13:09:31.91" personId="{0ACB7AE2-DC9C-472E-9FC6-297A00E2FF13}" id="{05135337-15DB-44D2-9FFD-2870CDACAD58}">
    <text>6-11-2026 Additional Footage Was Built On The Backhaul.</text>
  </threadedComment>
  <threadedComment ref="V46" dT="2026-05-14T19:34:00.76" personId="{79160F3F-A2CD-4B5D-ACD4-80E02EA51DFF}" id="{BBF83692-2F76-4007-B885-3D49A9C3EDD8}">
    <text>5-14-2026 Additional 110' Added To Project As Per Tillman John Morrelli.</text>
  </threadedComment>
  <threadedComment ref="W5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08T16:45:32.58" personId="{0ACB7AE2-DC9C-472E-9FC6-297A00E2FF13}" id="{5A0F2BC8-E73B-467A-8F7F-2FDD9D05828C}">
    <text>6-8-2026 Confirmed Actual Completed Footage.</text>
  </threadedComment>
  <threadedComment ref="V302" dT="2026-06-08T16:46:03.81" personId="{0ACB7AE2-DC9C-472E-9FC6-297A00E2FF13}" id="{95A9691E-E613-41AF-BCB9-0E51F27CC1CE}">
    <text>6-8-2026 Conduit Placement Confirmed Completed.</text>
  </threadedComment>
  <threadedComment ref="U303" dT="2026-06-08T14:27:27.64" personId="{0ACB7AE2-DC9C-472E-9FC6-297A00E2FF13}" id="{A52BD07A-C51E-4B66-B43C-982E0623EF8E}">
    <text>6-8-2026 Confirmed Actual Completed Footage.</text>
  </threadedComment>
  <threadedComment ref="V303" dT="2026-06-08T14:27:46.10" personId="{0ACB7AE2-DC9C-472E-9FC6-297A00E2FF13}" id="{D5CD2233-2290-4BD1-9F3D-C51B2725E5A3}">
    <text>6-8-2026 Conduit Placement Confirmed Completed.</text>
  </threadedComment>
  <threadedComment ref="U304" dT="2025-07-18T18:50:00.64" personId="{79160F3F-A2CD-4B5D-ACD4-80E02EA51DFF}" id="{608D8C8C-6C66-4B67-979F-6CAC8DD9CEB8}">
    <text>7-18-2025 Confirmed Actual Completed Footage.</text>
  </threadedComment>
  <threadedComment ref="V304" dT="2025-07-18T18:49:31.62" personId="{79160F3F-A2CD-4B5D-ACD4-80E02EA51DFF}" id="{27A4E76C-3487-42A9-A264-3AA2DF4FC5A0}">
    <text>7-18-2025 Conduit Placement Confirmed Completed.</text>
  </threadedComment>
  <threadedComment ref="U305" dT="2025-10-15T15:54:24.37" personId="{79160F3F-A2CD-4B5D-ACD4-80E02EA51DFF}" id="{1EBBD3F0-FDF6-445B-87C5-164D0A209BEA}">
    <text>10-15-2025 Confirmed Actual Completed Footage.</text>
  </threadedComment>
  <threadedComment ref="V305" dT="2025-10-15T15:52:26.89" personId="{79160F3F-A2CD-4B5D-ACD4-80E02EA51DFF}" id="{8B6FFBD0-457E-4158-B5E2-50A070E84ADC}">
    <text>10-15-2025 Conduit Placement Confirmed Completed.</text>
  </threadedComment>
  <threadedComment ref="U306" dT="2026-03-02T15:51:16.32" personId="{79160F3F-A2CD-4B5D-ACD4-80E02EA51DFF}" id="{116504C7-B97F-4224-A924-05694F5E9390}">
    <text>3-2-2026 Confirmed Actual Completed Footage.</text>
  </threadedComment>
  <threadedComment ref="V306" dT="2026-03-02T15:51:47.04" personId="{79160F3F-A2CD-4B5D-ACD4-80E02EA51DFF}" id="{A7591AB4-A5A5-4852-AA57-63668E27B6FD}">
    <text>3-2-2026 Conduit Placement Confirmed Completed.</text>
  </threadedComment>
  <threadedComment ref="U307" dT="2026-03-24T14:38:27.22" personId="{79160F3F-A2CD-4B5D-ACD4-80E02EA51DFF}" id="{C896C4E2-F678-4548-B82B-5380F7C40DD5}">
    <text>3-24-2026 Additional Footage Added For The Gate As Per John K.</text>
  </threadedComment>
  <threadedComment ref="U307" dT="2026-03-24T14:42:38.33" personId="{79160F3F-A2CD-4B5D-ACD4-80E02EA51DFF}" id="{0C9C16E5-37DA-411B-8EDD-2FDD3E940F47}" parentId="{C896C4E2-F678-4548-B82B-5380F7C40DD5}">
    <text>3-24-2026 Confirmed Actual Completed Footage.</text>
  </threadedComment>
  <threadedComment ref="V307" dT="2026-03-24T14:43:08.44" personId="{79160F3F-A2CD-4B5D-ACD4-80E02EA51DFF}" id="{A0D7465B-7AC5-44DF-B3CB-585D7CC28C88}">
    <text>3-24-2026 Conduit Placement Confirmed Completed.</text>
  </threadedComment>
  <threadedComment ref="AA307" dT="2026-03-24T14:41:29.08" personId="{79160F3F-A2CD-4B5D-ACD4-80E02EA51DFF}" id="{71284102-BDC7-45E2-911B-C4829C158F2F}">
    <text>3-24-2026 QC Walkout Scheduled For 3-25-2026.</text>
  </threadedComment>
  <threadedComment ref="U308" dT="2026-02-26T19:50:57.84" personId="{79160F3F-A2CD-4B5D-ACD4-80E02EA51DFF}" id="{BD336BDF-C489-4A6C-B98F-4CEC2FE9E89E}">
    <text>2-26-2026 Confirmed Actual Completed Footage.</text>
  </threadedComment>
  <threadedComment ref="V308" dT="2026-02-26T19:51:31.83" personId="{79160F3F-A2CD-4B5D-ACD4-80E02EA51DFF}" id="{A5F5F2F7-DE51-4D19-A90A-9779D88C7A0E}">
    <text>2-26-2026 Conduit Placement Confirmed Completed.</text>
  </threadedComment>
  <threadedComment ref="U309" dT="2026-05-19T20:32:03.99" personId="{79160F3F-A2CD-4B5D-ACD4-80E02EA51DFF}" id="{2FB89B4E-59CE-4CCE-A442-0C96F87DA4D5}">
    <text>5-19-2026 Confirmed Actual Completed Footage.</text>
  </threadedComment>
  <threadedComment ref="V309" dT="2026-05-19T20:32:39.01" personId="{79160F3F-A2CD-4B5D-ACD4-80E02EA51DFF}" id="{68900B17-DCD4-4896-B8F3-5BC2F889B333}">
    <text>5-19-2026 Conduit Placement Confirmed Completed.</text>
  </threadedComment>
  <threadedComment ref="AA309" dT="2026-05-26T11:38:24.93" personId="{79160F3F-A2CD-4B5D-ACD4-80E02EA51DFF}" id="{01DDD25C-0A9E-4ECF-A33F-D9D7EA0E0578}">
    <text>4-10-2026 QC Walkout Scheduled In SiteTracker.</text>
  </threadedComment>
  <threadedComment ref="U310" dT="2026-02-11T21:20:58.77" personId="{79160F3F-A2CD-4B5D-ACD4-80E02EA51DFF}" id="{F46219BF-0FB8-49CE-9E6E-C83AB262FC1C}">
    <text>2-11-2026 Confirmed Actual Completed Footage.</text>
  </threadedComment>
  <threadedComment ref="V310" dT="2026-02-11T21:21:23.71" personId="{79160F3F-A2CD-4B5D-ACD4-80E02EA51DFF}" id="{8512487F-C7C0-46A8-8F0E-792B5AD1620C}">
    <text>2-11-2026 Conduit Placement Confirmed Completed.</text>
  </threadedComment>
  <threadedComment ref="U311" dT="2026-05-26T11:30:35.36" personId="{79160F3F-A2CD-4B5D-ACD4-80E02EA51DFF}" id="{E94A7C1A-4FF5-4F76-9E19-49BD625D560B}">
    <text>5-22-2026 Confirmed Actual Completed Footage.</text>
  </threadedComment>
  <threadedComment ref="V311" dT="2026-05-26T11:31:02.44" personId="{79160F3F-A2CD-4B5D-ACD4-80E02EA51DFF}" id="{E6BEA1BC-D394-478C-99D9-E1F0490C8BEC}">
    <text>5-22-2026 Conduit Placement Confirmed Completed.</text>
  </threadedComment>
  <threadedComment ref="AA311" dT="2026-05-26T11:38:14.10" personId="{79160F3F-A2CD-4B5D-ACD4-80E02EA51DFF}" id="{C41B4E45-9D31-4971-ABDC-A08A182A8A03}">
    <text>4-10-2026 QC Walkout Scheduled In SiteTracker.</text>
  </threadedComment>
  <threadedComment ref="U312" dT="2026-02-20T12:54:30.57" personId="{79160F3F-A2CD-4B5D-ACD4-80E02EA51DFF}" id="{283372EC-EFDF-46AF-8CA5-AB2E84C48873}">
    <text>2-19-2026 Confirmed Actual Completed Footage.</text>
  </threadedComment>
  <threadedComment ref="V312" dT="2026-02-20T12:54:55.09" personId="{79160F3F-A2CD-4B5D-ACD4-80E02EA51DFF}" id="{90D51DE0-48ED-41AF-8F94-A9DA5FF63760}">
    <text>2-19-2026 Conduit Placement Confirmed Completed.</text>
  </threadedComment>
  <threadedComment ref="U313" dT="2026-03-27T13:20:36.34" personId="{79160F3F-A2CD-4B5D-ACD4-80E02EA51DFF}" id="{3B608E6F-7A60-4F7C-84C4-7A7B53AE7BAB}">
    <text>3-26-2026 Confirmed Actual Completed Footage.</text>
  </threadedComment>
  <threadedComment ref="V313" dT="2026-03-27T13:21:09.44" personId="{79160F3F-A2CD-4B5D-ACD4-80E02EA51DFF}" id="{AA0C36F1-82F8-473F-AD01-C0B2C7AD4F08}">
    <text>3-26-2026 Conduit Placement Confirmed Completed.</text>
  </threadedComment>
  <threadedComment ref="AA313" dT="2026-03-26T16:32:09.71" personId="{79160F3F-A2CD-4B5D-ACD4-80E02EA51DFF}" id="{ABB5D1D0-C0D9-4260-A52A-991CEDDE3876}">
    <text>3-2-2026 QC Walkout Scheduled In SiteTracker.</text>
  </threadedComment>
  <threadedComment ref="U314" dT="2026-01-20T19:44:57.49" personId="{79160F3F-A2CD-4B5D-ACD4-80E02EA51DFF}" id="{AB9DB9F0-4B8A-4437-BD53-FE94D9A39867}">
    <text>8-7-2025 Confirmed Actual Completed Footage.</text>
  </threadedComment>
  <threadedComment ref="V314" dT="2026-01-20T19:45:28.85" personId="{79160F3F-A2CD-4B5D-ACD4-80E02EA51DFF}" id="{8D8B14D1-EA18-4241-A889-2A79F44140B7}">
    <text>8-7-2025 Conduit Placement Confirmed Completed.</text>
  </threadedComment>
  <threadedComment ref="U315" dT="2025-09-08T16:57:51.38" personId="{79160F3F-A2CD-4B5D-ACD4-80E02EA51DFF}" id="{52117EF6-31E4-4888-A04E-4FEB13AA53F1}">
    <text>9-8-2025 Confirmed Actual Completed Footage.</text>
  </threadedComment>
  <threadedComment ref="V315" dT="2025-09-08T16:58:27.55" personId="{79160F3F-A2CD-4B5D-ACD4-80E02EA51DFF}" id="{3872CF74-48CD-43CE-8A6F-B150DFBDA571}">
    <text>9-8-2025 Conduit Placement Confirmed Completed.</text>
  </threadedComment>
  <threadedComment ref="U316" dT="2025-11-03T17:53:22.59" personId="{79160F3F-A2CD-4B5D-ACD4-80E02EA51DFF}" id="{72EB9C4C-DE17-41D2-A678-76EBCA054D4D}">
    <text>11-3-2025 Confirmed Actual Completed Footage.</text>
  </threadedComment>
  <threadedComment ref="V316" dT="2025-11-03T17:53:44.56" personId="{79160F3F-A2CD-4B5D-ACD4-80E02EA51DFF}" id="{AA6A1BC9-0D53-4FA7-B453-E62F63289AE1}">
    <text>11-3-2025 Conduit Placement Confirmed Completed.</text>
  </threadedComment>
  <threadedComment ref="U317" dT="2026-01-06T15:27:35.06" personId="{74F12554-A315-4F9B-B137-457CC8B8B285}" id="{F8B2389A-5065-41F8-84D3-EB3EF0C0A196}">
    <text>1-6-2025 Confirmed Actual Completed Footage.</text>
  </threadedComment>
  <threadedComment ref="V317" dT="2026-01-18T16:36:21.24" personId="{79160F3F-A2CD-4B5D-ACD4-80E02EA51DFF}" id="{76C45A56-2FFC-43A0-90EC-7414E0AE5855}">
    <text>1-6-2025 Conduit Placement Confirmed Completed.</text>
  </threadedComment>
  <threadedComment ref="U318" dT="2026-04-14T20:08:15.59" personId="{79160F3F-A2CD-4B5D-ACD4-80E02EA51DFF}" id="{9134BD5B-09A0-4D8E-B531-E2F85A77524B}">
    <text>4-14-2026 Confirmed Actual Completed Footage.</text>
  </threadedComment>
  <threadedComment ref="V318" dT="2026-04-14T20:08:42.97" personId="{79160F3F-A2CD-4B5D-ACD4-80E02EA51DFF}" id="{A8E56E48-B8BD-497F-81BE-01F9EDE87D04}">
    <text>4-14-2026 Conduit Placement Confirmed Completed.</text>
  </threadedComment>
  <threadedComment ref="U319" dT="2026-04-22T14:21:49.28" personId="{79160F3F-A2CD-4B5D-ACD4-80E02EA51DFF}" id="{B8E3AFE4-2821-4EBC-A9D5-C436407F6837}">
    <text>4-22-2026 Confirmed Actual Completed Footage.</text>
  </threadedComment>
  <threadedComment ref="V319" dT="2026-04-22T14:23:27.83" personId="{79160F3F-A2CD-4B5D-ACD4-80E02EA51DFF}" id="{A52582C1-0B5A-4525-B241-E5042A668BCC}">
    <text>4-22-2026 Conduit Placement Confirmed Completed.</text>
  </threadedComment>
  <threadedComment ref="AA319" dT="2026-05-26T11:45:23.33" personId="{79160F3F-A2CD-4B5D-ACD4-80E02EA51DFF}" id="{51B53518-CD72-4D12-83CA-4EBEAD803F61}">
    <text>4-20-2026 QC Walkout Scheduled In SiteTracker.</text>
  </threadedComment>
  <threadedComment ref="U320" dT="2026-04-17T13:08:23.39" personId="{79160F3F-A2CD-4B5D-ACD4-80E02EA51DFF}" id="{95E1964D-A7FB-492A-A34D-354ABB52867F}">
    <text>4-17-2026 Confirmed Actual Completed Footage.</text>
  </threadedComment>
  <threadedComment ref="V320" dT="2026-04-17T13:08:40.25" personId="{79160F3F-A2CD-4B5D-ACD4-80E02EA51DFF}" id="{5C50481B-BD51-41AA-89EA-9B6FB217040D}">
    <text>4-17-2026 Conduit Placement Confirmed Completed.</text>
  </threadedComment>
  <threadedComment ref="AA320" dT="2026-05-26T11:45:34.41" personId="{79160F3F-A2CD-4B5D-ACD4-80E02EA51DFF}" id="{9C7CC5BC-6C5E-4759-B77B-5191872FB3E6}">
    <text>4-20-2026 QC Walkout Scheduled In SiteTracker.</text>
  </threadedComment>
  <threadedComment ref="U321" dT="2026-04-14T21:17:27.36" personId="{79160F3F-A2CD-4B5D-ACD4-80E02EA51DFF}" id="{54A5379B-6DA5-4D77-9752-8ACD60CB41FB}">
    <text>4-14-2026 Confirmed Actual Completed Footage.</text>
  </threadedComment>
  <threadedComment ref="V321" dT="2026-04-14T21:17:48.47" personId="{79160F3F-A2CD-4B5D-ACD4-80E02EA51DFF}" id="{8E3CE69C-ACE5-454D-B680-048715463950}">
    <text>4-14-2026 Conduit Placement Confirmed Completed.</text>
  </threadedComment>
  <threadedComment ref="AA321" dT="2026-05-26T11:45:45.26" personId="{79160F3F-A2CD-4B5D-ACD4-80E02EA51DFF}" id="{EAA77C52-4F25-4E14-998B-C1E24BBB5BF5}">
    <text>4-20-2026 QC Walkout Scheduled In SiteTracker.</text>
  </threadedComment>
  <threadedComment ref="U322" dT="2025-04-07T20:33:57.07" personId="{79160F3F-A2CD-4B5D-ACD4-80E02EA51DFF}" id="{50F84F4B-CA08-4953-A659-686A5D4BF6C5}">
    <text>4-7-2025 Design Change Per Tillman.</text>
  </threadedComment>
  <threadedComment ref="U322" dT="2025-06-10T13:50:44.48" personId="{79160F3F-A2CD-4B5D-ACD4-80E02EA51DFF}" id="{0F5DE082-C2CC-49FF-9013-1FF5154D270E}" parentId="{50F84F4B-CA08-4953-A659-686A5D4BF6C5}">
    <text>6-10-2025 Confirmed Actual Completed Footage.</text>
  </threadedComment>
  <threadedComment ref="V322" dT="2025-06-10T13:51:26.28" personId="{79160F3F-A2CD-4B5D-ACD4-80E02EA51DFF}" id="{2B2F7E7E-F88F-4841-A27E-49AA7E710B67}">
    <text>6-10-2025 Conduit Placement Confirmed Completed.</text>
  </threadedComment>
  <threadedComment ref="U323" dT="2025-06-17T16:39:36.55" personId="{79160F3F-A2CD-4B5D-ACD4-80E02EA51DFF}" id="{D1852C84-14FD-4DC1-BC16-89890BB4781E}">
    <text xml:space="preserve">6-17-2025 Confirmed Actual Completed Footage. </text>
  </threadedComment>
  <threadedComment ref="V323" dT="2025-06-17T16:40:11.59" personId="{79160F3F-A2CD-4B5D-ACD4-80E02EA51DFF}" id="{3BBE86DA-5374-4D96-8579-A3B1FA92A2A9}">
    <text>6-17-2025 Conduit Placement Confirmed Completed.</text>
  </threadedComment>
  <threadedComment ref="U324" dT="2025-06-24T17:02:44.45" personId="{79160F3F-A2CD-4B5D-ACD4-80E02EA51DFF}" id="{745D7727-40D7-47F6-A2B1-BA4AB1E0BB2E}">
    <text>6-24-2025 Confirmed Actual Completed Footage.</text>
  </threadedComment>
  <threadedComment ref="V324" dT="2025-06-24T17:03:14.57" personId="{79160F3F-A2CD-4B5D-ACD4-80E02EA51DFF}" id="{2F8020AC-CF79-42FC-93FF-5B7A2960DB7C}">
    <text>6-24-2025 Conduit Placement Confirmed Completed.</text>
  </threadedComment>
  <threadedComment ref="A325" dT="2025-08-14T19:57:08.85" personId="{79160F3F-A2CD-4B5D-ACD4-80E02EA51DFF}" id="{6AB5DE0D-3B51-4FD4-9A91-1598EDB71722}">
    <text>8-14-2025 Partial Build Project As Per Tillman Email On 2-10-2025.</text>
  </threadedComment>
  <threadedComment ref="R325" dT="2025-01-29T22:16:27.08" personId="{79160F3F-A2CD-4B5D-ACD4-80E02EA51DFF}" id="{33521AA2-0B39-4641-B599-8482897CB736}">
    <text>Assigned To Barlett Fiber Per Curtis On 1/29/2025.</text>
  </threadedComment>
  <threadedComment ref="R325" dT="2025-05-29T12:42:02.77" personId="{79160F3F-A2CD-4B5D-ACD4-80E02EA51DFF}" id="{6D81CF5B-AF97-42F8-ADE1-D52FAC478536}" parentId="{33521AA2-0B39-4641-B599-8482897CB736}">
    <text>Partial Build Project Per Tillman On 2-10-2025.</text>
  </threadedComment>
  <threadedComment ref="U325" dT="2025-05-29T12:41:16.60" personId="{79160F3F-A2CD-4B5D-ACD4-80E02EA51DFF}" id="{45665442-E3C8-4B10-A5C7-C77C21BFDB56}">
    <text>Per Tillman On 2-10-2025 SOW Shows The Whole Project, But This Is To Complete The 4100ft Left On The Project. Partial Build Project.</text>
  </threadedComment>
  <threadedComment ref="U325" dT="2025-08-14T19:52:09.67" personId="{79160F3F-A2CD-4B5D-ACD4-80E02EA51DFF}" id="{EABAAA62-3798-4AD3-8733-0B979639ABDE}" parentId="{45665442-E3C8-4B10-A5C7-C77C21BFDB56}">
    <text>10-13-2025 Confirmed Actual Completed Footage.</text>
  </threadedComment>
  <threadedComment ref="V325" dT="2025-08-14T19:53:25.30" personId="{79160F3F-A2CD-4B5D-ACD4-80E02EA51DFF}" id="{90997271-9650-4039-9458-321FFE3F47F6}">
    <text>10-13-2025 Partial Build Project--Conduit Placement Confirmed Completed.</text>
  </threadedComment>
  <threadedComment ref="U326" dT="2025-11-28T18:42:32.18" personId="{79160F3F-A2CD-4B5D-ACD4-80E02EA51DFF}" id="{DFA606EC-1656-404E-BD44-71980BDA735D}">
    <text>11-28-2025 Confirmed Actual Completed Footage.</text>
  </threadedComment>
  <threadedComment ref="V326" dT="2025-11-28T18:43:28.34" personId="{79160F3F-A2CD-4B5D-ACD4-80E02EA51DFF}" id="{2CC0BDFB-A319-4984-8071-35A472D333C7}">
    <text>11-28-2025 Conduit Placement Confirmed Completed.</text>
  </threadedComment>
  <threadedComment ref="AA326" dT="2026-03-23T20:37:24.24" personId="{79160F3F-A2CD-4B5D-ACD4-80E02EA51DFF}" id="{17FA39E7-B832-4042-A41A-2B57E8A5CB9B}">
    <text>3-23-2026 QC Date Entered In SiteTracker On 3/23/2026.</text>
  </threadedComment>
  <threadedComment ref="U327" dT="2026-03-05T19:26:45.41" personId="{79160F3F-A2CD-4B5D-ACD4-80E02EA51DFF}" id="{FE5D99F9-BFE9-451F-9F7E-A4CD22501884}">
    <text>3-5-2026 Confirmed Actual Completed Footage.</text>
  </threadedComment>
  <threadedComment ref="V327" dT="2026-03-05T19:27:19.10" personId="{79160F3F-A2CD-4B5D-ACD4-80E02EA51DFF}" id="{686B8EE3-213F-4466-BAF3-37E641755DA9}">
    <text>3-5-2026 Conduit Placement Confirmed Completed.</text>
  </threadedComment>
  <threadedComment ref="U328" dT="2026-02-12T12:14:29.49" personId="{79160F3F-A2CD-4B5D-ACD4-80E02EA51DFF}" id="{3D5B1262-F66B-4C59-BBBC-F6AFC2433BB9}">
    <text>2-12-2025 Confirmed Actual Completed Footage.</text>
  </threadedComment>
  <threadedComment ref="V328" dT="2026-02-12T12:15:03.38" personId="{79160F3F-A2CD-4B5D-ACD4-80E02EA51DFF}" id="{1F735FD8-2386-4BC2-B4E8-A477509547EE}">
    <text>2-12-2025 Conduit Placement Confirmed Completed.</text>
  </threadedComment>
  <threadedComment ref="U329" dT="2026-03-05T19:29:34.02" personId="{79160F3F-A2CD-4B5D-ACD4-80E02EA51DFF}" id="{2A3711DB-C2FE-4CC7-AA9B-5AC125161584}">
    <text>3-5-2026 Confirmed Actual Completed Footage.</text>
  </threadedComment>
  <threadedComment ref="V329" dT="2026-03-05T19:30:23.51" personId="{79160F3F-A2CD-4B5D-ACD4-80E02EA51DFF}" id="{59FC3BA9-B9B1-4F1C-8FA3-2E5E59939416}">
    <text>3-5-2026 Conduit Placement Confirmed Completed.</text>
  </threadedComment>
  <threadedComment ref="U330" dT="2026-03-26T11:42:30.55" personId="{79160F3F-A2CD-4B5D-ACD4-80E02EA51DFF}" id="{F0888280-340F-4A91-9B3D-1AAEEE774A12}">
    <text>3-26-2026 Confirmed Actual Completed Footage.</text>
  </threadedComment>
  <threadedComment ref="V330" dT="2026-03-26T11:42:58.31" personId="{79160F3F-A2CD-4B5D-ACD4-80E02EA51DFF}" id="{0588421F-D1B5-46F4-B7A4-A6A406827548}">
    <text>3-26-2026 Conduit Placement Confirmed Completed.</text>
  </threadedComment>
  <threadedComment ref="U331" dT="2025-10-24T14:15:47.33" personId="{79160F3F-A2CD-4B5D-ACD4-80E02EA51DFF}" id="{F382406F-04AA-4560-A001-1FD1AD150E9C}">
    <text>10-24-2025 Confirmed Actual Completed Footage.</text>
  </threadedComment>
  <threadedComment ref="U331" dT="2026-02-12T12:04:43.81" personId="{79160F3F-A2CD-4B5D-ACD4-80E02EA51DFF}" id="{5455B33A-0341-4217-9C6C-376F9634415F}" parentId="{F382406F-04AA-4560-A001-1FD1AD150E9C}">
    <text>2-12-2026 Footage Updated From Previous COP Package.</text>
  </threadedComment>
  <threadedComment ref="V331" dT="2025-10-24T14:16:13.77" personId="{79160F3F-A2CD-4B5D-ACD4-80E02EA51DFF}" id="{D47DB38C-951F-48D0-BAF4-D295F9189733}">
    <text>10-23-2025 Conduit Placement Confirmed Completed.</text>
  </threadedComment>
  <threadedComment ref="V331" dT="2026-02-12T12:05:02.03" personId="{79160F3F-A2CD-4B5D-ACD4-80E02EA51DFF}" id="{0D36A99E-3C73-438A-8288-C12505E9C896}" parentId="{D47DB38C-951F-48D0-BAF4-D295F9189733}">
    <text>2-12-2026 Footage Updated From Previous COP Package.</text>
  </threadedComment>
  <threadedComment ref="R332" dT="2025-01-29T22:16:27.08" personId="{79160F3F-A2CD-4B5D-ACD4-80E02EA51DFF}" id="{E0656D9E-91FB-43EA-BA86-B9995DFABA33}">
    <text>Assigned To Barlett Fiber Per Curtis On 1/29/2025.</text>
  </threadedComment>
  <threadedComment ref="U332" dT="2025-08-28T18:47:07.25" personId="{79160F3F-A2CD-4B5D-ACD4-80E02EA51DFF}" id="{E93D87B3-3FBB-4ECE-A260-E3DA40656D32}">
    <text>8-28-2025 Confirmed Actual Completed Footage.</text>
  </threadedComment>
  <threadedComment ref="V332" dT="2025-08-28T18:48:13.27" personId="{79160F3F-A2CD-4B5D-ACD4-80E02EA51DFF}" id="{C0706972-4404-4AC2-9F60-7E1BECE80834}">
    <text>8-28-2025 Conduit Placement Confirmed Completed.</text>
  </threadedComment>
  <threadedComment ref="U333" dT="2025-08-27T18:49:17.58" personId="{79160F3F-A2CD-4B5D-ACD4-80E02EA51DFF}" id="{24B742A4-1CDA-4ECA-91C3-1197BE43FF62}">
    <text>8-27-2025 Confirmed Actual Completed Footage.</text>
  </threadedComment>
  <threadedComment ref="V333" dT="2025-08-27T18:49:51.28" personId="{79160F3F-A2CD-4B5D-ACD4-80E02EA51DFF}" id="{1B31B59A-2D5F-402A-925E-BB7C97DFA533}">
    <text>8-27-2025 Conduit Placement Confirmed Completed.</text>
  </threadedComment>
  <threadedComment ref="U334" dT="2026-04-20T18:59:59.51" personId="{79160F3F-A2CD-4B5D-ACD4-80E02EA51DFF}" id="{51BE994A-06F7-43CF-8E8B-026DA4609FAB}">
    <text>4-20-2026 Confirmed Actual Completed Footage.</text>
  </threadedComment>
  <threadedComment ref="V334" dT="2026-04-20T19:00:19.63" personId="{79160F3F-A2CD-4B5D-ACD4-80E02EA51DFF}" id="{FA34D602-A626-4244-B1CB-A26CCC1AEA0D}">
    <text>4-20-2026 Conduit Placement Confirmed Completed.</text>
  </threadedComment>
  <threadedComment ref="AA334" dT="2026-05-26T11:45:45.26" personId="{79160F3F-A2CD-4B5D-ACD4-80E02EA51DFF}" id="{1AE7096B-DD56-4587-85B7-313188BE3330}">
    <text>4-22-2026 QC Walkout Scheduled In SiteTracker.</text>
  </threadedComment>
  <threadedComment ref="U335" dT="2026-03-26T18:54:24.12" personId="{79160F3F-A2CD-4B5D-ACD4-80E02EA51DFF}" id="{1BA27F6F-51AE-4BE0-AF08-D3C7F2F7C476}">
    <text>3-26-2026 Confirmed Actual Completed Footage.</text>
  </threadedComment>
  <threadedComment ref="V335" dT="2026-03-26T18:55:02.46" personId="{79160F3F-A2CD-4B5D-ACD4-80E02EA51DFF}" id="{246AE5E7-5713-4288-927A-9681C937663B}">
    <text>3-26-2026 Conduit Placement Confirmed Completed.</text>
  </threadedComment>
  <threadedComment ref="U336" dT="2025-09-03T16:33:54.38" personId="{79160F3F-A2CD-4B5D-ACD4-80E02EA51DFF}" id="{27B8619C-5C7F-45EA-AC39-FB33987A8417}">
    <text>9-3-2025 Confirmed Actual Completed Footage.</text>
  </threadedComment>
  <threadedComment ref="V336" dT="2025-09-03T16:34:18.42" personId="{79160F3F-A2CD-4B5D-ACD4-80E02EA51DFF}" id="{2ABA58B2-A453-411E-9D6B-092ACC54AF58}">
    <text>9-3-2025 Conduit Placement Confirmed Completed.</text>
  </threadedComment>
  <threadedComment ref="U337" dT="2026-01-22T15:37:27.51" personId="{79160F3F-A2CD-4B5D-ACD4-80E02EA51DFF}" id="{C1437040-BD6F-4B71-A174-A63D12FE65F0}">
    <text>1-22-2026 Confirmed Actual Completed Footage.</text>
  </threadedComment>
  <threadedComment ref="V337" dT="2026-01-18T19:06:49.29" personId="{79160F3F-A2CD-4B5D-ACD4-80E02EA51DFF}" id="{19EAB0C6-1425-4247-8A45-FCC0FB3D1AED}">
    <text>1-22-2026 Conduit Placement Confirmed Completed.</text>
  </threadedComment>
  <threadedComment ref="T338" dT="2025-11-07T21:20:51.48" personId="{79160F3F-A2CD-4B5D-ACD4-80E02EA51DFF}" id="{EC719E92-C077-43B7-BBDA-FF7B8D67D5DF}">
    <text>11-7-2025 Additional Footage Added For Connection Conduit That Was Not Completed By The MDU Vendor.</text>
  </threadedComment>
  <threadedComment ref="U338" dT="2025-11-07T21:28:03.34" personId="{79160F3F-A2CD-4B5D-ACD4-80E02EA51DFF}" id="{6FE375DB-D560-49AB-9894-D42851ABC6FF}">
    <text>11-7-2025 Additional Footage Added For Connection Conduit That Was Not Completed By The MDU Vendor.</text>
  </threadedComment>
  <threadedComment ref="U338" dT="2025-12-31T16:43:31.93" personId="{79160F3F-A2CD-4B5D-ACD4-80E02EA51DFF}" id="{938E8F24-F356-4846-BC92-6C6DEBCA159F}" parentId="{6FE375DB-D560-49AB-9894-D42851ABC6FF}">
    <text>12-31-2025 Confirmed Actual Completed Footage.</text>
  </threadedComment>
  <threadedComment ref="V338" dT="2025-12-31T16:44:01.34" personId="{79160F3F-A2CD-4B5D-ACD4-80E02EA51DFF}" id="{86C231E1-31D3-477D-8A75-806AA4FADE40}">
    <text>12-31-2025 Conduit Placement Confirmed Completed.</text>
  </threadedComment>
  <threadedComment ref="U339" dT="2026-01-18T17:12:51.84" personId="{79160F3F-A2CD-4B5D-ACD4-80E02EA51DFF}" id="{2D2B9981-4324-4855-A594-46124D70FC47}">
    <text>1-6-2026 Confirmed Actual Completed Footage.</text>
  </threadedComment>
  <threadedComment ref="V339" dT="2026-01-18T17:14:26.89" personId="{79160F3F-A2CD-4B5D-ACD4-80E02EA51DFF}" id="{0158FCDB-5746-4906-8BAB-94D3F90B878A}">
    <text>1-6-2026 Fiber Placement and Splicing.</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0" t="s">
        <v>0</v>
      </c>
      <c r="B1" s="1560"/>
      <c r="C1" s="1560"/>
      <c r="D1" s="1560"/>
      <c r="E1" s="1560"/>
      <c r="F1" s="1560"/>
      <c r="G1" s="1560"/>
      <c r="H1" s="1560"/>
      <c r="I1" s="1560"/>
      <c r="J1" s="1560"/>
      <c r="K1" s="1560"/>
      <c r="L1" s="1560"/>
      <c r="M1" s="1560"/>
      <c r="N1" s="1560"/>
      <c r="O1" s="1560"/>
      <c r="P1" s="1560"/>
      <c r="Q1" s="1007"/>
      <c r="S1" s="1007"/>
      <c r="T1" s="1007"/>
      <c r="U1" s="1007"/>
      <c r="V1" s="1007"/>
      <c r="W1" s="1007"/>
      <c r="X1" s="1007"/>
      <c r="Y1" s="1007"/>
      <c r="Z1" s="1007"/>
    </row>
    <row r="2" spans="1:26" ht="24.95" customHeight="1">
      <c r="A2" s="1561" t="str">
        <f ca="1">"Last Updated: "&amp;TEXT(NOW(),"MM/DD/YYYY  h:mm AM/PM")</f>
        <v>Last Updated: 06/16/2026  5:00 PM</v>
      </c>
      <c r="B2" s="1561"/>
      <c r="C2" s="1561"/>
      <c r="D2" s="1561"/>
      <c r="E2" s="1561"/>
      <c r="F2" s="1561"/>
      <c r="G2" s="1561"/>
      <c r="H2" s="1561"/>
      <c r="I2" s="1561"/>
      <c r="J2" s="1561"/>
      <c r="K2" s="1561"/>
      <c r="L2" s="1561"/>
      <c r="M2" s="1561"/>
      <c r="N2" s="1561"/>
      <c r="O2" s="1561"/>
      <c r="P2" s="156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78" t="s">
        <v>1</v>
      </c>
      <c r="B4" s="1578"/>
      <c r="C4" s="1578"/>
      <c r="D4" s="1578"/>
      <c r="E4" s="1578"/>
      <c r="F4" s="1578"/>
      <c r="G4" s="1578"/>
      <c r="H4" s="1578"/>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2" t="s">
        <v>7</v>
      </c>
      <c r="B7" s="1562"/>
      <c r="C7" s="1562"/>
      <c r="D7" s="1562"/>
      <c r="E7" s="1562"/>
      <c r="F7" s="1562"/>
      <c r="G7" s="1562"/>
      <c r="H7" s="1562"/>
      <c r="I7" s="1562"/>
      <c r="J7" s="1562"/>
      <c r="K7" s="1562"/>
      <c r="L7" s="1562"/>
      <c r="M7" s="1562"/>
      <c r="N7" s="1562"/>
      <c r="O7" s="1562"/>
      <c r="P7" s="156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3" t="s">
        <v>8</v>
      </c>
      <c r="B9" s="1564"/>
      <c r="C9" s="1007"/>
      <c r="D9" s="1543" t="s">
        <v>9</v>
      </c>
      <c r="E9" s="1544"/>
      <c r="F9" s="1545"/>
      <c r="G9" s="1007"/>
      <c r="H9" s="1543" t="s">
        <v>10</v>
      </c>
      <c r="I9" s="1544"/>
      <c r="J9" s="1545"/>
      <c r="K9" s="1007"/>
      <c r="L9" s="1543" t="s">
        <v>11</v>
      </c>
      <c r="M9" s="1544"/>
      <c r="N9" s="1545"/>
      <c r="O9" s="1007"/>
      <c r="P9" s="1007"/>
      <c r="Q9" s="1007"/>
      <c r="R9" s="1007"/>
      <c r="S9" s="1007"/>
      <c r="T9" s="1007"/>
      <c r="U9" s="1007"/>
      <c r="V9" s="1007"/>
      <c r="W9" s="1007"/>
      <c r="X9" s="1007"/>
      <c r="Y9" s="1007"/>
      <c r="Z9" s="1007"/>
    </row>
    <row r="10" spans="1:26" ht="50.1" customHeight="1">
      <c r="A10" s="1549"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51"/>
      <c r="C10" s="1007"/>
      <c r="D10" s="1549"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1031600</v>
      </c>
      <c r="E10" s="1550"/>
      <c r="F10" s="1551"/>
      <c r="G10" s="1007"/>
      <c r="H10" s="1565"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112270</v>
      </c>
      <c r="I10" s="1566"/>
      <c r="J10" s="1567"/>
      <c r="K10" s="1007"/>
      <c r="L10" s="1568"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923789</v>
      </c>
      <c r="M10" s="1569"/>
      <c r="N10" s="1570"/>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3" t="s">
        <v>12</v>
      </c>
      <c r="B12" s="1545"/>
      <c r="C12" s="1007"/>
      <c r="D12" s="1543" t="s">
        <v>13</v>
      </c>
      <c r="E12" s="1544"/>
      <c r="F12" s="1545"/>
      <c r="G12" s="1007"/>
      <c r="H12" s="1543" t="s">
        <v>14</v>
      </c>
      <c r="I12" s="1544"/>
      <c r="J12" s="1545"/>
      <c r="K12" s="1007"/>
      <c r="L12" s="1543" t="s">
        <v>15</v>
      </c>
      <c r="M12" s="1544"/>
      <c r="N12" s="1545"/>
      <c r="O12" s="1007"/>
      <c r="P12" s="1007"/>
      <c r="Q12" s="1007"/>
      <c r="R12" s="1007"/>
      <c r="S12" s="1007"/>
      <c r="T12" s="1007"/>
      <c r="U12" s="1007"/>
      <c r="V12" s="1007"/>
      <c r="W12" s="1007"/>
      <c r="X12" s="1007"/>
      <c r="Y12" s="1007"/>
      <c r="Z12" s="1007"/>
    </row>
    <row r="13" spans="1:26" ht="50.1" customHeight="1">
      <c r="A13" s="1571">
        <f>IFERROR(H10/D10,0)</f>
        <v>0.10883094222566886</v>
      </c>
      <c r="B13" s="1572"/>
      <c r="C13" s="1007"/>
      <c r="D13" s="1546"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11934336</v>
      </c>
      <c r="E13" s="1547"/>
      <c r="F13" s="1548"/>
      <c r="G13" s="1007"/>
      <c r="H13" s="1549"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10180</v>
      </c>
      <c r="I13" s="1550"/>
      <c r="J13" s="1551"/>
      <c r="K13" s="1007"/>
      <c r="L13" s="1557">
        <f>COUNTA('Pending Resto-COP Packages'!A15:A66)</f>
        <v>40</v>
      </c>
      <c r="M13" s="1558"/>
      <c r="N13" s="155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2" t="s">
        <v>16</v>
      </c>
      <c r="B15" s="1552"/>
      <c r="C15" s="1552"/>
      <c r="D15" s="1552"/>
      <c r="E15" s="1007"/>
      <c r="F15" s="1552" t="s">
        <v>17</v>
      </c>
      <c r="G15" s="1552"/>
      <c r="H15" s="1552"/>
      <c r="I15" s="1552"/>
      <c r="J15" s="1007"/>
      <c r="K15" s="1552" t="s">
        <v>18</v>
      </c>
      <c r="L15" s="1552"/>
      <c r="M15" s="1552"/>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2"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5"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7"/>
      <c r="F17" s="1015" t="s">
        <v>29</v>
      </c>
      <c r="G17" s="1012" cm="1">
        <f t="array" ref="G17">SUMPRODUCT(--(IF($B$5="All",TRUE,'Tillman UG Footage'!B2:B191=$B$5))*--('Tillman UG Footage'!P2:P191="In Process")*--(IF($F$5="All",TRUE,ISNUMBER(FIND($F$5,'Tillman UG Footage'!D2:D191&amp;" "))))*--(IF($H$5="All",TRUE,ISNUMBER(FIND($H$5,'Tillman UG Footage'!F2:F191&amp;" ")))))</f>
        <v>24</v>
      </c>
      <c r="H17" s="1012" cm="1">
        <f t="array" ref="H17">SUMPRODUCT(--(IF($B$5="All",TRUE,'Tillman UG Footage'!B2:B191=$B$5))*--('Tillman UG Footage'!P2:P191="In Process")*--(IF($F$5="All",TRUE,ISNUMBER(FIND($F$5,'Tillman UG Footage'!D2:D191&amp;" "))))*--(IF($H$5="All",TRUE,ISNUMBER(FIND($H$5,'Tillman UG Footage'!F2:F191&amp;" "))))*(IF(ISNUMBER('Tillman UG Footage'!V2:V191),'Tillman UG Footage'!V2:V191,0)))</f>
        <v>145831</v>
      </c>
      <c r="I17" s="1377" cm="1">
        <f t="array" ref="I17">SUMPRODUCT(--(IF($B$5="All",TRUE,'Tillman UG Footage'!B2:B191=$B$5))*--('Tillman UG Footage'!P2:P191="In Process")*--(IF($F$5="All",TRUE,ISNUMBER(FIND($F$5,'Tillman UG Footage'!D2:D191&amp;" "))))*--(IF($H$5="All",TRUE,ISNUMBER(FIND($H$5,'Tillman UG Footage'!F2:F191&amp;" "))))*(IF(ISNUMBER('Tillman UG Footage'!N2:N191),'Tillman UG Footage'!N2:N191,0)))</f>
        <v>1771116.7999999998</v>
      </c>
      <c r="J17" s="1007"/>
      <c r="K17" s="1015" t="s">
        <v>30</v>
      </c>
      <c r="L17" s="1012"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3"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6"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0.2173287595440965</v>
      </c>
      <c r="E18" s="1007"/>
      <c r="F18" s="1016" t="s">
        <v>32</v>
      </c>
      <c r="G18" s="1013" cm="1">
        <f t="array" ref="G18">SUMPRODUCT(--(IF($B$5="All",TRUE,'Tillman UG Footage'!B2:B191=$B$5))*--('Tillman UG Footage'!P2:P191="Not Started")*--(IF($F$5="All",TRUE,ISNUMBER(FIND($F$5,'Tillman UG Footage'!D2:D191&amp;" "))))*--(IF($H$5="All",TRUE,ISNUMBER(FIND($H$5,'Tillman UG Footage'!F2:F191&amp;" ")))))</f>
        <v>91</v>
      </c>
      <c r="H18" s="1013" cm="1">
        <f t="array" ref="H18">SUMPRODUCT(--(IF($B$5="All",TRUE,'Tillman UG Footage'!B2:B191=$B$5))*--('Tillman UG Footage'!P2:P191="Not Started")*--(IF($F$5="All",TRUE,ISNUMBER(FIND($F$5,'Tillman UG Footage'!D2:D191&amp;" "))))*--(IF($H$5="All",TRUE,ISNUMBER(FIND($H$5,'Tillman UG Footage'!F2:F191&amp;" "))))*(IF(ISNUMBER('Tillman UG Footage'!V2:V191),'Tillman UG Footage'!V2:V191,0)))</f>
        <v>565989</v>
      </c>
      <c r="I18" s="1378" cm="1">
        <f t="array" ref="I18">SUMPRODUCT(--(IF($B$5="All",TRUE,'Tillman UG Footage'!B2:B191=$B$5))*--('Tillman UG Footage'!P2:P191="Not Started")*--(IF($F$5="All",TRUE,ISNUMBER(FIND($F$5,'Tillman UG Footage'!D2:D191&amp;" "))))*--(IF($H$5="All",TRUE,ISNUMBER(FIND($H$5,'Tillman UG Footage'!F2:F191&amp;" "))))*(IF(ISNUMBER('Tillman UG Footage'!N2:N191),'Tillman UG Footage'!N2:N191,0)))</f>
        <v>6240123.25</v>
      </c>
      <c r="J18" s="1007"/>
      <c r="K18" s="1016" t="s">
        <v>33</v>
      </c>
      <c r="L18" s="1013"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21</v>
      </c>
      <c r="C19" s="1012"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81072</v>
      </c>
      <c r="D19" s="1375"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7.8202091967633711E-2</v>
      </c>
      <c r="E19" s="1007"/>
      <c r="F19" s="1015" t="s">
        <v>35</v>
      </c>
      <c r="G19" s="1012" cm="1">
        <f t="array" ref="G19">SUMPRODUCT(--(IF($B$5="All",TRUE,'Tillman UG Footage'!B2:B191=$B$5))*--('Tillman UG Footage'!P2:P191="Locates Called")*--(IF($F$5="All",TRUE,ISNUMBER(FIND($F$5,'Tillman UG Footage'!D2:D191&amp;" "))))*--(IF($H$5="All",TRUE,ISNUMBER(FIND($H$5,'Tillman UG Footage'!F2:F191&amp;" ")))))</f>
        <v>50</v>
      </c>
      <c r="H19" s="1012" cm="1">
        <f t="array" ref="H19">SUMPRODUCT(--(IF($B$5="All",TRUE,'Tillman UG Footage'!B2:B191=$B$5))*--('Tillman UG Footage'!P2:P191="Locates Called")*--(IF($F$5="All",TRUE,ISNUMBER(FIND($F$5,'Tillman UG Footage'!D2:D191&amp;" "))))*--(IF($H$5="All",TRUE,ISNUMBER(FIND($H$5,'Tillman UG Footage'!F2:F191&amp;" "))))*(IF(ISNUMBER('Tillman UG Footage'!V2:V191),'Tillman UG Footage'!V2:V191,0)))</f>
        <v>319780</v>
      </c>
      <c r="I19" s="1377" cm="1">
        <f t="array" ref="I19">SUMPRODUCT(--(IF($B$5="All",TRUE,'Tillman UG Footage'!B2:B191=$B$5))*--('Tillman UG Footage'!P2:P191="Locates Called")*--(IF($F$5="All",TRUE,ISNUMBER(FIND($F$5,'Tillman UG Footage'!D2:D191&amp;" "))))*--(IF($H$5="All",TRUE,ISNUMBER(FIND($H$5,'Tillman UG Footage'!F2:F191&amp;" "))))*(IF(ISNUMBER('Tillman UG Footage'!N2:N191),'Tillman UG Footage'!N2:N191,0)))</f>
        <v>3923095.9499999997</v>
      </c>
      <c r="J19" s="1007"/>
      <c r="K19" s="1015" t="s">
        <v>36</v>
      </c>
      <c r="L19" s="1012"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31</v>
      </c>
      <c r="C20" s="1013"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199294</v>
      </c>
      <c r="D20" s="1376"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0.20547532790751352</v>
      </c>
      <c r="E20" s="1007"/>
      <c r="F20" s="1016" t="s">
        <v>38</v>
      </c>
      <c r="G20" s="1013" cm="1">
        <f t="array" ref="G20">SUMPRODUCT(--(IF($B$5="All",TRUE,'Tillman UG Footage'!B2:B191=$B$5))*--('Tillman UG Footage'!P2:P191="Completed")*--(IF($F$5="All",TRUE,ISNUMBER(FIND($F$5,'Tillman UG Footage'!D2:D191&amp;" "))))*--(IF($H$5="All",TRUE,ISNUMBER(FIND($H$5,'Tillman UG Footage'!F2:F191&amp;" ")))))</f>
        <v>0</v>
      </c>
      <c r="H20" s="1013"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8"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4</v>
      </c>
      <c r="C21" s="1012"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10518</v>
      </c>
      <c r="D21" s="1375"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0.20469671040121695</v>
      </c>
      <c r="E21" s="1007"/>
      <c r="F21" s="1018" t="s">
        <v>39</v>
      </c>
      <c r="G21" s="1019">
        <f>SUM(G17:G20)</f>
        <v>165</v>
      </c>
      <c r="H21" s="1019">
        <f>SUM(H17:H20)</f>
        <v>1031600</v>
      </c>
      <c r="I21" s="1379">
        <f>SUM(I17:I20)</f>
        <v>11934336</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3"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6"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2"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5"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3"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6"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0.26598137802607075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0.10883094222566886</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2" t="s">
        <v>44</v>
      </c>
      <c r="B27" s="1552"/>
      <c r="C27" s="1552"/>
      <c r="D27" s="1552"/>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9</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46</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51</v>
      </c>
      <c r="I37" s="1031">
        <f>SUM(I29:I36)</f>
        <v>129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4" t="s">
        <v>65</v>
      </c>
      <c r="B39" s="1554"/>
      <c r="C39" s="1554"/>
      <c r="D39" s="1554"/>
      <c r="E39" s="1554"/>
      <c r="F39" s="1554"/>
      <c r="G39" s="1554"/>
      <c r="H39" s="1554"/>
      <c r="I39" s="1554"/>
      <c r="J39" s="1554"/>
      <c r="K39" s="1555"/>
      <c r="L39" s="1555"/>
      <c r="M39" s="1555"/>
      <c r="N39" s="155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6" t="s">
        <v>66</v>
      </c>
      <c r="B60" s="1556"/>
      <c r="C60" s="1556"/>
      <c r="D60" s="1556"/>
      <c r="E60" s="1556"/>
      <c r="F60" s="1556"/>
      <c r="G60" s="1556"/>
      <c r="H60" s="1556"/>
      <c r="I60" s="1556"/>
      <c r="J60" s="1556"/>
      <c r="K60" s="1556"/>
      <c r="L60" s="1556"/>
      <c r="M60" s="1556"/>
      <c r="N60" s="155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625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Packages'!A27="","",'Pending Resto-COP Packages'!A27)</f>
        <v>BHCD-FPW-03-W</v>
      </c>
      <c r="B80" s="1022" t="str">
        <f>IF('Pending Resto-COP Packages'!A27="","",'Pending Resto-COP Packages'!B27)</f>
        <v>Fort Myers</v>
      </c>
      <c r="C80" s="1022" t="str">
        <f>IF('Pending Resto-COP Packages'!A27="","",'Pending Resto-COP Packages'!D27)</f>
        <v>North Path</v>
      </c>
      <c r="D80" s="1022" t="str">
        <f>IF('Pending Resto-COP Packages'!A27="","",'Pending Resto-COP Packages'!F27)</f>
        <v>Joshua</v>
      </c>
      <c r="E80" s="1023">
        <f>IF('Pending Resto-COP Packages'!A27="","",'Pending Resto-COP Packages'!H27)</f>
        <v>0</v>
      </c>
      <c r="F80" s="1023">
        <f>IF('Pending Resto-COP Packages'!A27="","",'Pending Resto-COP Packages'!V27)</f>
        <v>3461</v>
      </c>
      <c r="G80" s="1023">
        <f>IF('Pending Resto-COP Packages'!A27="","",'Pending Resto-COP Packages'!W27)</f>
        <v>3428</v>
      </c>
      <c r="H80" s="1380">
        <f>IF('Pending Resto-COP Packages'!A27="","",'Pending Resto-COP Packages'!N27)</f>
        <v>146065.95000000001</v>
      </c>
    </row>
    <row r="81" spans="1:8">
      <c r="A81" s="1025" t="str">
        <f>IF('Pending Resto-COP Packages'!A28="","",'Pending Resto-COP Packages'!A28)</f>
        <v>D-HDF705</v>
      </c>
      <c r="B81" s="1022" t="str">
        <f>IF('Pending Resto-COP Packages'!A28="","",'Pending Resto-COP Packages'!B28)</f>
        <v>Fort Myers</v>
      </c>
      <c r="C81" s="1022" t="str">
        <f>IF('Pending Resto-COP Packages'!A28="","",'Pending Resto-COP Packages'!D28)</f>
        <v>GN Systems</v>
      </c>
      <c r="D81" s="1022" t="str">
        <f>IF('Pending Resto-COP Packages'!A28="","",'Pending Resto-COP Packages'!F28)</f>
        <v>Joshua</v>
      </c>
      <c r="E81" s="1023">
        <f>IF('Pending Resto-COP Packages'!A28="","",'Pending Resto-COP Packages'!H28)</f>
        <v>73</v>
      </c>
      <c r="F81" s="1023">
        <f>IF('Pending Resto-COP Packages'!A28="","",'Pending Resto-COP Packages'!V28)</f>
        <v>6263</v>
      </c>
      <c r="G81" s="1023">
        <f>IF('Pending Resto-COP Packages'!A28="","",'Pending Resto-COP Packages'!W28)</f>
        <v>6221</v>
      </c>
      <c r="H81" s="1380">
        <f>IF('Pending Resto-COP Packages'!A28="","",'Pending Resto-COP Packages'!N28)</f>
        <v>77814</v>
      </c>
    </row>
    <row r="82" spans="1:8">
      <c r="A82" s="1025" t="str">
        <f>IF('Pending Resto-COP Packages'!A29="","",'Pending Resto-COP Packages'!A29)</f>
        <v>D-HDF707</v>
      </c>
      <c r="B82" s="1022" t="str">
        <f>IF('Pending Resto-COP Packages'!A29="","",'Pending Resto-COP Packages'!B29)</f>
        <v>Fort Myers</v>
      </c>
      <c r="C82" s="1022" t="str">
        <f>IF('Pending Resto-COP Packages'!A29="","",'Pending Resto-COP Packages'!D29)</f>
        <v>Lightspeed In-House</v>
      </c>
      <c r="D82" s="1022" t="str">
        <f>IF('Pending Resto-COP Packages'!A29="","",'Pending Resto-COP Packages'!F29)</f>
        <v>Joshua</v>
      </c>
      <c r="E82" s="1023">
        <f>IF('Pending Resto-COP Packages'!A29="","",'Pending Resto-COP Packages'!H29)</f>
        <v>80</v>
      </c>
      <c r="F82" s="1023">
        <f>IF('Pending Resto-COP Packages'!A29="","",'Pending Resto-COP Packages'!V29)</f>
        <v>5052</v>
      </c>
      <c r="G82" s="1023">
        <f>IF('Pending Resto-COP Packages'!A29="","",'Pending Resto-COP Packages'!W29)</f>
        <v>4889</v>
      </c>
      <c r="H82" s="1380">
        <f>IF('Pending Resto-COP Packages'!A29="","",'Pending Resto-COP Packages'!N29)</f>
        <v>65843.5</v>
      </c>
    </row>
    <row r="83" spans="1:8">
      <c r="A83" s="1025" t="str">
        <f>IF('Pending Resto-COP Packages'!A30="","",'Pending Resto-COP Packages'!A30)</f>
        <v>D-HDF711</v>
      </c>
      <c r="B83" s="1022" t="str">
        <f>IF('Pending Resto-COP Packages'!A30="","",'Pending Resto-COP Packages'!B30)</f>
        <v>Fort Myers</v>
      </c>
      <c r="C83" s="1022" t="str">
        <f>IF('Pending Resto-COP Packages'!A30="","",'Pending Resto-COP Packages'!D30)</f>
        <v>GN Systems</v>
      </c>
      <c r="D83" s="1022" t="str">
        <f>IF('Pending Resto-COP Packages'!A30="","",'Pending Resto-COP Packages'!F30)</f>
        <v>Joshua</v>
      </c>
      <c r="E83" s="1023">
        <f>IF('Pending Resto-COP Packages'!A30="","",'Pending Resto-COP Packages'!H30)</f>
        <v>82</v>
      </c>
      <c r="F83" s="1023">
        <f>IF('Pending Resto-COP Packages'!A30="","",'Pending Resto-COP Packages'!V30)</f>
        <v>8100</v>
      </c>
      <c r="G83" s="1023">
        <f>IF('Pending Resto-COP Packages'!A30="","",'Pending Resto-COP Packages'!W30)</f>
        <v>7972</v>
      </c>
      <c r="H83" s="1380">
        <f>IF('Pending Resto-COP Packages'!A30="","",'Pending Resto-COP Packages'!N30)</f>
        <v>101871</v>
      </c>
    </row>
    <row r="84" spans="1:8">
      <c r="A84" s="1025" t="str">
        <f>IF('Pending Resto-COP Packages'!A31="","",'Pending Resto-COP Packages'!A31)</f>
        <v>D-HDF713</v>
      </c>
      <c r="B84" s="1022" t="str">
        <f>IF('Pending Resto-COP Packages'!A31="","",'Pending Resto-COP Packages'!B31)</f>
        <v>Fort Myers</v>
      </c>
      <c r="C84" s="1022" t="str">
        <f>IF('Pending Resto-COP Packages'!A31="","",'Pending Resto-COP Packages'!D31)</f>
        <v>GN Systems</v>
      </c>
      <c r="D84" s="1022" t="str">
        <f>IF('Pending Resto-COP Packages'!A31="","",'Pending Resto-COP Packages'!F31)</f>
        <v>Joshua</v>
      </c>
      <c r="E84" s="1023">
        <f>IF('Pending Resto-COP Packages'!A31="","",'Pending Resto-COP Packages'!H31)</f>
        <v>77</v>
      </c>
      <c r="F84" s="1023">
        <f>IF('Pending Resto-COP Packages'!A31="","",'Pending Resto-COP Packages'!V31)</f>
        <v>8013</v>
      </c>
      <c r="G84" s="1023">
        <f>IF('Pending Resto-COP Packages'!A31="","",'Pending Resto-COP Packages'!W31)</f>
        <v>7885</v>
      </c>
      <c r="H84" s="1380">
        <f>IF('Pending Resto-COP Packages'!A31="","",'Pending Resto-COP Packages'!N31)</f>
        <v>90786</v>
      </c>
    </row>
    <row r="85" spans="1:8">
      <c r="A85" s="1025" t="str">
        <f>IF('Pending Resto-COP Packages'!A32="","",'Pending Resto-COP Packages'!A32)</f>
        <v>D-HDF715</v>
      </c>
      <c r="B85" s="1022" t="str">
        <f>IF('Pending Resto-COP Packages'!A32="","",'Pending Resto-COP Packages'!B32)</f>
        <v>Fort Myers</v>
      </c>
      <c r="C85" s="1022" t="str">
        <f>IF('Pending Resto-COP Packages'!A32="","",'Pending Resto-COP Packages'!D32)</f>
        <v>GN Systems</v>
      </c>
      <c r="D85" s="1022" t="str">
        <f>IF('Pending Resto-COP Packages'!A32="","",'Pending Resto-COP Packages'!F32)</f>
        <v>Joshua</v>
      </c>
      <c r="E85" s="1023">
        <f>IF('Pending Resto-COP Packages'!A32="","",'Pending Resto-COP Packages'!H32)</f>
        <v>78</v>
      </c>
      <c r="F85" s="1023">
        <f>IF('Pending Resto-COP Packages'!A32="","",'Pending Resto-COP Packages'!V32)</f>
        <v>6758</v>
      </c>
      <c r="G85" s="1023">
        <f>IF('Pending Resto-COP Packages'!A32="","",'Pending Resto-COP Packages'!W32)</f>
        <v>6565</v>
      </c>
      <c r="H85" s="1380">
        <f>IF('Pending Resto-COP Packages'!A32="","",'Pending Resto-COP Packages'!N32)</f>
        <v>84477</v>
      </c>
    </row>
    <row r="86" spans="1:8">
      <c r="A86" s="1025" t="str">
        <f>IF('Pending Resto-COP Packages'!A33="","",'Pending Resto-COP Packages'!A33)</f>
        <v>D-HTG202</v>
      </c>
      <c r="B86" s="1022" t="str">
        <f>IF('Pending Resto-COP Packages'!A33="","",'Pending Resto-COP Packages'!B33)</f>
        <v>Fort Myers</v>
      </c>
      <c r="C86" s="1022" t="str">
        <f>IF('Pending Resto-COP Packages'!A33="","",'Pending Resto-COP Packages'!D33)</f>
        <v>Lopez Underground</v>
      </c>
      <c r="D86" s="1022" t="str">
        <f>IF('Pending Resto-COP Packages'!A33="","",'Pending Resto-COP Packages'!F33)</f>
        <v>Joshua</v>
      </c>
      <c r="E86" s="1023">
        <f>IF('Pending Resto-COP Packages'!A33="","",'Pending Resto-COP Packages'!H33)</f>
        <v>80</v>
      </c>
      <c r="F86" s="1023">
        <f>IF('Pending Resto-COP Packages'!A33="","",'Pending Resto-COP Packages'!V33)</f>
        <v>6605</v>
      </c>
      <c r="G86" s="1023">
        <f>IF('Pending Resto-COP Packages'!A33="","",'Pending Resto-COP Packages'!W33)</f>
        <v>6518</v>
      </c>
      <c r="H86" s="1380">
        <f>IF('Pending Resto-COP Packages'!A33="","",'Pending Resto-COP Packages'!N33)</f>
        <v>77548</v>
      </c>
    </row>
    <row r="87" spans="1:8">
      <c r="A87" s="1025" t="str">
        <f>IF('Pending Resto-COP Packages'!A34="","",'Pending Resto-COP Packages'!A34)</f>
        <v>D-HTG206</v>
      </c>
      <c r="B87" s="1022" t="str">
        <f>IF('Pending Resto-COP Packages'!A34="","",'Pending Resto-COP Packages'!B34)</f>
        <v>Fort Myers</v>
      </c>
      <c r="C87" s="1022" t="str">
        <f>IF('Pending Resto-COP Packages'!A34="","",'Pending Resto-COP Packages'!D34)</f>
        <v>Lopez Underground</v>
      </c>
      <c r="D87" s="1022" t="str">
        <f>IF('Pending Resto-COP Packages'!A34="","",'Pending Resto-COP Packages'!F34)</f>
        <v>Joshua</v>
      </c>
      <c r="E87" s="1023">
        <f>IF('Pending Resto-COP Packages'!A34="","",'Pending Resto-COP Packages'!H34)</f>
        <v>89</v>
      </c>
      <c r="F87" s="1023">
        <f>IF('Pending Resto-COP Packages'!A34="","",'Pending Resto-COP Packages'!V34)</f>
        <v>6549</v>
      </c>
      <c r="G87" s="1023">
        <f>IF('Pending Resto-COP Packages'!A34="","",'Pending Resto-COP Packages'!W34)</f>
        <v>6536</v>
      </c>
      <c r="H87" s="1380">
        <f>IF('Pending Resto-COP Packages'!A34="","",'Pending Resto-COP Packages'!N34)</f>
        <v>70666</v>
      </c>
    </row>
    <row r="88" spans="1:8">
      <c r="A88" s="1025" t="str">
        <f>IF('Pending Resto-COP Packages'!A37="","",'Pending Resto-COP Packages'!A37)</f>
        <v>FB-HTG237</v>
      </c>
      <c r="B88" s="1022" t="str">
        <f>IF('Pending Resto-COP Packages'!A37="","",'Pending Resto-COP Packages'!B37)</f>
        <v>Fort Myers</v>
      </c>
      <c r="C88" s="1022" t="str">
        <f>IF('Pending Resto-COP Packages'!A37="","",'Pending Resto-COP Packages'!D37)</f>
        <v>North Path</v>
      </c>
      <c r="D88" s="1022" t="str">
        <f>IF('Pending Resto-COP Packages'!A37="","",'Pending Resto-COP Packages'!F37)</f>
        <v>Joshua</v>
      </c>
      <c r="E88" s="1023">
        <f>IF('Pending Resto-COP Packages'!A37="","",'Pending Resto-COP Packages'!H37)</f>
        <v>0</v>
      </c>
      <c r="F88" s="1023">
        <f>IF('Pending Resto-COP Packages'!A37="","",'Pending Resto-COP Packages'!V37)</f>
        <v>4327</v>
      </c>
      <c r="G88" s="1023">
        <f>IF('Pending Resto-COP Packages'!A37="","",'Pending Resto-COP Packages'!W37)</f>
        <v>4481</v>
      </c>
      <c r="H88" s="1380">
        <f>IF('Pending Resto-COP Packages'!A37="","",'Pending Resto-COP Packages'!N37)</f>
        <v>60407.15</v>
      </c>
    </row>
    <row r="89" spans="1:8">
      <c r="A89" s="1025" t="str">
        <f>IF('Pending Resto-COP Packages'!A38="","",'Pending Resto-COP Packages'!A38)</f>
        <v>FB-HWP1305</v>
      </c>
      <c r="B89" s="1022" t="str">
        <f>IF('Pending Resto-COP Packages'!A38="","",'Pending Resto-COP Packages'!B38)</f>
        <v>Lakeland</v>
      </c>
      <c r="C89" s="1022" t="str">
        <f>IF('Pending Resto-COP Packages'!A38="","",'Pending Resto-COP Packages'!D38)</f>
        <v>Splice Only</v>
      </c>
      <c r="D89" s="1022" t="str">
        <f>IF('Pending Resto-COP Packages'!A38="","",'Pending Resto-COP Packages'!F38)</f>
        <v>Miguel</v>
      </c>
      <c r="E89" s="1023">
        <f>IF('Pending Resto-COP Packages'!A38="","",'Pending Resto-COP Packages'!H38)</f>
        <v>0</v>
      </c>
      <c r="F89" s="1023">
        <f>IF('Pending Resto-COP Packages'!A38="","",'Pending Resto-COP Packages'!V38)</f>
        <v>0</v>
      </c>
      <c r="G89" s="1023">
        <f>IF('Pending Resto-COP Packages'!A38="","",'Pending Resto-COP Packages'!W38)</f>
        <v>0</v>
      </c>
      <c r="H89" s="1380">
        <f>IF('Pending Resto-COP Packages'!A38="","",'Pending Resto-COP Packages'!N38)</f>
        <v>1931.75</v>
      </c>
    </row>
    <row r="90" spans="1:8">
      <c r="A90" s="1025" t="str">
        <f>IF('Pending Resto-COP Packages'!A39="","",'Pending Resto-COP Packages'!A39)</f>
        <v>Heatherpoint Lake Estates</v>
      </c>
      <c r="B90" s="1022" t="str">
        <f>IF('Pending Resto-COP Packages'!A39="","",'Pending Resto-COP Packages'!B39)</f>
        <v>Lakeland</v>
      </c>
      <c r="C90" s="1022" t="str">
        <f>IF('Pending Resto-COP Packages'!A39="","",'Pending Resto-COP Packages'!D39)</f>
        <v>Brothers</v>
      </c>
      <c r="D90" s="1022" t="str">
        <f>IF('Pending Resto-COP Packages'!A39="","",'Pending Resto-COP Packages'!F39)</f>
        <v>Travis</v>
      </c>
      <c r="E90" s="1023">
        <f>IF('Pending Resto-COP Packages'!A39="","",'Pending Resto-COP Packages'!H39)</f>
        <v>36</v>
      </c>
      <c r="F90" s="1023">
        <f>IF('Pending Resto-COP Packages'!A39="","",'Pending Resto-COP Packages'!V39)</f>
        <v>3439</v>
      </c>
      <c r="G90" s="1023">
        <f>IF('Pending Resto-COP Packages'!A39="","",'Pending Resto-COP Packages'!W39)</f>
        <v>3439</v>
      </c>
      <c r="H90" s="1380">
        <f>IF('Pending Resto-COP Packages'!A39="","",'Pending Resto-COP Packages'!N39)</f>
        <v>61453.599999999999</v>
      </c>
    </row>
    <row r="91" spans="1:8">
      <c r="A91" s="1025" t="str">
        <f>IF('Pending Resto-COP Packages'!A40="","",'Pending Resto-COP Packages'!A40)</f>
        <v>D-HBR252</v>
      </c>
      <c r="B91" s="1022" t="str">
        <f>IF('Pending Resto-COP Packages'!A40="","",'Pending Resto-COP Packages'!B40)</f>
        <v>Miami</v>
      </c>
      <c r="C91" s="1022" t="str">
        <f>IF('Pending Resto-COP Packages'!A40="","",'Pending Resto-COP Packages'!D40)</f>
        <v>Yosep AER</v>
      </c>
      <c r="D91" s="1022" t="str">
        <f>IF('Pending Resto-COP Packages'!A40="","",'Pending Resto-COP Packages'!F40)</f>
        <v>Wilson</v>
      </c>
      <c r="E91" s="1023">
        <f>IF('Pending Resto-COP Packages'!A40="","",'Pending Resto-COP Packages'!H40)</f>
        <v>53</v>
      </c>
      <c r="F91" s="1023">
        <f>IF('Pending Resto-COP Packages'!A40="","",'Pending Resto-COP Packages'!V40)</f>
        <v>4005</v>
      </c>
      <c r="G91" s="1023">
        <f>IF('Pending Resto-COP Packages'!A40="","",'Pending Resto-COP Packages'!W40)</f>
        <v>4047</v>
      </c>
      <c r="H91" s="1380">
        <f>IF('Pending Resto-COP Packages'!A40="","",'Pending Resto-COP Packages'!N40)</f>
        <v>51528.05</v>
      </c>
    </row>
    <row r="92" spans="1:8">
      <c r="A92" s="1025" t="str">
        <f>IF('Pending Resto-COP Packages'!A41="","",'Pending Resto-COP Packages'!A41)</f>
        <v>D-HBR253</v>
      </c>
      <c r="B92" s="1022" t="str">
        <f>IF('Pending Resto-COP Packages'!A41="","",'Pending Resto-COP Packages'!B41)</f>
        <v>Miami</v>
      </c>
      <c r="C92" s="1022" t="str">
        <f>IF('Pending Resto-COP Packages'!A41="","",'Pending Resto-COP Packages'!D41)</f>
        <v>Yosep AER</v>
      </c>
      <c r="D92" s="1022" t="str">
        <f>IF('Pending Resto-COP Packages'!A41="","",'Pending Resto-COP Packages'!F41)</f>
        <v xml:space="preserve">Efrian </v>
      </c>
      <c r="E92" s="1023">
        <f>IF('Pending Resto-COP Packages'!A41="","",'Pending Resto-COP Packages'!H41)</f>
        <v>55</v>
      </c>
      <c r="F92" s="1023">
        <f>IF('Pending Resto-COP Packages'!A41="","",'Pending Resto-COP Packages'!V41)</f>
        <v>4230</v>
      </c>
      <c r="G92" s="1023">
        <f>IF('Pending Resto-COP Packages'!A41="","",'Pending Resto-COP Packages'!W41)</f>
        <v>4230</v>
      </c>
      <c r="H92" s="1380">
        <f>IF('Pending Resto-COP Packages'!A41="","",'Pending Resto-COP Packages'!N41)</f>
        <v>55435.9</v>
      </c>
    </row>
    <row r="93" spans="1:8">
      <c r="A93" s="1025" t="str">
        <f>IF('Pending Resto-COP Packages'!A45="","",'Pending Resto-COP Packages'!A45)</f>
        <v>FB-HSF301</v>
      </c>
      <c r="B93" s="1022" t="str">
        <f>IF('Pending Resto-COP Packages'!A45="","",'Pending Resto-COP Packages'!B45)</f>
        <v>Port Charlotte</v>
      </c>
      <c r="C93" s="1022" t="str">
        <f>IF('Pending Resto-COP Packages'!A45="","",'Pending Resto-COP Packages'!D45)</f>
        <v>Lightspeed In-House</v>
      </c>
      <c r="D93" s="1022" t="str">
        <f>IF('Pending Resto-COP Packages'!A45="","",'Pending Resto-COP Packages'!F45)</f>
        <v>Joshua</v>
      </c>
      <c r="E93" s="1023">
        <f>IF('Pending Resto-COP Packages'!A45="","",'Pending Resto-COP Packages'!H45)</f>
        <v>0</v>
      </c>
      <c r="F93" s="1023">
        <f>IF('Pending Resto-COP Packages'!A45="","",'Pending Resto-COP Packages'!V45)</f>
        <v>761</v>
      </c>
      <c r="G93" s="1023">
        <f>IF('Pending Resto-COP Packages'!A45="","",'Pending Resto-COP Packages'!W45)</f>
        <v>760</v>
      </c>
      <c r="H93" s="1380">
        <f>IF('Pending Resto-COP Packages'!A45="","",'Pending Resto-COP Packages'!N45)</f>
        <v>15405.5</v>
      </c>
    </row>
    <row r="94" spans="1:8">
      <c r="A94" s="1025" t="str">
        <f>IF('Pending Resto-COP Packages'!A46="","",'Pending Resto-COP Packages'!A46)</f>
        <v>FB-HSF375</v>
      </c>
      <c r="B94" s="1022" t="str">
        <f>IF('Pending Resto-COP Packages'!A46="","",'Pending Resto-COP Packages'!B46)</f>
        <v>Port Charlotte</v>
      </c>
      <c r="C94" s="1022" t="str">
        <f>IF('Pending Resto-COP Packages'!A46="","",'Pending Resto-COP Packages'!D46)</f>
        <v>Lightspeed In-House</v>
      </c>
      <c r="D94" s="1022" t="str">
        <f>IF('Pending Resto-COP Packages'!A46="","",'Pending Resto-COP Packages'!F46)</f>
        <v>Joshua</v>
      </c>
      <c r="E94" s="1023">
        <f>IF('Pending Resto-COP Packages'!A46="","",'Pending Resto-COP Packages'!H46)</f>
        <v>0</v>
      </c>
      <c r="F94" s="1023">
        <f>IF('Pending Resto-COP Packages'!A46="","",'Pending Resto-COP Packages'!V46)</f>
        <v>439</v>
      </c>
      <c r="G94" s="1023">
        <f>IF('Pending Resto-COP Packages'!A46="","",'Pending Resto-COP Packages'!W46)</f>
        <v>449</v>
      </c>
      <c r="H94" s="1380">
        <f>IF('Pending Resto-COP Packages'!A46="","",'Pending Resto-COP Packages'!N46)</f>
        <v>4434.3999999999996</v>
      </c>
    </row>
    <row r="95" spans="1:8">
      <c r="A95" s="1025" t="str">
        <f>IF('Pending Resto-COP Packages'!A47="","",'Pending Resto-COP Packages'!A47)</f>
        <v>FB-HSF376</v>
      </c>
      <c r="B95" s="1022" t="str">
        <f>IF('Pending Resto-COP Packages'!A47="","",'Pending Resto-COP Packages'!B47)</f>
        <v>Port Charlotte</v>
      </c>
      <c r="C95" s="1022" t="str">
        <f>IF('Pending Resto-COP Packages'!A47="","",'Pending Resto-COP Packages'!D47)</f>
        <v>Lightspeed In-House</v>
      </c>
      <c r="D95" s="1022" t="str">
        <f>IF('Pending Resto-COP Packages'!A47="","",'Pending Resto-COP Packages'!F47)</f>
        <v>Joshua</v>
      </c>
      <c r="E95" s="1023">
        <f>IF('Pending Resto-COP Packages'!A47="","",'Pending Resto-COP Packages'!H47)</f>
        <v>0</v>
      </c>
      <c r="F95" s="1023">
        <f>IF('Pending Resto-COP Packages'!A47="","",'Pending Resto-COP Packages'!V47)</f>
        <v>94</v>
      </c>
      <c r="G95" s="1023">
        <f>IF('Pending Resto-COP Packages'!A47="","",'Pending Resto-COP Packages'!W47)</f>
        <v>108</v>
      </c>
      <c r="H95" s="1380">
        <f>IF('Pending Resto-COP Packages'!A47="","",'Pending Resto-COP Packages'!N47)</f>
        <v>1552.9</v>
      </c>
    </row>
    <row r="96" spans="1:8">
      <c r="A96" s="1025" t="str">
        <f>IF('Pending Resto-COP Packages'!A48="","",'Pending Resto-COP Packages'!A48)</f>
        <v>FB-HSF377</v>
      </c>
      <c r="B96" s="1022" t="str">
        <f>IF('Pending Resto-COP Packages'!A48="","",'Pending Resto-COP Packages'!B48)</f>
        <v>Port Charlotte</v>
      </c>
      <c r="C96" s="1022" t="str">
        <f>IF('Pending Resto-COP Packages'!A48="","",'Pending Resto-COP Packages'!D48)</f>
        <v>Lightspeed In-House</v>
      </c>
      <c r="D96" s="1022" t="str">
        <f>IF('Pending Resto-COP Packages'!A48="","",'Pending Resto-COP Packages'!F48)</f>
        <v>Joshua</v>
      </c>
      <c r="E96" s="1023">
        <f>IF('Pending Resto-COP Packages'!A48="","",'Pending Resto-COP Packages'!H48)</f>
        <v>0</v>
      </c>
      <c r="F96" s="1023">
        <f>IF('Pending Resto-COP Packages'!A48="","",'Pending Resto-COP Packages'!V48)</f>
        <v>295</v>
      </c>
      <c r="G96" s="1023">
        <f>IF('Pending Resto-COP Packages'!A48="","",'Pending Resto-COP Packages'!W48)</f>
        <v>288</v>
      </c>
      <c r="H96" s="1380">
        <f>IF('Pending Resto-COP Packages'!A48="","",'Pending Resto-COP Packages'!N48)</f>
        <v>3969.75</v>
      </c>
    </row>
    <row r="97" spans="1:8">
      <c r="A97" s="1025" t="str">
        <f>IF('Pending Resto-COP Packages'!A49="","",'Pending Resto-COP Packages'!A49)</f>
        <v>FB-HSF378</v>
      </c>
      <c r="B97" s="1022" t="str">
        <f>IF('Pending Resto-COP Packages'!A49="","",'Pending Resto-COP Packages'!B49)</f>
        <v>Port Charlotte</v>
      </c>
      <c r="C97" s="1022" t="str">
        <f>IF('Pending Resto-COP Packages'!A49="","",'Pending Resto-COP Packages'!D49)</f>
        <v>Lightspeed In-House</v>
      </c>
      <c r="D97" s="1022" t="str">
        <f>IF('Pending Resto-COP Packages'!A49="","",'Pending Resto-COP Packages'!F49)</f>
        <v>Joshua</v>
      </c>
      <c r="E97" s="1023">
        <f>IF('Pending Resto-COP Packages'!A49="","",'Pending Resto-COP Packages'!H49)</f>
        <v>0</v>
      </c>
      <c r="F97" s="1023">
        <f>IF('Pending Resto-COP Packages'!A49="","",'Pending Resto-COP Packages'!V49)</f>
        <v>303</v>
      </c>
      <c r="G97" s="1023">
        <f>IF('Pending Resto-COP Packages'!A49="","",'Pending Resto-COP Packages'!W49)</f>
        <v>290</v>
      </c>
      <c r="H97" s="1380">
        <f>IF('Pending Resto-COP Packages'!A49="","",'Pending Resto-COP Packages'!N49)</f>
        <v>4004.55</v>
      </c>
    </row>
    <row r="98" spans="1:8">
      <c r="A98" s="1025" t="str">
        <f>IF('Pending Resto-COP Packages'!A50="","",'Pending Resto-COP Packages'!A50)</f>
        <v>FB-HNP111</v>
      </c>
      <c r="B98" s="1022" t="str">
        <f>IF('Pending Resto-COP Packages'!A50="","",'Pending Resto-COP Packages'!B50)</f>
        <v>St Petersburg</v>
      </c>
      <c r="C98" s="1022" t="str">
        <f>IF('Pending Resto-COP Packages'!A50="","",'Pending Resto-COP Packages'!D50)</f>
        <v>Lightspeed In-House</v>
      </c>
      <c r="D98" s="1022" t="str">
        <f>IF('Pending Resto-COP Packages'!A50="","",'Pending Resto-COP Packages'!F50)</f>
        <v>Johnnie</v>
      </c>
      <c r="E98" s="1023">
        <f>IF('Pending Resto-COP Packages'!A50="","",'Pending Resto-COP Packages'!H50)</f>
        <v>0</v>
      </c>
      <c r="F98" s="1023">
        <f>IF('Pending Resto-COP Packages'!A50="","",'Pending Resto-COP Packages'!V50)</f>
        <v>1157</v>
      </c>
      <c r="G98" s="1023">
        <f>IF('Pending Resto-COP Packages'!A50="","",'Pending Resto-COP Packages'!W50)</f>
        <v>1321</v>
      </c>
      <c r="H98" s="1380">
        <f>IF('Pending Resto-COP Packages'!A50="","",'Pending Resto-COP Packages'!N50)</f>
        <v>17203.45</v>
      </c>
    </row>
    <row r="99" spans="1:8">
      <c r="A99" s="1025" t="str">
        <f>IF('Pending Resto-COP Packages'!A51="","",'Pending Resto-COP Packages'!A51)</f>
        <v>FB-HNP133</v>
      </c>
      <c r="B99" s="1022" t="str">
        <f>IF('Pending Resto-COP Packages'!A51="","",'Pending Resto-COP Packages'!B51)</f>
        <v>St Petersburg</v>
      </c>
      <c r="C99" s="1022" t="str">
        <f>IF('Pending Resto-COP Packages'!A51="","",'Pending Resto-COP Packages'!D51)</f>
        <v>Lightspeed In-House</v>
      </c>
      <c r="D99" s="1022" t="str">
        <f>IF('Pending Resto-COP Packages'!A51="","",'Pending Resto-COP Packages'!F51)</f>
        <v>Johnnie</v>
      </c>
      <c r="E99" s="1023">
        <f>IF('Pending Resto-COP Packages'!A51="","",'Pending Resto-COP Packages'!H51)</f>
        <v>0</v>
      </c>
      <c r="F99" s="1023">
        <f>IF('Pending Resto-COP Packages'!A51="","",'Pending Resto-COP Packages'!V51)</f>
        <v>1697</v>
      </c>
      <c r="G99" s="1023">
        <f>IF('Pending Resto-COP Packages'!A51="","",'Pending Resto-COP Packages'!W51)</f>
        <v>1815</v>
      </c>
      <c r="H99" s="1380">
        <f>IF('Pending Resto-COP Packages'!A51="","",'Pending Resto-COP Packages'!N51)</f>
        <v>23800.25</v>
      </c>
    </row>
    <row r="100" spans="1:8">
      <c r="A100" s="1025" t="str">
        <f>IF('Pending Resto-COP Packages'!A52="","",'Pending Resto-COP Packages'!A52)</f>
        <v>FB-HNP138</v>
      </c>
      <c r="B100" s="1022" t="str">
        <f>IF('Pending Resto-COP Packages'!A52="","",'Pending Resto-COP Packages'!B52)</f>
        <v>St Petersburg</v>
      </c>
      <c r="C100" s="1022" t="str">
        <f>IF('Pending Resto-COP Packages'!A52="","",'Pending Resto-COP Packages'!D52)</f>
        <v>Lightspeed In-House</v>
      </c>
      <c r="D100" s="1022" t="str">
        <f>IF('Pending Resto-COP Packages'!A52="","",'Pending Resto-COP Packages'!F52)</f>
        <v>Johnnie</v>
      </c>
      <c r="E100" s="1023">
        <f>IF('Pending Resto-COP Packages'!A52="","",'Pending Resto-COP Packages'!H52)</f>
        <v>0</v>
      </c>
      <c r="F100" s="1023">
        <f>IF('Pending Resto-COP Packages'!A52="","",'Pending Resto-COP Packages'!V52)</f>
        <v>1534</v>
      </c>
      <c r="G100" s="1023">
        <f>IF('Pending Resto-COP Packages'!A52="","",'Pending Resto-COP Packages'!W52)</f>
        <v>1571</v>
      </c>
      <c r="H100" s="1380">
        <f>IF('Pending Resto-COP Packages'!A52="","",'Pending Resto-COP Packages'!N52)</f>
        <v>19745.25</v>
      </c>
    </row>
    <row r="101" spans="1:8">
      <c r="A101" s="1025" t="str">
        <f>IF('Pending Resto-COP Packages'!A56="","",'Pending Resto-COP Packages'!A56)</f>
        <v/>
      </c>
      <c r="B101" s="1022" t="str">
        <f>IF('Pending Resto-COP Packages'!A56="","",'Pending Resto-COP Packages'!B56)</f>
        <v/>
      </c>
      <c r="C101" s="1022" t="str">
        <f>IF('Pending Resto-COP Packages'!A56="","",'Pending Resto-COP Packages'!D56)</f>
        <v/>
      </c>
      <c r="D101" s="1022" t="str">
        <f>IF('Pending Resto-COP Packages'!A56="","",'Pending Resto-COP Packages'!F56)</f>
        <v/>
      </c>
      <c r="E101" s="1023" t="str">
        <f>IF('Pending Resto-COP Packages'!A56="","",'Pending Resto-COP Packages'!H56)</f>
        <v/>
      </c>
      <c r="F101" s="1023" t="str">
        <f>IF('Pending Resto-COP Packages'!A56="","",'Pending Resto-COP Packages'!V56)</f>
        <v/>
      </c>
      <c r="G101" s="1023" t="str">
        <f>IF('Pending Resto-COP Packages'!A56="","",'Pending Resto-COP Packages'!W56)</f>
        <v/>
      </c>
      <c r="H101" s="1380" t="str">
        <f>IF('Pending Resto-COP Packages'!A56="","",'Pending Resto-COP Packages'!N56)</f>
        <v/>
      </c>
    </row>
    <row r="102" spans="1:8">
      <c r="A102" s="1025" t="str">
        <f>IF('Pending Resto-COP Packages'!A57="","",'Pending Resto-COP Packages'!A57)</f>
        <v/>
      </c>
      <c r="B102" s="1022" t="str">
        <f>IF('Pending Resto-COP Packages'!A57="","",'Pending Resto-COP Packages'!B57)</f>
        <v/>
      </c>
      <c r="C102" s="1022" t="str">
        <f>IF('Pending Resto-COP Packages'!A57="","",'Pending Resto-COP Packages'!D57)</f>
        <v/>
      </c>
      <c r="D102" s="1022" t="str">
        <f>IF('Pending Resto-COP Packages'!A57="","",'Pending Resto-COP Packages'!F57)</f>
        <v/>
      </c>
      <c r="E102" s="1023" t="str">
        <f>IF('Pending Resto-COP Packages'!A57="","",'Pending Resto-COP Packages'!H57)</f>
        <v/>
      </c>
      <c r="F102" s="1023" t="str">
        <f>IF('Pending Resto-COP Packages'!A57="","",'Pending Resto-COP Packages'!V57)</f>
        <v/>
      </c>
      <c r="G102" s="1023" t="str">
        <f>IF('Pending Resto-COP Packages'!A57="","",'Pending Resto-COP Packages'!W57)</f>
        <v/>
      </c>
      <c r="H102" s="1380" t="str">
        <f>IF('Pending Resto-COP Packages'!A57="","",'Pending Resto-COP Packages'!N57)</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3" t="s">
        <v>441</v>
      </c>
      <c r="C1" s="1573"/>
      <c r="D1" s="427"/>
      <c r="E1" s="1573" t="s">
        <v>442</v>
      </c>
      <c r="F1" s="157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99661</v>
      </c>
      <c r="E4" s="12" t="s">
        <v>443</v>
      </c>
      <c r="F4" t="s">
        <v>48</v>
      </c>
      <c r="W4" t="s">
        <v>449</v>
      </c>
      <c r="X4">
        <v>22</v>
      </c>
    </row>
    <row r="5" spans="1:25">
      <c r="B5" t="s">
        <v>50</v>
      </c>
      <c r="C5">
        <v>37653</v>
      </c>
      <c r="E5" t="s">
        <v>48</v>
      </c>
      <c r="F5">
        <v>162561</v>
      </c>
      <c r="K5" s="12" t="s">
        <v>450</v>
      </c>
      <c r="P5" s="12" t="s">
        <v>450</v>
      </c>
      <c r="W5" t="s">
        <v>451</v>
      </c>
      <c r="X5">
        <v>13</v>
      </c>
    </row>
    <row r="6" spans="1:25">
      <c r="B6" t="s">
        <v>452</v>
      </c>
      <c r="C6">
        <v>75530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577207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4"/>
      <c r="B1" s="1574"/>
      <c r="C1" s="1574"/>
      <c r="D1" s="1574"/>
      <c r="E1" s="1574"/>
      <c r="F1" s="1574"/>
      <c r="G1" s="1574"/>
      <c r="H1" s="1575" t="s">
        <v>490</v>
      </c>
      <c r="I1" s="1575"/>
      <c r="J1" s="1575"/>
      <c r="K1" s="1575"/>
      <c r="L1" s="1575"/>
      <c r="M1" s="1575"/>
      <c r="N1" s="1575"/>
      <c r="O1" s="1575"/>
      <c r="P1" s="189"/>
      <c r="Q1" s="1576" t="s">
        <v>97</v>
      </c>
      <c r="R1" s="1576"/>
      <c r="S1" s="1577"/>
      <c r="T1" s="1576"/>
      <c r="U1" s="1576"/>
      <c r="V1" s="1576"/>
      <c r="W1" s="1576"/>
      <c r="X1" s="1576"/>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I45" activePane="topRight" state="frozen"/>
      <selection pane="topRight" activeCell="Q56" sqref="Q5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79">
        <v>46</v>
      </c>
      <c r="I2" s="372" t="s">
        <v>556</v>
      </c>
      <c r="J2" s="1058" t="s">
        <v>30</v>
      </c>
      <c r="K2" s="1580"/>
      <c r="L2" s="1386">
        <v>46147</v>
      </c>
      <c r="M2" s="372" t="s">
        <v>110</v>
      </c>
      <c r="N2" s="991">
        <v>71754.5</v>
      </c>
      <c r="O2" s="372" t="s">
        <v>110</v>
      </c>
      <c r="P2" s="707" t="s">
        <v>29</v>
      </c>
      <c r="Q2" s="1581">
        <v>46147</v>
      </c>
      <c r="R2" s="702"/>
      <c r="S2" s="1581"/>
      <c r="T2" s="1581"/>
      <c r="U2" s="1581"/>
      <c r="V2" s="1582">
        <v>5649</v>
      </c>
      <c r="W2" s="1225">
        <v>3959</v>
      </c>
      <c r="X2" s="1583">
        <f>SUM(V2-W2)</f>
        <v>1690</v>
      </c>
      <c r="Y2" s="1241">
        <f>IFERROR($W2/$V2, 0)</f>
        <v>0.70083200566471937</v>
      </c>
      <c r="Z2" s="1581">
        <v>46169</v>
      </c>
      <c r="AA2" s="1581"/>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79">
        <v>94</v>
      </c>
      <c r="I3" s="372" t="s">
        <v>556</v>
      </c>
      <c r="J3" s="1058" t="s">
        <v>30</v>
      </c>
      <c r="K3" s="1580"/>
      <c r="L3" s="1386"/>
      <c r="M3" s="372" t="s">
        <v>110</v>
      </c>
      <c r="N3" s="991">
        <v>94021.5</v>
      </c>
      <c r="O3" s="372" t="s">
        <v>110</v>
      </c>
      <c r="P3" s="707" t="s">
        <v>35</v>
      </c>
      <c r="Q3" s="1581">
        <v>46162</v>
      </c>
      <c r="R3" s="702"/>
      <c r="S3" s="1581"/>
      <c r="T3" s="1581"/>
      <c r="U3" s="1581"/>
      <c r="V3" s="1582">
        <v>7741</v>
      </c>
      <c r="W3" s="1225"/>
      <c r="X3" s="1583">
        <f>SUM(V3-W3)</f>
        <v>7741</v>
      </c>
      <c r="Y3" s="1241">
        <f>IFERROR($W3/$V3, 0)</f>
        <v>0</v>
      </c>
      <c r="Z3" s="1581"/>
      <c r="AA3" s="1581"/>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79">
        <v>31</v>
      </c>
      <c r="I4" s="372" t="s">
        <v>556</v>
      </c>
      <c r="J4" s="1058" t="s">
        <v>30</v>
      </c>
      <c r="K4" s="1580"/>
      <c r="L4" s="1386">
        <v>45795</v>
      </c>
      <c r="M4" s="372" t="s">
        <v>110</v>
      </c>
      <c r="N4" s="991">
        <v>73945</v>
      </c>
      <c r="O4" s="372" t="s">
        <v>110</v>
      </c>
      <c r="P4" s="707" t="s">
        <v>29</v>
      </c>
      <c r="Q4" s="1581">
        <v>46160</v>
      </c>
      <c r="R4" s="702"/>
      <c r="S4" s="1581"/>
      <c r="T4" s="1581"/>
      <c r="U4" s="1581"/>
      <c r="V4" s="1582">
        <v>5923</v>
      </c>
      <c r="W4" s="1225">
        <v>1161</v>
      </c>
      <c r="X4" s="1583">
        <f>SUM(V4-W4)</f>
        <v>4762</v>
      </c>
      <c r="Y4" s="1241">
        <f>IFERROR($W4/$V4, 0)</f>
        <v>0.19601553266925545</v>
      </c>
      <c r="Z4" s="1581">
        <v>46188</v>
      </c>
      <c r="AA4" s="1581"/>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79">
        <v>93</v>
      </c>
      <c r="I5" s="372" t="s">
        <v>556</v>
      </c>
      <c r="J5" s="1058" t="s">
        <v>30</v>
      </c>
      <c r="K5" s="1580"/>
      <c r="L5" s="1386">
        <v>46175</v>
      </c>
      <c r="M5" s="372" t="s">
        <v>110</v>
      </c>
      <c r="N5" s="991">
        <v>111096</v>
      </c>
      <c r="O5" s="372" t="s">
        <v>110</v>
      </c>
      <c r="P5" s="707" t="s">
        <v>29</v>
      </c>
      <c r="Q5" s="1581">
        <v>46171</v>
      </c>
      <c r="R5" s="702"/>
      <c r="S5" s="1581"/>
      <c r="T5" s="1581"/>
      <c r="U5" s="1581"/>
      <c r="V5" s="1582">
        <v>9483</v>
      </c>
      <c r="W5" s="1540">
        <v>4631</v>
      </c>
      <c r="X5" s="1583">
        <f>SUM(V5-W5)</f>
        <v>4852</v>
      </c>
      <c r="Y5" s="1241">
        <f>IFERROR($W5/$V5, 0)</f>
        <v>0.48834756933459877</v>
      </c>
      <c r="Z5" s="1581">
        <v>46188</v>
      </c>
      <c r="AA5" s="1581"/>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79">
        <v>79</v>
      </c>
      <c r="I6" s="372" t="s">
        <v>556</v>
      </c>
      <c r="J6" s="1058" t="s">
        <v>30</v>
      </c>
      <c r="K6" s="1580"/>
      <c r="L6" s="1386">
        <v>46152</v>
      </c>
      <c r="M6" s="372" t="s">
        <v>110</v>
      </c>
      <c r="N6" s="991">
        <v>100208</v>
      </c>
      <c r="O6" s="372" t="s">
        <v>110</v>
      </c>
      <c r="P6" s="707" t="s">
        <v>29</v>
      </c>
      <c r="Q6" s="1581">
        <v>46149</v>
      </c>
      <c r="R6" s="702"/>
      <c r="S6" s="1581"/>
      <c r="T6" s="1581"/>
      <c r="U6" s="1581"/>
      <c r="V6" s="1582">
        <v>8175</v>
      </c>
      <c r="W6" s="1540">
        <v>6248</v>
      </c>
      <c r="X6" s="1583">
        <f>SUM(V6-W6)</f>
        <v>1927</v>
      </c>
      <c r="Y6" s="1241">
        <f>IFERROR($W6/$V6, 0)</f>
        <v>0.76428134556574923</v>
      </c>
      <c r="Z6" s="1581">
        <v>46168</v>
      </c>
      <c r="AA6" s="1581"/>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79">
        <v>110</v>
      </c>
      <c r="I7" s="372" t="s">
        <v>556</v>
      </c>
      <c r="J7" s="1058" t="s">
        <v>30</v>
      </c>
      <c r="K7" s="1580"/>
      <c r="L7" s="1386"/>
      <c r="M7" s="372" t="s">
        <v>110</v>
      </c>
      <c r="N7" s="991">
        <v>101920.5</v>
      </c>
      <c r="O7" s="372" t="s">
        <v>110</v>
      </c>
      <c r="P7" s="707" t="s">
        <v>29</v>
      </c>
      <c r="Q7" s="1581">
        <v>46162</v>
      </c>
      <c r="R7" s="702"/>
      <c r="S7" s="1581"/>
      <c r="T7" s="1581"/>
      <c r="U7" s="1581"/>
      <c r="V7" s="1582">
        <v>8444</v>
      </c>
      <c r="W7" s="1328">
        <v>2862</v>
      </c>
      <c r="X7" s="1583">
        <f>SUM(V7-W7)</f>
        <v>5582</v>
      </c>
      <c r="Y7" s="1241">
        <f>IFERROR($W7/$V7, 0)</f>
        <v>0.33893889152060636</v>
      </c>
      <c r="Z7" s="1581">
        <v>46174</v>
      </c>
      <c r="AA7" s="1581"/>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79">
        <v>91</v>
      </c>
      <c r="I8" s="372" t="s">
        <v>556</v>
      </c>
      <c r="J8" s="1058" t="s">
        <v>30</v>
      </c>
      <c r="K8" s="1580"/>
      <c r="L8" s="1386">
        <v>46175</v>
      </c>
      <c r="M8" s="372" t="s">
        <v>110</v>
      </c>
      <c r="N8" s="991">
        <v>111633.5</v>
      </c>
      <c r="O8" s="372" t="s">
        <v>110</v>
      </c>
      <c r="P8" s="707" t="s">
        <v>35</v>
      </c>
      <c r="Q8" s="1581">
        <v>46178</v>
      </c>
      <c r="R8" s="702"/>
      <c r="S8" s="1581"/>
      <c r="T8" s="1581"/>
      <c r="U8" s="1581"/>
      <c r="V8" s="1582">
        <v>9431</v>
      </c>
      <c r="W8" s="1225"/>
      <c r="X8" s="1583">
        <f>SUM(V8-W8)</f>
        <v>9431</v>
      </c>
      <c r="Y8" s="1241">
        <f>IFERROR($W8/$V8, 0)</f>
        <v>0</v>
      </c>
      <c r="Z8" s="1581"/>
      <c r="AA8" s="1581"/>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79">
        <v>76</v>
      </c>
      <c r="I9" s="372" t="s">
        <v>556</v>
      </c>
      <c r="J9" s="1058" t="s">
        <v>30</v>
      </c>
      <c r="K9" s="1580"/>
      <c r="L9" s="1386">
        <v>46175</v>
      </c>
      <c r="M9" s="372" t="s">
        <v>110</v>
      </c>
      <c r="N9" s="991">
        <v>67567.5</v>
      </c>
      <c r="O9" s="372" t="s">
        <v>110</v>
      </c>
      <c r="P9" s="707" t="s">
        <v>35</v>
      </c>
      <c r="Q9" s="1581">
        <v>46171</v>
      </c>
      <c r="R9" s="702"/>
      <c r="S9" s="1581"/>
      <c r="T9" s="1581"/>
      <c r="U9" s="1581"/>
      <c r="V9" s="1582">
        <v>5460</v>
      </c>
      <c r="W9" s="1225"/>
      <c r="X9" s="1583">
        <f>SUM(V9-W9)</f>
        <v>5460</v>
      </c>
      <c r="Y9" s="1241">
        <f>IFERROR($W9/$V9, 0)</f>
        <v>0</v>
      </c>
      <c r="Z9" s="1581"/>
      <c r="AA9" s="1581"/>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79">
        <v>51</v>
      </c>
      <c r="I10" s="372" t="s">
        <v>556</v>
      </c>
      <c r="J10" s="1058" t="s">
        <v>30</v>
      </c>
      <c r="K10" s="1580"/>
      <c r="L10" s="1386">
        <v>46174</v>
      </c>
      <c r="M10" s="372" t="s">
        <v>110</v>
      </c>
      <c r="N10" s="991">
        <v>97514.75</v>
      </c>
      <c r="O10" s="372" t="s">
        <v>110</v>
      </c>
      <c r="P10" s="707" t="s">
        <v>29</v>
      </c>
      <c r="Q10" s="1581">
        <v>46174</v>
      </c>
      <c r="R10" s="702"/>
      <c r="S10" s="1581"/>
      <c r="T10" s="1581"/>
      <c r="U10" s="1581"/>
      <c r="V10" s="1582">
        <v>7958</v>
      </c>
      <c r="W10" s="1225">
        <v>7827</v>
      </c>
      <c r="X10" s="1583">
        <f>SUM(V10-W10)</f>
        <v>131</v>
      </c>
      <c r="Y10" s="1241">
        <f>IFERROR($W10/$V10, 0)</f>
        <v>0.98353857753204321</v>
      </c>
      <c r="Z10" s="1581">
        <v>46181</v>
      </c>
      <c r="AA10" s="1581"/>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79">
        <v>42</v>
      </c>
      <c r="I11" s="372" t="s">
        <v>556</v>
      </c>
      <c r="J11" s="1058" t="s">
        <v>30</v>
      </c>
      <c r="K11" s="1580"/>
      <c r="L11" s="1386">
        <v>46178</v>
      </c>
      <c r="M11" s="372" t="s">
        <v>110</v>
      </c>
      <c r="N11" s="991">
        <v>101724.5</v>
      </c>
      <c r="O11" s="372" t="s">
        <v>110</v>
      </c>
      <c r="P11" s="707" t="s">
        <v>35</v>
      </c>
      <c r="Q11" s="1581">
        <v>46171</v>
      </c>
      <c r="R11" s="702"/>
      <c r="S11" s="1581"/>
      <c r="T11" s="1581"/>
      <c r="U11" s="1581"/>
      <c r="V11" s="1582">
        <v>7993</v>
      </c>
      <c r="W11" s="1225"/>
      <c r="X11" s="1583">
        <f>SUM(V11-W11)</f>
        <v>7993</v>
      </c>
      <c r="Y11" s="1241">
        <f>IFERROR($W11/$V11, 0)</f>
        <v>0</v>
      </c>
      <c r="Z11" s="1581"/>
      <c r="AA11" s="1581"/>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79">
        <v>67</v>
      </c>
      <c r="I12" s="372" t="s">
        <v>556</v>
      </c>
      <c r="J12" s="1058" t="s">
        <v>30</v>
      </c>
      <c r="K12" s="1580"/>
      <c r="L12" s="1386"/>
      <c r="M12" s="372" t="s">
        <v>110</v>
      </c>
      <c r="N12" s="991">
        <v>95128</v>
      </c>
      <c r="O12" s="372" t="s">
        <v>110</v>
      </c>
      <c r="P12" s="707" t="s">
        <v>35</v>
      </c>
      <c r="Q12" s="1581">
        <v>46171</v>
      </c>
      <c r="R12" s="702"/>
      <c r="S12" s="1581"/>
      <c r="T12" s="1581"/>
      <c r="U12" s="1581"/>
      <c r="V12" s="1582">
        <v>7857</v>
      </c>
      <c r="W12" s="1225"/>
      <c r="X12" s="1583">
        <f>SUM(V12-W12)</f>
        <v>7857</v>
      </c>
      <c r="Y12" s="1241">
        <f>IFERROR($W12/$V12, 0)</f>
        <v>0</v>
      </c>
      <c r="Z12" s="1581"/>
      <c r="AA12" s="1581"/>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79">
        <v>91</v>
      </c>
      <c r="I13" s="372" t="s">
        <v>556</v>
      </c>
      <c r="J13" s="1058" t="s">
        <v>30</v>
      </c>
      <c r="K13" s="1580"/>
      <c r="L13" s="1386">
        <v>46175</v>
      </c>
      <c r="M13" s="372" t="s">
        <v>110</v>
      </c>
      <c r="N13" s="991">
        <v>72668.5</v>
      </c>
      <c r="O13" s="372" t="s">
        <v>110</v>
      </c>
      <c r="P13" s="707" t="s">
        <v>35</v>
      </c>
      <c r="Q13" s="1581">
        <v>46176</v>
      </c>
      <c r="R13" s="702"/>
      <c r="S13" s="1581"/>
      <c r="T13" s="1581"/>
      <c r="U13" s="1581"/>
      <c r="V13" s="1582">
        <v>5934</v>
      </c>
      <c r="W13" s="1225"/>
      <c r="X13" s="1583">
        <f>SUM(V13-W13)</f>
        <v>5934</v>
      </c>
      <c r="Y13" s="1241">
        <f>IFERROR($W13/$V13, 0)</f>
        <v>0</v>
      </c>
      <c r="Z13" s="1581"/>
      <c r="AA13" s="1581"/>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79">
        <v>88</v>
      </c>
      <c r="I14" s="372" t="s">
        <v>556</v>
      </c>
      <c r="J14" s="1058" t="s">
        <v>30</v>
      </c>
      <c r="K14" s="1580"/>
      <c r="L14" s="1386"/>
      <c r="M14" s="372" t="s">
        <v>110</v>
      </c>
      <c r="N14" s="991">
        <v>96607</v>
      </c>
      <c r="O14" s="372" t="s">
        <v>110</v>
      </c>
      <c r="P14" s="707" t="s">
        <v>35</v>
      </c>
      <c r="Q14" s="1581">
        <v>46176</v>
      </c>
      <c r="R14" s="702"/>
      <c r="S14" s="1581"/>
      <c r="T14" s="1581"/>
      <c r="U14" s="1581"/>
      <c r="V14" s="1582">
        <v>7623</v>
      </c>
      <c r="W14" s="1225"/>
      <c r="X14" s="1583">
        <f>SUM(V14-W14)</f>
        <v>7623</v>
      </c>
      <c r="Y14" s="1241">
        <f>IFERROR($W14/$V14, 0)</f>
        <v>0</v>
      </c>
      <c r="Z14" s="1581"/>
      <c r="AA14" s="1581"/>
      <c r="AB14" s="697">
        <v>0</v>
      </c>
      <c r="AC14" s="697">
        <v>0</v>
      </c>
      <c r="AD14" s="1056">
        <v>0</v>
      </c>
      <c r="AE14" s="1043" t="s">
        <v>562</v>
      </c>
      <c r="AF14" s="714"/>
    </row>
    <row r="15" spans="1:32" s="715" customFormat="1" ht="24.75" customHeight="1">
      <c r="A15" s="1384" t="s">
        <v>574</v>
      </c>
      <c r="B15" s="1252" t="s">
        <v>553</v>
      </c>
      <c r="C15" s="1387">
        <v>46227</v>
      </c>
      <c r="D15" s="1387" t="s">
        <v>477</v>
      </c>
      <c r="E15" s="1386">
        <v>46171</v>
      </c>
      <c r="F15" s="1385" t="s">
        <v>575</v>
      </c>
      <c r="G15" s="1240"/>
      <c r="H15" s="1579">
        <v>75</v>
      </c>
      <c r="I15" s="372" t="s">
        <v>556</v>
      </c>
      <c r="J15" s="1058" t="s">
        <v>30</v>
      </c>
      <c r="K15" s="1580"/>
      <c r="L15" s="1386"/>
      <c r="M15" s="372" t="s">
        <v>110</v>
      </c>
      <c r="N15" s="991">
        <v>95477</v>
      </c>
      <c r="O15" s="372" t="s">
        <v>110</v>
      </c>
      <c r="P15" s="707" t="s">
        <v>35</v>
      </c>
      <c r="Q15" s="1581">
        <v>46183</v>
      </c>
      <c r="R15" s="702"/>
      <c r="S15" s="1581"/>
      <c r="T15" s="1581"/>
      <c r="U15" s="1581"/>
      <c r="V15" s="1582">
        <v>7966</v>
      </c>
      <c r="W15" s="1225"/>
      <c r="X15" s="1583">
        <f>SUM(V15-W15)</f>
        <v>7966</v>
      </c>
      <c r="Y15" s="1241">
        <f>IFERROR($W15/$V15, 0)</f>
        <v>0</v>
      </c>
      <c r="Z15" s="1581"/>
      <c r="AA15" s="1581"/>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79">
        <v>97</v>
      </c>
      <c r="I16" s="372" t="s">
        <v>556</v>
      </c>
      <c r="J16" s="1058" t="s">
        <v>30</v>
      </c>
      <c r="K16" s="1580"/>
      <c r="L16" s="1386"/>
      <c r="M16" s="372" t="s">
        <v>110</v>
      </c>
      <c r="N16" s="991">
        <v>94688.5</v>
      </c>
      <c r="O16" s="372" t="s">
        <v>110</v>
      </c>
      <c r="P16" s="707" t="s">
        <v>35</v>
      </c>
      <c r="Q16" s="1581">
        <v>46176</v>
      </c>
      <c r="R16" s="702"/>
      <c r="S16" s="1581"/>
      <c r="T16" s="1581"/>
      <c r="U16" s="1581"/>
      <c r="V16" s="1582">
        <v>7856</v>
      </c>
      <c r="W16" s="1225"/>
      <c r="X16" s="1583">
        <f>SUM(V16-W16)</f>
        <v>7856</v>
      </c>
      <c r="Y16" s="1241">
        <f>IFERROR($W16/$V16, 0)</f>
        <v>0</v>
      </c>
      <c r="Z16" s="1581"/>
      <c r="AA16" s="1581"/>
      <c r="AB16" s="697">
        <v>0</v>
      </c>
      <c r="AC16" s="697">
        <v>0</v>
      </c>
      <c r="AD16" s="1056">
        <v>0</v>
      </c>
      <c r="AE16" s="1043" t="s">
        <v>562</v>
      </c>
      <c r="AF16" s="714"/>
    </row>
    <row r="17" spans="1:32" s="715" customFormat="1" ht="24.75" customHeight="1">
      <c r="A17" s="1384" t="s">
        <v>577</v>
      </c>
      <c r="B17" s="1252" t="s">
        <v>553</v>
      </c>
      <c r="C17" s="1387">
        <v>46227</v>
      </c>
      <c r="D17" s="1387" t="s">
        <v>477</v>
      </c>
      <c r="E17" s="1386">
        <v>46171</v>
      </c>
      <c r="F17" s="1385" t="s">
        <v>575</v>
      </c>
      <c r="G17" s="1240"/>
      <c r="H17" s="1579">
        <v>65</v>
      </c>
      <c r="I17" s="372" t="s">
        <v>556</v>
      </c>
      <c r="J17" s="1058" t="s">
        <v>30</v>
      </c>
      <c r="K17" s="1580"/>
      <c r="L17" s="1386"/>
      <c r="M17" s="372" t="s">
        <v>110</v>
      </c>
      <c r="N17" s="991">
        <v>97700</v>
      </c>
      <c r="O17" s="372" t="s">
        <v>110</v>
      </c>
      <c r="P17" s="707" t="s">
        <v>35</v>
      </c>
      <c r="Q17" s="1581">
        <v>46175</v>
      </c>
      <c r="R17" s="702"/>
      <c r="S17" s="1581"/>
      <c r="T17" s="1581"/>
      <c r="U17" s="1581"/>
      <c r="V17" s="1582">
        <v>8047</v>
      </c>
      <c r="W17" s="1225"/>
      <c r="X17" s="1583">
        <f>SUM(V17-W17)</f>
        <v>8047</v>
      </c>
      <c r="Y17" s="1241">
        <f>IFERROR($W17/$V17, 0)</f>
        <v>0</v>
      </c>
      <c r="Z17" s="1581"/>
      <c r="AA17" s="1581"/>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79">
        <v>51</v>
      </c>
      <c r="I18" s="372" t="s">
        <v>556</v>
      </c>
      <c r="J18" s="1058" t="s">
        <v>30</v>
      </c>
      <c r="K18" s="1580"/>
      <c r="L18" s="1386"/>
      <c r="M18" s="372" t="s">
        <v>110</v>
      </c>
      <c r="N18" s="991">
        <v>91700</v>
      </c>
      <c r="O18" s="372" t="s">
        <v>110</v>
      </c>
      <c r="P18" s="707" t="s">
        <v>35</v>
      </c>
      <c r="Q18" s="1581">
        <v>46176</v>
      </c>
      <c r="R18" s="702"/>
      <c r="S18" s="1581"/>
      <c r="T18" s="1581"/>
      <c r="U18" s="1581"/>
      <c r="V18" s="1582">
        <v>7529</v>
      </c>
      <c r="W18" s="1225"/>
      <c r="X18" s="1583">
        <f>SUM(V18-W18)</f>
        <v>7529</v>
      </c>
      <c r="Y18" s="1241">
        <f>IFERROR($W18/$V18, 0)</f>
        <v>0</v>
      </c>
      <c r="Z18" s="1581"/>
      <c r="AA18" s="1581"/>
      <c r="AB18" s="697">
        <v>0</v>
      </c>
      <c r="AC18" s="697">
        <v>0</v>
      </c>
      <c r="AD18" s="1056">
        <v>0</v>
      </c>
      <c r="AE18" s="1043" t="s">
        <v>562</v>
      </c>
      <c r="AF18" s="714"/>
    </row>
    <row r="19" spans="1:32" s="715" customFormat="1" ht="24.75" customHeight="1">
      <c r="A19" s="1384" t="s">
        <v>579</v>
      </c>
      <c r="B19" s="1252" t="s">
        <v>553</v>
      </c>
      <c r="C19" s="1387">
        <v>46227</v>
      </c>
      <c r="D19" s="1387" t="s">
        <v>477</v>
      </c>
      <c r="E19" s="1386">
        <v>46171</v>
      </c>
      <c r="F19" s="1385" t="s">
        <v>575</v>
      </c>
      <c r="G19" s="1240"/>
      <c r="H19" s="1579">
        <v>67</v>
      </c>
      <c r="I19" s="372" t="s">
        <v>556</v>
      </c>
      <c r="J19" s="1058" t="s">
        <v>30</v>
      </c>
      <c r="K19" s="1580"/>
      <c r="L19" s="1386"/>
      <c r="M19" s="372" t="s">
        <v>110</v>
      </c>
      <c r="N19" s="991">
        <v>100866</v>
      </c>
      <c r="O19" s="372" t="s">
        <v>110</v>
      </c>
      <c r="P19" s="707" t="s">
        <v>35</v>
      </c>
      <c r="Q19" s="1581">
        <v>46175</v>
      </c>
      <c r="R19" s="702"/>
      <c r="S19" s="1581"/>
      <c r="T19" s="1581"/>
      <c r="U19" s="1581"/>
      <c r="V19" s="1582">
        <v>9021</v>
      </c>
      <c r="W19" s="1225"/>
      <c r="X19" s="1583">
        <f>SUM(V19-W19)</f>
        <v>9021</v>
      </c>
      <c r="Y19" s="1241">
        <f>IFERROR($W19/$V19, 0)</f>
        <v>0</v>
      </c>
      <c r="Z19" s="1581"/>
      <c r="AA19" s="1581"/>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79">
        <v>93</v>
      </c>
      <c r="I20" s="372" t="s">
        <v>556</v>
      </c>
      <c r="J20" s="1058" t="s">
        <v>30</v>
      </c>
      <c r="K20" s="1580"/>
      <c r="L20" s="1386"/>
      <c r="M20" s="372" t="s">
        <v>110</v>
      </c>
      <c r="N20" s="991">
        <v>104934</v>
      </c>
      <c r="O20" s="372" t="s">
        <v>110</v>
      </c>
      <c r="P20" s="707" t="s">
        <v>35</v>
      </c>
      <c r="Q20" s="1581">
        <v>46176</v>
      </c>
      <c r="R20" s="702"/>
      <c r="S20" s="1581"/>
      <c r="T20" s="1581"/>
      <c r="U20" s="1581"/>
      <c r="V20" s="1582">
        <v>8701</v>
      </c>
      <c r="W20" s="1225"/>
      <c r="X20" s="1583">
        <f>SUM(V20-W20)</f>
        <v>8701</v>
      </c>
      <c r="Y20" s="1241">
        <f>IFERROR($W20/$V20, 0)</f>
        <v>0</v>
      </c>
      <c r="Z20" s="1581"/>
      <c r="AA20" s="1581"/>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79">
        <v>28</v>
      </c>
      <c r="I21" s="372" t="s">
        <v>556</v>
      </c>
      <c r="J21" s="1058" t="s">
        <v>30</v>
      </c>
      <c r="K21" s="1580"/>
      <c r="L21" s="1386"/>
      <c r="M21" s="372" t="s">
        <v>110</v>
      </c>
      <c r="N21" s="991">
        <v>73691.5</v>
      </c>
      <c r="O21" s="372" t="s">
        <v>110</v>
      </c>
      <c r="P21" s="707" t="s">
        <v>29</v>
      </c>
      <c r="Q21" s="1581">
        <v>46177</v>
      </c>
      <c r="R21" s="702"/>
      <c r="S21" s="1581"/>
      <c r="T21" s="1581"/>
      <c r="U21" s="1581"/>
      <c r="V21" s="1582">
        <v>6042</v>
      </c>
      <c r="W21" s="1540">
        <v>3699</v>
      </c>
      <c r="X21" s="1583">
        <f>SUM(V21-W21)</f>
        <v>2343</v>
      </c>
      <c r="Y21" s="1241">
        <f>IFERROR($W21/$V21, 0)</f>
        <v>0.61221449851042697</v>
      </c>
      <c r="Z21" s="1581">
        <v>46185</v>
      </c>
      <c r="AA21" s="1581"/>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79">
        <v>70</v>
      </c>
      <c r="I22" s="372" t="s">
        <v>556</v>
      </c>
      <c r="J22" s="1058" t="s">
        <v>30</v>
      </c>
      <c r="K22" s="1580"/>
      <c r="L22" s="1386"/>
      <c r="M22" s="372" t="s">
        <v>110</v>
      </c>
      <c r="N22" s="991">
        <v>99590</v>
      </c>
      <c r="O22" s="372" t="s">
        <v>110</v>
      </c>
      <c r="P22" s="707" t="s">
        <v>35</v>
      </c>
      <c r="Q22" s="1581">
        <v>46177</v>
      </c>
      <c r="R22" s="702"/>
      <c r="S22" s="1581"/>
      <c r="T22" s="1581"/>
      <c r="U22" s="1581"/>
      <c r="V22" s="1582">
        <v>8201</v>
      </c>
      <c r="W22" s="1225"/>
      <c r="X22" s="1583">
        <f>SUM(V22-W22)</f>
        <v>8201</v>
      </c>
      <c r="Y22" s="1241">
        <f>IFERROR($W22/$V22, 0)</f>
        <v>0</v>
      </c>
      <c r="Z22" s="1581"/>
      <c r="AA22" s="1581"/>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79">
        <v>91</v>
      </c>
      <c r="I23" s="372" t="s">
        <v>556</v>
      </c>
      <c r="J23" s="1058" t="s">
        <v>30</v>
      </c>
      <c r="K23" s="1580"/>
      <c r="L23" s="1386"/>
      <c r="M23" s="372" t="s">
        <v>110</v>
      </c>
      <c r="N23" s="991">
        <v>103644.5</v>
      </c>
      <c r="O23" s="372" t="s">
        <v>110</v>
      </c>
      <c r="P23" s="707" t="s">
        <v>35</v>
      </c>
      <c r="Q23" s="1581">
        <v>46183</v>
      </c>
      <c r="R23" s="702"/>
      <c r="S23" s="1581"/>
      <c r="T23" s="1581"/>
      <c r="U23" s="1581"/>
      <c r="V23" s="1582">
        <v>8384</v>
      </c>
      <c r="W23" s="1225"/>
      <c r="X23" s="1583">
        <f>SUM(V23-W23)</f>
        <v>8384</v>
      </c>
      <c r="Y23" s="1241">
        <f>IFERROR($W23/$V23, 0)</f>
        <v>0</v>
      </c>
      <c r="Z23" s="1581"/>
      <c r="AA23" s="1581"/>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79">
        <v>57</v>
      </c>
      <c r="I24" s="372" t="s">
        <v>556</v>
      </c>
      <c r="J24" s="1058" t="s">
        <v>30</v>
      </c>
      <c r="K24" s="1580"/>
      <c r="L24" s="1386"/>
      <c r="M24" s="372" t="s">
        <v>110</v>
      </c>
      <c r="N24" s="991">
        <v>106431.5</v>
      </c>
      <c r="O24" s="372" t="s">
        <v>110</v>
      </c>
      <c r="P24" s="707" t="s">
        <v>35</v>
      </c>
      <c r="Q24" s="1581">
        <v>46183</v>
      </c>
      <c r="R24" s="702"/>
      <c r="S24" s="1581"/>
      <c r="T24" s="1581"/>
      <c r="U24" s="1581"/>
      <c r="V24" s="1582">
        <v>8751</v>
      </c>
      <c r="W24" s="1225"/>
      <c r="X24" s="1583">
        <f>SUM(V24-W24)</f>
        <v>8751</v>
      </c>
      <c r="Y24" s="1241">
        <f>IFERROR($W24/$V24, 0)</f>
        <v>0</v>
      </c>
      <c r="Z24" s="1581"/>
      <c r="AA24" s="1581"/>
      <c r="AB24" s="697">
        <v>0</v>
      </c>
      <c r="AC24" s="697">
        <v>0</v>
      </c>
      <c r="AD24" s="1056">
        <v>0</v>
      </c>
      <c r="AE24" s="1043" t="s">
        <v>586</v>
      </c>
      <c r="AF24" s="714"/>
    </row>
    <row r="25" spans="1:32" s="715" customFormat="1" ht="24.75" customHeight="1">
      <c r="A25" s="1384" t="s">
        <v>587</v>
      </c>
      <c r="B25" s="1252" t="s">
        <v>553</v>
      </c>
      <c r="C25" s="1387">
        <v>46227</v>
      </c>
      <c r="D25" s="1387" t="s">
        <v>477</v>
      </c>
      <c r="E25" s="1386">
        <v>46182</v>
      </c>
      <c r="F25" s="1385" t="s">
        <v>575</v>
      </c>
      <c r="G25" s="1240"/>
      <c r="H25" s="1579">
        <v>86</v>
      </c>
      <c r="I25" s="372" t="s">
        <v>556</v>
      </c>
      <c r="J25" s="1058" t="s">
        <v>30</v>
      </c>
      <c r="K25" s="1580"/>
      <c r="L25" s="1386"/>
      <c r="M25" s="372" t="s">
        <v>110</v>
      </c>
      <c r="N25" s="991">
        <v>97386.5</v>
      </c>
      <c r="O25" s="372" t="s">
        <v>110</v>
      </c>
      <c r="P25" s="707" t="s">
        <v>35</v>
      </c>
      <c r="Q25" s="1581">
        <v>46188</v>
      </c>
      <c r="R25" s="702"/>
      <c r="S25" s="1581"/>
      <c r="T25" s="1581"/>
      <c r="U25" s="1581"/>
      <c r="V25" s="1582">
        <v>7996</v>
      </c>
      <c r="W25" s="1225"/>
      <c r="X25" s="1583">
        <f>SUM(V25-W25)</f>
        <v>7996</v>
      </c>
      <c r="Y25" s="1241">
        <f>IFERROR($W25/$V25, 0)</f>
        <v>0</v>
      </c>
      <c r="Z25" s="1581"/>
      <c r="AA25" s="1581"/>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79">
        <v>40</v>
      </c>
      <c r="I26" s="372" t="s">
        <v>556</v>
      </c>
      <c r="J26" s="1058" t="s">
        <v>30</v>
      </c>
      <c r="K26" s="1580"/>
      <c r="L26" s="1386">
        <v>46182</v>
      </c>
      <c r="M26" s="372" t="s">
        <v>110</v>
      </c>
      <c r="N26" s="991">
        <v>91774</v>
      </c>
      <c r="O26" s="372" t="s">
        <v>110</v>
      </c>
      <c r="P26" s="707" t="s">
        <v>35</v>
      </c>
      <c r="Q26" s="1581">
        <v>46171</v>
      </c>
      <c r="R26" s="702"/>
      <c r="S26" s="1581"/>
      <c r="T26" s="1581"/>
      <c r="U26" s="1581"/>
      <c r="V26" s="1582">
        <v>7530</v>
      </c>
      <c r="W26" s="1225"/>
      <c r="X26" s="1583">
        <f>SUM(V26-W26)</f>
        <v>7530</v>
      </c>
      <c r="Y26" s="1241">
        <f>IFERROR($W26/$V26, 0)</f>
        <v>0</v>
      </c>
      <c r="Z26" s="1581"/>
      <c r="AA26" s="1581"/>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79">
        <v>88</v>
      </c>
      <c r="I27" s="372" t="s">
        <v>556</v>
      </c>
      <c r="J27" s="1058" t="s">
        <v>30</v>
      </c>
      <c r="K27" s="1580"/>
      <c r="L27" s="1386">
        <v>46181</v>
      </c>
      <c r="M27" s="372" t="s">
        <v>110</v>
      </c>
      <c r="N27" s="991">
        <v>81059.5</v>
      </c>
      <c r="O27" s="372" t="s">
        <v>110</v>
      </c>
      <c r="P27" s="707" t="s">
        <v>29</v>
      </c>
      <c r="Q27" s="1581">
        <v>46174</v>
      </c>
      <c r="R27" s="702"/>
      <c r="S27" s="1581"/>
      <c r="T27" s="1581"/>
      <c r="U27" s="1581"/>
      <c r="V27" s="1582">
        <v>6647</v>
      </c>
      <c r="W27" s="1225">
        <v>300</v>
      </c>
      <c r="X27" s="1583">
        <f>SUM(V27-W27)</f>
        <v>6347</v>
      </c>
      <c r="Y27" s="1241">
        <f>IFERROR($W27/$V27, 0)</f>
        <v>4.5133142771174965E-2</v>
      </c>
      <c r="Z27" s="1581">
        <v>46188</v>
      </c>
      <c r="AA27" s="1581"/>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79">
        <v>88</v>
      </c>
      <c r="I28" s="372" t="s">
        <v>556</v>
      </c>
      <c r="J28" s="1058" t="s">
        <v>30</v>
      </c>
      <c r="K28" s="1580"/>
      <c r="L28" s="1386"/>
      <c r="M28" s="372" t="s">
        <v>110</v>
      </c>
      <c r="N28" s="991">
        <v>106600</v>
      </c>
      <c r="O28" s="372" t="s">
        <v>110</v>
      </c>
      <c r="P28" s="707" t="s">
        <v>35</v>
      </c>
      <c r="Q28" s="1581">
        <v>46174</v>
      </c>
      <c r="R28" s="702"/>
      <c r="S28" s="1581"/>
      <c r="T28" s="1581"/>
      <c r="U28" s="1581"/>
      <c r="V28" s="1582">
        <v>8787</v>
      </c>
      <c r="W28" s="1225"/>
      <c r="X28" s="1583">
        <f>SUM(V28-W28)</f>
        <v>8787</v>
      </c>
      <c r="Y28" s="1241">
        <f>IFERROR($W28/$V28, 0)</f>
        <v>0</v>
      </c>
      <c r="Z28" s="1581"/>
      <c r="AA28" s="1581"/>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79">
        <v>0</v>
      </c>
      <c r="I29" s="372" t="s">
        <v>556</v>
      </c>
      <c r="J29" s="1058" t="s">
        <v>30</v>
      </c>
      <c r="K29" s="1580"/>
      <c r="L29" s="1386">
        <v>46154</v>
      </c>
      <c r="M29" s="372" t="s">
        <v>110</v>
      </c>
      <c r="N29" s="991">
        <v>65477.3</v>
      </c>
      <c r="O29" s="372" t="s">
        <v>110</v>
      </c>
      <c r="P29" s="707" t="s">
        <v>35</v>
      </c>
      <c r="Q29" s="1581">
        <v>46157</v>
      </c>
      <c r="R29" s="702"/>
      <c r="S29" s="1581"/>
      <c r="T29" s="1581"/>
      <c r="U29" s="1581"/>
      <c r="V29" s="1582">
        <v>5318</v>
      </c>
      <c r="W29" s="1225"/>
      <c r="X29" s="1583">
        <f>SUM(V29-W29)</f>
        <v>5318</v>
      </c>
      <c r="Y29" s="1241">
        <f>IFERROR($W29/$V29, 0)</f>
        <v>0</v>
      </c>
      <c r="Z29" s="1581"/>
      <c r="AA29" s="1581"/>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91"/>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5"/>
      <c r="AF31" s="1476"/>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5"/>
      <c r="AF32" s="1476"/>
    </row>
    <row r="33" spans="1:32" s="1466" customFormat="1" ht="24.75" customHeight="1">
      <c r="A33" s="1467" t="s">
        <v>597</v>
      </c>
      <c r="B33" s="1468" t="s">
        <v>90</v>
      </c>
      <c r="C33" s="1469" t="s">
        <v>91</v>
      </c>
      <c r="D33" s="1469" t="s">
        <v>444</v>
      </c>
      <c r="E33" s="1469" t="s">
        <v>537</v>
      </c>
      <c r="F33" s="1470" t="s">
        <v>538</v>
      </c>
      <c r="G33" s="1468" t="s">
        <v>92</v>
      </c>
      <c r="H33" s="1471" t="s">
        <v>68</v>
      </c>
      <c r="I33" s="1472" t="s">
        <v>93</v>
      </c>
      <c r="J33" s="1471" t="s">
        <v>26</v>
      </c>
      <c r="K33" s="1473" t="s">
        <v>539</v>
      </c>
      <c r="L33" s="1469" t="s">
        <v>96</v>
      </c>
      <c r="M33" s="1471" t="s">
        <v>95</v>
      </c>
      <c r="N33" s="1474" t="s">
        <v>540</v>
      </c>
      <c r="O33" s="1471" t="s">
        <v>94</v>
      </c>
      <c r="P33" s="1471" t="s">
        <v>97</v>
      </c>
      <c r="Q33" s="1477" t="s">
        <v>98</v>
      </c>
      <c r="R33" s="1478" t="s">
        <v>541</v>
      </c>
      <c r="S33" s="1477" t="s">
        <v>542</v>
      </c>
      <c r="T33" s="1477" t="s">
        <v>543</v>
      </c>
      <c r="U33" s="1477" t="s">
        <v>544</v>
      </c>
      <c r="V33" s="1479" t="s">
        <v>69</v>
      </c>
      <c r="W33" s="1480" t="s">
        <v>545</v>
      </c>
      <c r="X33" s="1479" t="s">
        <v>546</v>
      </c>
      <c r="Y33" s="1481" t="s">
        <v>505</v>
      </c>
      <c r="Z33" s="1477" t="s">
        <v>547</v>
      </c>
      <c r="AA33" s="1477" t="s">
        <v>548</v>
      </c>
      <c r="AB33" s="1482" t="s">
        <v>549</v>
      </c>
      <c r="AC33" s="1482" t="s">
        <v>507</v>
      </c>
      <c r="AD33" s="1483" t="s">
        <v>550</v>
      </c>
      <c r="AE33" s="1484" t="s">
        <v>551</v>
      </c>
      <c r="AF33" s="1485"/>
    </row>
    <row r="34" spans="1:32" s="715" customFormat="1" ht="24.75" customHeight="1">
      <c r="A34" s="1398" t="s">
        <v>598</v>
      </c>
      <c r="B34" s="1252" t="s">
        <v>599</v>
      </c>
      <c r="C34" s="1253">
        <v>46224</v>
      </c>
      <c r="D34" s="366" t="s">
        <v>476</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40">
        <v>3884</v>
      </c>
      <c r="X34" s="1226">
        <v>5057</v>
      </c>
      <c r="Y34" s="1241">
        <f t="shared" ref="Y34:Y48" si="0">IFERROR($W34/$V34, 0)</f>
        <v>0.768044295036583</v>
      </c>
      <c r="Z34" s="1581">
        <v>46181</v>
      </c>
      <c r="AA34" s="1581"/>
      <c r="AB34" s="697">
        <v>0</v>
      </c>
      <c r="AC34" s="697">
        <v>0</v>
      </c>
      <c r="AD34" s="1056">
        <v>0</v>
      </c>
      <c r="AE34" s="1465" t="s">
        <v>601</v>
      </c>
      <c r="AF34" s="714"/>
    </row>
    <row r="35" spans="1:32" s="715" customFormat="1" ht="24.75" customHeight="1">
      <c r="A35" s="1384" t="s">
        <v>602</v>
      </c>
      <c r="B35" s="1252" t="s">
        <v>599</v>
      </c>
      <c r="C35" s="1253">
        <v>46224</v>
      </c>
      <c r="D35" s="366" t="s">
        <v>476</v>
      </c>
      <c r="E35" s="1254">
        <v>46171</v>
      </c>
      <c r="F35" s="366" t="s">
        <v>600</v>
      </c>
      <c r="G35" s="1275"/>
      <c r="H35" s="1580">
        <v>35</v>
      </c>
      <c r="I35" s="1233" t="s">
        <v>556</v>
      </c>
      <c r="J35" s="1222" t="s">
        <v>30</v>
      </c>
      <c r="K35" s="1584"/>
      <c r="L35" s="1387">
        <v>46183</v>
      </c>
      <c r="M35" s="1222" t="s">
        <v>110</v>
      </c>
      <c r="N35" s="1585">
        <v>98498</v>
      </c>
      <c r="O35" s="1222" t="s">
        <v>110</v>
      </c>
      <c r="P35" s="707" t="s">
        <v>32</v>
      </c>
      <c r="Q35" s="1586">
        <v>46183</v>
      </c>
      <c r="R35" s="694"/>
      <c r="S35" s="1586"/>
      <c r="T35" s="1586"/>
      <c r="U35" s="1586"/>
      <c r="V35" s="1583">
        <v>7699</v>
      </c>
      <c r="W35" s="1463"/>
      <c r="X35" s="1583">
        <v>7699</v>
      </c>
      <c r="Y35" s="1241">
        <f t="shared" si="0"/>
        <v>0</v>
      </c>
      <c r="Z35" s="1581"/>
      <c r="AA35" s="1581"/>
      <c r="AB35" s="697">
        <v>0</v>
      </c>
      <c r="AC35" s="697">
        <v>0</v>
      </c>
      <c r="AD35" s="1056">
        <v>0</v>
      </c>
      <c r="AE35" s="1465" t="s">
        <v>601</v>
      </c>
      <c r="AF35" s="714"/>
    </row>
    <row r="36" spans="1:32" s="715" customFormat="1" ht="24.75" customHeight="1">
      <c r="A36" s="1384" t="s">
        <v>603</v>
      </c>
      <c r="B36" s="1252" t="s">
        <v>599</v>
      </c>
      <c r="C36" s="1253">
        <v>46223</v>
      </c>
      <c r="D36" s="1387" t="s">
        <v>479</v>
      </c>
      <c r="E36" s="1387">
        <v>46178</v>
      </c>
      <c r="F36" s="1460" t="s">
        <v>604</v>
      </c>
      <c r="G36" s="1275"/>
      <c r="H36" s="1580">
        <v>87</v>
      </c>
      <c r="I36" s="1233" t="s">
        <v>556</v>
      </c>
      <c r="J36" s="1222" t="s">
        <v>30</v>
      </c>
      <c r="K36" s="1584"/>
      <c r="L36" s="1387">
        <v>46178</v>
      </c>
      <c r="M36" s="1222" t="s">
        <v>110</v>
      </c>
      <c r="N36" s="1400">
        <v>77365.5</v>
      </c>
      <c r="O36" s="1222" t="s">
        <v>110</v>
      </c>
      <c r="P36" s="1420" t="s">
        <v>35</v>
      </c>
      <c r="Q36" s="1586">
        <v>46178</v>
      </c>
      <c r="R36" s="694"/>
      <c r="S36" s="1586"/>
      <c r="T36" s="1586"/>
      <c r="U36" s="1586"/>
      <c r="V36" s="1583">
        <v>6321</v>
      </c>
      <c r="W36" s="1463"/>
      <c r="X36" s="1583">
        <v>6321</v>
      </c>
      <c r="Y36" s="1277">
        <f>IFERROR($W36/$V36, 0)</f>
        <v>0</v>
      </c>
      <c r="Z36" s="1586"/>
      <c r="AA36" s="1586"/>
      <c r="AB36" s="1192">
        <v>0</v>
      </c>
      <c r="AC36" s="1192">
        <v>0</v>
      </c>
      <c r="AD36" s="1258">
        <v>0</v>
      </c>
      <c r="AE36" s="1194" t="s">
        <v>605</v>
      </c>
      <c r="AF36" s="714"/>
    </row>
    <row r="37" spans="1:32" s="715" customFormat="1" ht="24.75" customHeight="1">
      <c r="A37" s="1384" t="s">
        <v>606</v>
      </c>
      <c r="B37" s="1252" t="s">
        <v>599</v>
      </c>
      <c r="C37" s="1253">
        <v>46223</v>
      </c>
      <c r="D37" s="1387" t="s">
        <v>484</v>
      </c>
      <c r="E37" s="1387">
        <v>46178</v>
      </c>
      <c r="F37" s="1460" t="s">
        <v>554</v>
      </c>
      <c r="G37" s="1275"/>
      <c r="H37" s="1580">
        <v>42</v>
      </c>
      <c r="I37" s="1233" t="s">
        <v>556</v>
      </c>
      <c r="J37" s="1222" t="s">
        <v>30</v>
      </c>
      <c r="K37" s="1584"/>
      <c r="L37" s="1387">
        <v>46178</v>
      </c>
      <c r="M37" s="1222" t="s">
        <v>110</v>
      </c>
      <c r="N37" s="1400">
        <v>60970.5</v>
      </c>
      <c r="O37" s="1222" t="s">
        <v>110</v>
      </c>
      <c r="P37" s="1420" t="s">
        <v>29</v>
      </c>
      <c r="Q37" s="1586">
        <v>46181</v>
      </c>
      <c r="R37" s="694"/>
      <c r="S37" s="1586"/>
      <c r="T37" s="1586"/>
      <c r="U37" s="1586"/>
      <c r="V37" s="1583">
        <v>4650</v>
      </c>
      <c r="W37" s="1541">
        <v>75</v>
      </c>
      <c r="X37" s="1583">
        <v>4650</v>
      </c>
      <c r="Y37" s="1277">
        <f>IFERROR($W37/$V37, 0)</f>
        <v>1.6129032258064516E-2</v>
      </c>
      <c r="Z37" s="1586">
        <v>46188</v>
      </c>
      <c r="AA37" s="1586"/>
      <c r="AB37" s="1192">
        <v>0</v>
      </c>
      <c r="AC37" s="1192">
        <v>0</v>
      </c>
      <c r="AD37" s="1258">
        <v>0</v>
      </c>
      <c r="AE37" s="1194" t="s">
        <v>605</v>
      </c>
      <c r="AF37" s="714"/>
    </row>
    <row r="38" spans="1:32" s="715" customFormat="1" ht="24.75" customHeight="1">
      <c r="A38" s="1384" t="s">
        <v>607</v>
      </c>
      <c r="B38" s="1252" t="s">
        <v>599</v>
      </c>
      <c r="C38" s="1253">
        <v>46224</v>
      </c>
      <c r="D38" s="366" t="s">
        <v>480</v>
      </c>
      <c r="E38" s="1254">
        <v>46181</v>
      </c>
      <c r="F38" s="366" t="s">
        <v>600</v>
      </c>
      <c r="G38" s="1275"/>
      <c r="H38" s="1580">
        <v>58</v>
      </c>
      <c r="I38" s="1233" t="s">
        <v>556</v>
      </c>
      <c r="J38" s="1222" t="s">
        <v>30</v>
      </c>
      <c r="K38" s="1584"/>
      <c r="L38" s="1387">
        <v>46181</v>
      </c>
      <c r="M38" s="1222" t="s">
        <v>110</v>
      </c>
      <c r="N38" s="1585">
        <v>78994.5</v>
      </c>
      <c r="O38" s="1222" t="s">
        <v>110</v>
      </c>
      <c r="P38" s="707" t="s">
        <v>35</v>
      </c>
      <c r="Q38" s="1586">
        <v>46178</v>
      </c>
      <c r="R38" s="694"/>
      <c r="S38" s="1586"/>
      <c r="T38" s="1586"/>
      <c r="U38" s="1586"/>
      <c r="V38" s="1583">
        <v>6258</v>
      </c>
      <c r="W38" s="1463"/>
      <c r="X38" s="1583">
        <v>6258</v>
      </c>
      <c r="Y38" s="1241">
        <f t="shared" si="0"/>
        <v>0</v>
      </c>
      <c r="Z38" s="1581"/>
      <c r="AA38" s="1581"/>
      <c r="AB38" s="697">
        <v>0</v>
      </c>
      <c r="AC38" s="697">
        <v>0</v>
      </c>
      <c r="AD38" s="1056">
        <v>0</v>
      </c>
      <c r="AE38" s="1465" t="s">
        <v>601</v>
      </c>
      <c r="AF38" s="714"/>
    </row>
    <row r="39" spans="1:32" s="715" customFormat="1" ht="24.75" customHeight="1">
      <c r="A39" s="1384" t="s">
        <v>608</v>
      </c>
      <c r="B39" s="1252" t="s">
        <v>599</v>
      </c>
      <c r="C39" s="1253">
        <v>46224</v>
      </c>
      <c r="D39" s="366" t="s">
        <v>480</v>
      </c>
      <c r="E39" s="1254">
        <v>46181</v>
      </c>
      <c r="F39" s="366" t="s">
        <v>600</v>
      </c>
      <c r="G39" s="1275"/>
      <c r="H39" s="1580">
        <v>85</v>
      </c>
      <c r="I39" s="1233" t="s">
        <v>556</v>
      </c>
      <c r="J39" s="1222" t="s">
        <v>30</v>
      </c>
      <c r="K39" s="1584"/>
      <c r="L39" s="1387">
        <v>46181</v>
      </c>
      <c r="M39" s="1222" t="s">
        <v>110</v>
      </c>
      <c r="N39" s="1585">
        <v>62709</v>
      </c>
      <c r="O39" s="1222" t="s">
        <v>110</v>
      </c>
      <c r="P39" s="707" t="s">
        <v>29</v>
      </c>
      <c r="Q39" s="1586">
        <v>46178</v>
      </c>
      <c r="R39" s="694"/>
      <c r="S39" s="1586"/>
      <c r="T39" s="1586"/>
      <c r="U39" s="1586"/>
      <c r="V39" s="1583">
        <v>5055</v>
      </c>
      <c r="W39" s="1542">
        <v>500</v>
      </c>
      <c r="X39" s="1583">
        <v>5055</v>
      </c>
      <c r="Y39" s="1241">
        <f t="shared" si="0"/>
        <v>9.8911968348170135E-2</v>
      </c>
      <c r="Z39" s="1586">
        <v>46188</v>
      </c>
      <c r="AA39" s="1581"/>
      <c r="AB39" s="697">
        <v>0</v>
      </c>
      <c r="AC39" s="697">
        <v>0</v>
      </c>
      <c r="AD39" s="1056">
        <v>0</v>
      </c>
      <c r="AE39" s="1465" t="s">
        <v>601</v>
      </c>
      <c r="AF39" s="714"/>
    </row>
    <row r="40" spans="1:32" s="715" customFormat="1" ht="24.75" customHeight="1">
      <c r="A40" s="1384" t="s">
        <v>609</v>
      </c>
      <c r="B40" s="1252" t="s">
        <v>599</v>
      </c>
      <c r="C40" s="1253">
        <v>46224</v>
      </c>
      <c r="D40" s="1387" t="s">
        <v>474</v>
      </c>
      <c r="E40" s="1387">
        <v>46176</v>
      </c>
      <c r="F40" s="366" t="s">
        <v>604</v>
      </c>
      <c r="G40" s="1275"/>
      <c r="H40" s="1580">
        <v>49</v>
      </c>
      <c r="I40" s="1233" t="s">
        <v>556</v>
      </c>
      <c r="J40" s="1222" t="s">
        <v>30</v>
      </c>
      <c r="K40" s="1584"/>
      <c r="L40" s="1387">
        <v>46178</v>
      </c>
      <c r="M40" s="1222" t="s">
        <v>110</v>
      </c>
      <c r="N40" s="1585">
        <v>103484.5</v>
      </c>
      <c r="O40" s="1222" t="s">
        <v>110</v>
      </c>
      <c r="P40" s="707" t="s">
        <v>35</v>
      </c>
      <c r="Q40" s="1586">
        <v>46178</v>
      </c>
      <c r="R40" s="694"/>
      <c r="S40" s="1586"/>
      <c r="T40" s="1586"/>
      <c r="U40" s="1586"/>
      <c r="V40" s="1583">
        <v>8094</v>
      </c>
      <c r="W40" s="1463"/>
      <c r="X40" s="1583">
        <v>8094</v>
      </c>
      <c r="Y40" s="1277">
        <f>IFERROR($W40/$V40, 0)</f>
        <v>0</v>
      </c>
      <c r="Z40" s="1586"/>
      <c r="AA40" s="1586"/>
      <c r="AB40" s="697">
        <v>0</v>
      </c>
      <c r="AC40" s="697">
        <v>0</v>
      </c>
      <c r="AD40" s="1056">
        <v>0</v>
      </c>
      <c r="AE40" s="1194" t="s">
        <v>610</v>
      </c>
      <c r="AF40" s="714"/>
    </row>
    <row r="41" spans="1:32" s="715" customFormat="1" ht="24.75" customHeight="1">
      <c r="A41" s="1384" t="s">
        <v>611</v>
      </c>
      <c r="B41" s="1252" t="s">
        <v>599</v>
      </c>
      <c r="C41" s="1253">
        <v>46224</v>
      </c>
      <c r="D41" s="366" t="s">
        <v>480</v>
      </c>
      <c r="E41" s="1254">
        <v>46181</v>
      </c>
      <c r="F41" s="366" t="s">
        <v>600</v>
      </c>
      <c r="G41" s="1275"/>
      <c r="H41" s="1580">
        <v>0</v>
      </c>
      <c r="I41" s="1233" t="s">
        <v>556</v>
      </c>
      <c r="J41" s="1222" t="s">
        <v>30</v>
      </c>
      <c r="K41" s="1584"/>
      <c r="L41" s="1387">
        <v>46181</v>
      </c>
      <c r="M41" s="1222" t="s">
        <v>110</v>
      </c>
      <c r="N41" s="1585">
        <v>419</v>
      </c>
      <c r="O41" s="1222" t="s">
        <v>110</v>
      </c>
      <c r="P41" s="707" t="s">
        <v>35</v>
      </c>
      <c r="Q41" s="1586">
        <v>46178</v>
      </c>
      <c r="R41" s="694"/>
      <c r="S41" s="1586"/>
      <c r="T41" s="1586"/>
      <c r="U41" s="1586"/>
      <c r="V41" s="1583">
        <v>72</v>
      </c>
      <c r="W41" s="1463"/>
      <c r="X41" s="1583">
        <v>72</v>
      </c>
      <c r="Y41" s="1241">
        <f t="shared" si="0"/>
        <v>0</v>
      </c>
      <c r="Z41" s="1581"/>
      <c r="AA41" s="1581"/>
      <c r="AB41" s="697">
        <v>0</v>
      </c>
      <c r="AC41" s="697">
        <v>0</v>
      </c>
      <c r="AD41" s="1056">
        <v>0</v>
      </c>
      <c r="AE41" s="1465" t="s">
        <v>601</v>
      </c>
      <c r="AF41" s="714"/>
    </row>
    <row r="42" spans="1:32" s="715" customFormat="1" ht="24.75" customHeight="1">
      <c r="A42" s="1384"/>
      <c r="B42" s="1462"/>
      <c r="C42" s="1387"/>
      <c r="D42" s="1387"/>
      <c r="E42" s="1387"/>
      <c r="F42" s="1460"/>
      <c r="G42" s="1275"/>
      <c r="H42" s="1580"/>
      <c r="I42" s="1233"/>
      <c r="J42" s="1580"/>
      <c r="K42" s="1584"/>
      <c r="L42" s="1387"/>
      <c r="M42" s="1580"/>
      <c r="N42" s="1585"/>
      <c r="O42" s="1580"/>
      <c r="P42" s="1587"/>
      <c r="Q42" s="1586"/>
      <c r="R42" s="694"/>
      <c r="S42" s="1586"/>
      <c r="T42" s="1586"/>
      <c r="U42" s="1586"/>
      <c r="V42" s="1583"/>
      <c r="W42" s="1463"/>
      <c r="X42" s="1583"/>
      <c r="Y42" s="1277">
        <f t="shared" si="0"/>
        <v>0</v>
      </c>
      <c r="Z42" s="1586"/>
      <c r="AA42" s="1586"/>
      <c r="AB42" s="1588"/>
      <c r="AC42" s="1588"/>
      <c r="AD42" s="1258"/>
      <c r="AE42" s="1464"/>
      <c r="AF42" s="714"/>
    </row>
    <row r="43" spans="1:32" s="715" customFormat="1" ht="24.75" customHeight="1">
      <c r="A43" s="1384"/>
      <c r="B43" s="1462"/>
      <c r="C43" s="1387"/>
      <c r="D43" s="1387"/>
      <c r="E43" s="1387"/>
      <c r="F43" s="1460"/>
      <c r="G43" s="1275"/>
      <c r="H43" s="1580"/>
      <c r="I43" s="1233"/>
      <c r="J43" s="1580"/>
      <c r="K43" s="1584"/>
      <c r="L43" s="1387"/>
      <c r="M43" s="1580"/>
      <c r="N43" s="1585"/>
      <c r="O43" s="1580"/>
      <c r="P43" s="1587"/>
      <c r="Q43" s="1586"/>
      <c r="R43" s="694"/>
      <c r="S43" s="1586"/>
      <c r="T43" s="1586"/>
      <c r="U43" s="1586"/>
      <c r="V43" s="1583"/>
      <c r="W43" s="1463"/>
      <c r="X43" s="1583"/>
      <c r="Y43" s="1277">
        <f t="shared" si="0"/>
        <v>0</v>
      </c>
      <c r="Z43" s="1586"/>
      <c r="AA43" s="1586"/>
      <c r="AB43" s="1588"/>
      <c r="AC43" s="1588"/>
      <c r="AD43" s="1258"/>
      <c r="AE43" s="1464"/>
      <c r="AF43" s="714"/>
    </row>
    <row r="44" spans="1:32" s="715" customFormat="1" ht="24.75" customHeight="1">
      <c r="A44" s="1384"/>
      <c r="B44" s="1462"/>
      <c r="C44" s="1387"/>
      <c r="D44" s="1387"/>
      <c r="E44" s="1387"/>
      <c r="F44" s="1460"/>
      <c r="G44" s="1275"/>
      <c r="H44" s="1580"/>
      <c r="I44" s="1233"/>
      <c r="J44" s="1580"/>
      <c r="K44" s="1584"/>
      <c r="L44" s="1387"/>
      <c r="M44" s="1580"/>
      <c r="N44" s="1585"/>
      <c r="O44" s="1580"/>
      <c r="P44" s="1587"/>
      <c r="Q44" s="1586"/>
      <c r="R44" s="694"/>
      <c r="S44" s="1586"/>
      <c r="T44" s="1586"/>
      <c r="U44" s="1586"/>
      <c r="V44" s="1583"/>
      <c r="W44" s="1463"/>
      <c r="X44" s="1583"/>
      <c r="Y44" s="1277">
        <f t="shared" si="0"/>
        <v>0</v>
      </c>
      <c r="Z44" s="1586"/>
      <c r="AA44" s="1586"/>
      <c r="AB44" s="1588"/>
      <c r="AC44" s="1588"/>
      <c r="AD44" s="1258"/>
      <c r="AE44" s="1464"/>
      <c r="AF44" s="714"/>
    </row>
    <row r="45" spans="1:32" s="715" customFormat="1" ht="24.75" customHeight="1">
      <c r="A45" s="1384"/>
      <c r="B45" s="1462"/>
      <c r="C45" s="1387"/>
      <c r="D45" s="1387"/>
      <c r="E45" s="1387"/>
      <c r="F45" s="1460"/>
      <c r="G45" s="1275"/>
      <c r="H45" s="1580"/>
      <c r="I45" s="1233"/>
      <c r="J45" s="1580"/>
      <c r="K45" s="1584"/>
      <c r="L45" s="1387"/>
      <c r="M45" s="1580"/>
      <c r="N45" s="1585"/>
      <c r="O45" s="1580"/>
      <c r="P45" s="1587"/>
      <c r="Q45" s="1586"/>
      <c r="R45" s="694"/>
      <c r="S45" s="1586"/>
      <c r="T45" s="1586"/>
      <c r="U45" s="1586"/>
      <c r="V45" s="1583"/>
      <c r="W45" s="1463"/>
      <c r="X45" s="1583"/>
      <c r="Y45" s="1277">
        <f t="shared" si="0"/>
        <v>0</v>
      </c>
      <c r="Z45" s="1586"/>
      <c r="AA45" s="1586"/>
      <c r="AB45" s="1588"/>
      <c r="AC45" s="1588"/>
      <c r="AD45" s="1258"/>
      <c r="AE45" s="1464"/>
      <c r="AF45" s="714"/>
    </row>
    <row r="46" spans="1:32" s="715" customFormat="1" ht="24.75" customHeight="1">
      <c r="A46" s="1384"/>
      <c r="B46" s="1462"/>
      <c r="C46" s="1387"/>
      <c r="D46" s="1387"/>
      <c r="E46" s="1387"/>
      <c r="F46" s="1460"/>
      <c r="G46" s="1275"/>
      <c r="H46" s="1580"/>
      <c r="I46" s="1233"/>
      <c r="J46" s="1580"/>
      <c r="K46" s="1584"/>
      <c r="L46" s="1387"/>
      <c r="M46" s="1580"/>
      <c r="N46" s="1585"/>
      <c r="O46" s="1580"/>
      <c r="P46" s="1587"/>
      <c r="Q46" s="1586"/>
      <c r="R46" s="694"/>
      <c r="S46" s="1586"/>
      <c r="T46" s="1586"/>
      <c r="U46" s="1586"/>
      <c r="V46" s="1583"/>
      <c r="W46" s="1463"/>
      <c r="X46" s="1583"/>
      <c r="Y46" s="1277">
        <f t="shared" si="0"/>
        <v>0</v>
      </c>
      <c r="Z46" s="1586"/>
      <c r="AA46" s="1586"/>
      <c r="AB46" s="1588"/>
      <c r="AC46" s="1588"/>
      <c r="AD46" s="1258"/>
      <c r="AE46" s="1464"/>
      <c r="AF46" s="714"/>
    </row>
    <row r="47" spans="1:32" s="715" customFormat="1" ht="24.75" customHeight="1">
      <c r="A47" s="1384"/>
      <c r="B47" s="1462"/>
      <c r="C47" s="1387"/>
      <c r="D47" s="1387"/>
      <c r="E47" s="1387"/>
      <c r="F47" s="1460"/>
      <c r="G47" s="1275"/>
      <c r="H47" s="1580"/>
      <c r="I47" s="1233"/>
      <c r="J47" s="1580"/>
      <c r="K47" s="1584"/>
      <c r="L47" s="1387"/>
      <c r="M47" s="1580"/>
      <c r="N47" s="1585"/>
      <c r="O47" s="1580"/>
      <c r="P47" s="1587"/>
      <c r="Q47" s="1586"/>
      <c r="R47" s="694"/>
      <c r="S47" s="1586"/>
      <c r="T47" s="1586"/>
      <c r="U47" s="1586"/>
      <c r="V47" s="1583"/>
      <c r="W47" s="1463"/>
      <c r="X47" s="1583"/>
      <c r="Y47" s="1277">
        <f t="shared" si="0"/>
        <v>0</v>
      </c>
      <c r="Z47" s="1586"/>
      <c r="AA47" s="1586"/>
      <c r="AB47" s="1588"/>
      <c r="AC47" s="1588"/>
      <c r="AD47" s="1258"/>
      <c r="AE47" s="1464"/>
      <c r="AF47" s="714"/>
    </row>
    <row r="48" spans="1:32" s="715" customFormat="1" ht="24.75" customHeight="1">
      <c r="A48" s="1384"/>
      <c r="B48" s="1462"/>
      <c r="C48" s="1387"/>
      <c r="D48" s="1387"/>
      <c r="E48" s="1387"/>
      <c r="F48" s="1460"/>
      <c r="G48" s="1275"/>
      <c r="H48" s="1580"/>
      <c r="I48" s="1233"/>
      <c r="J48" s="1580"/>
      <c r="K48" s="1584"/>
      <c r="L48" s="1387"/>
      <c r="M48" s="1580"/>
      <c r="N48" s="1585"/>
      <c r="O48" s="1580"/>
      <c r="P48" s="1587"/>
      <c r="Q48" s="1586"/>
      <c r="R48" s="694"/>
      <c r="S48" s="1586"/>
      <c r="T48" s="1586"/>
      <c r="U48" s="1586"/>
      <c r="V48" s="1583"/>
      <c r="W48" s="1463"/>
      <c r="X48" s="1583"/>
      <c r="Y48" s="1277">
        <f t="shared" si="0"/>
        <v>0</v>
      </c>
      <c r="Z48" s="1586"/>
      <c r="AA48" s="1586"/>
      <c r="AB48" s="1588"/>
      <c r="AC48" s="1588"/>
      <c r="AD48" s="1258"/>
      <c r="AE48" s="1464"/>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1">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2">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621</v>
      </c>
      <c r="E53" s="1387">
        <v>46169</v>
      </c>
      <c r="F53" s="1460" t="s">
        <v>61</v>
      </c>
      <c r="G53" s="1275"/>
      <c r="H53" s="1580">
        <v>0</v>
      </c>
      <c r="I53" s="691" t="s">
        <v>556</v>
      </c>
      <c r="J53" s="691" t="s">
        <v>30</v>
      </c>
      <c r="K53" s="1580"/>
      <c r="L53" s="1387" t="s">
        <v>618</v>
      </c>
      <c r="M53" s="691" t="s">
        <v>110</v>
      </c>
      <c r="N53" s="692">
        <v>88403.8</v>
      </c>
      <c r="O53" s="701" t="s">
        <v>110</v>
      </c>
      <c r="P53" s="693" t="s">
        <v>32</v>
      </c>
      <c r="Q53" s="1586">
        <v>46169</v>
      </c>
      <c r="R53" s="718"/>
      <c r="S53" s="1589"/>
      <c r="T53" s="1590"/>
      <c r="U53" s="1586"/>
      <c r="V53" s="1328">
        <v>6992</v>
      </c>
      <c r="W53" s="1225"/>
      <c r="X53" s="1583">
        <f>SUM(V53-W53)</f>
        <v>6992</v>
      </c>
      <c r="Y53" s="1241"/>
      <c r="Z53" s="1223"/>
      <c r="AA53" s="1223"/>
      <c r="AB53" s="697">
        <v>0</v>
      </c>
      <c r="AC53" s="697">
        <v>0</v>
      </c>
      <c r="AD53" s="1056">
        <v>0</v>
      </c>
      <c r="AE53" s="1242" t="s">
        <v>622</v>
      </c>
    </row>
    <row r="54" spans="1:116" ht="24.75" customHeight="1">
      <c r="A54" s="814" t="s">
        <v>623</v>
      </c>
      <c r="B54" s="690" t="s">
        <v>31</v>
      </c>
      <c r="C54" s="689">
        <v>46142</v>
      </c>
      <c r="D54" s="689" t="s">
        <v>464</v>
      </c>
      <c r="E54" s="689"/>
      <c r="F54" s="690" t="s">
        <v>63</v>
      </c>
      <c r="G54" s="690" t="s">
        <v>624</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3">IFERROR($W54/$V54, 0)</f>
        <v>0</v>
      </c>
      <c r="Z54" s="696"/>
      <c r="AA54" s="696"/>
      <c r="AB54" s="697">
        <v>0</v>
      </c>
      <c r="AC54" s="697">
        <v>0</v>
      </c>
      <c r="AD54" s="1056">
        <v>0</v>
      </c>
      <c r="AE54" s="698" t="s">
        <v>625</v>
      </c>
    </row>
    <row r="55" spans="1:116" ht="24.75" customHeight="1">
      <c r="A55" s="1536" t="s">
        <v>626</v>
      </c>
      <c r="B55" s="768" t="s">
        <v>31</v>
      </c>
      <c r="C55" s="739">
        <v>46052</v>
      </c>
      <c r="D55" s="739"/>
      <c r="E55" s="739">
        <v>45866</v>
      </c>
      <c r="F55" s="768" t="s">
        <v>57</v>
      </c>
      <c r="G55" s="768" t="s">
        <v>627</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2"/>
        <v>1403</v>
      </c>
      <c r="Y55" s="365">
        <f t="shared" si="3"/>
        <v>0</v>
      </c>
      <c r="Z55" s="711"/>
      <c r="AA55" s="711"/>
      <c r="AB55" s="697">
        <v>0</v>
      </c>
      <c r="AC55" s="697">
        <v>0</v>
      </c>
      <c r="AD55" s="695">
        <v>0</v>
      </c>
      <c r="AE55" s="710" t="s">
        <v>628</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7" t="s">
        <v>629</v>
      </c>
      <c r="B56" s="741" t="s">
        <v>31</v>
      </c>
      <c r="C56" s="1532">
        <v>46233</v>
      </c>
      <c r="D56" s="1532"/>
      <c r="E56" s="1532"/>
      <c r="F56" s="1417" t="s">
        <v>61</v>
      </c>
      <c r="G56" s="1331"/>
      <c r="H56" s="742">
        <v>0</v>
      </c>
      <c r="I56" s="742" t="s">
        <v>556</v>
      </c>
      <c r="J56" s="742" t="s">
        <v>30</v>
      </c>
      <c r="K56" s="1591"/>
      <c r="L56" s="1532">
        <v>46189</v>
      </c>
      <c r="M56" s="1534" t="s">
        <v>110</v>
      </c>
      <c r="N56" s="772">
        <v>21342.95</v>
      </c>
      <c r="O56" s="742" t="s">
        <v>110</v>
      </c>
      <c r="P56" s="943" t="s">
        <v>32</v>
      </c>
      <c r="Q56" s="1586">
        <v>46189</v>
      </c>
      <c r="R56" s="694"/>
      <c r="S56" s="1586"/>
      <c r="T56" s="1586"/>
      <c r="U56" s="1586"/>
      <c r="V56" s="1328">
        <v>1667</v>
      </c>
      <c r="W56" s="1328"/>
      <c r="X56" s="1583">
        <f>SUM(V56-W56)</f>
        <v>1667</v>
      </c>
      <c r="Y56" s="1241"/>
      <c r="Z56" s="1531"/>
      <c r="AA56" s="711"/>
      <c r="AB56" s="1192">
        <v>0</v>
      </c>
      <c r="AC56" s="1192">
        <v>0</v>
      </c>
      <c r="AD56" s="1226">
        <v>0</v>
      </c>
      <c r="AE56" s="1242" t="s">
        <v>630</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33"/>
      <c r="J57" s="1197"/>
      <c r="K57" s="1197"/>
      <c r="L57" s="1196"/>
      <c r="M57" s="1535"/>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7"/>
      <c r="C58" s="1528"/>
      <c r="D58" s="1528"/>
      <c r="E58" s="1528"/>
      <c r="F58" s="777"/>
      <c r="G58" s="777"/>
      <c r="H58" s="1529"/>
      <c r="I58" s="1530"/>
      <c r="J58" s="1529"/>
      <c r="K58" s="1529"/>
      <c r="L58" s="1528"/>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631</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9" t="s">
        <v>632</v>
      </c>
      <c r="B60" s="1062" t="s">
        <v>34</v>
      </c>
      <c r="C60" s="1387">
        <v>46191</v>
      </c>
      <c r="D60" s="1386" t="s">
        <v>54</v>
      </c>
      <c r="E60" s="1386">
        <v>46171</v>
      </c>
      <c r="F60" s="1385" t="s">
        <v>53</v>
      </c>
      <c r="G60" s="1254"/>
      <c r="H60" s="1579">
        <v>61</v>
      </c>
      <c r="I60" s="372" t="s">
        <v>614</v>
      </c>
      <c r="J60" s="1058" t="s">
        <v>30</v>
      </c>
      <c r="K60" s="1580"/>
      <c r="L60" s="1386"/>
      <c r="M60" s="372" t="s">
        <v>110</v>
      </c>
      <c r="N60" s="991">
        <v>44936</v>
      </c>
      <c r="O60" s="372" t="s">
        <v>110</v>
      </c>
      <c r="P60" s="707" t="s">
        <v>35</v>
      </c>
      <c r="Q60" s="1581">
        <v>46146</v>
      </c>
      <c r="R60" s="1581"/>
      <c r="S60" s="1581"/>
      <c r="T60" s="1581"/>
      <c r="U60" s="1581"/>
      <c r="V60" s="1582">
        <v>3375</v>
      </c>
      <c r="W60" s="1583"/>
      <c r="X60" s="1583">
        <f>SUM(V60-W60)</f>
        <v>3375</v>
      </c>
      <c r="Y60" s="1241">
        <f>IFERROR($W60/$V60, 0)</f>
        <v>0</v>
      </c>
      <c r="Z60" s="1592"/>
      <c r="AA60" s="1592"/>
      <c r="AB60" s="697">
        <v>0</v>
      </c>
      <c r="AC60" s="697">
        <v>0</v>
      </c>
      <c r="AD60" s="1056">
        <v>0</v>
      </c>
      <c r="AE60" s="1242" t="s">
        <v>633</v>
      </c>
      <c r="AF60" s="727"/>
    </row>
    <row r="61" spans="1:116" ht="24.75" customHeight="1">
      <c r="A61" s="1200" t="s">
        <v>634</v>
      </c>
      <c r="B61" s="1062" t="s">
        <v>34</v>
      </c>
      <c r="C61" s="1387">
        <v>46181</v>
      </c>
      <c r="D61" s="1386" t="s">
        <v>54</v>
      </c>
      <c r="E61" s="1386">
        <v>46171</v>
      </c>
      <c r="F61" s="1385" t="s">
        <v>53</v>
      </c>
      <c r="G61" s="1254"/>
      <c r="H61" s="1579">
        <v>85</v>
      </c>
      <c r="I61" s="372" t="s">
        <v>614</v>
      </c>
      <c r="J61" s="1058" t="s">
        <v>30</v>
      </c>
      <c r="K61" s="1580"/>
      <c r="L61" s="1386"/>
      <c r="M61" s="372" t="s">
        <v>110</v>
      </c>
      <c r="N61" s="991">
        <v>60062</v>
      </c>
      <c r="O61" s="372" t="s">
        <v>110</v>
      </c>
      <c r="P61" s="707" t="s">
        <v>35</v>
      </c>
      <c r="Q61" s="1581">
        <v>46174</v>
      </c>
      <c r="R61" s="1581"/>
      <c r="S61" s="1581"/>
      <c r="T61" s="1581"/>
      <c r="U61" s="1581"/>
      <c r="V61" s="1582">
        <v>4380</v>
      </c>
      <c r="W61" s="1583"/>
      <c r="X61" s="1583">
        <f>SUM(V61-W61)</f>
        <v>4380</v>
      </c>
      <c r="Y61" s="1241">
        <f>IFERROR($W61/$V61, 0)</f>
        <v>0</v>
      </c>
      <c r="Z61" s="1592"/>
      <c r="AA61" s="1592"/>
      <c r="AB61" s="697">
        <v>0</v>
      </c>
      <c r="AC61" s="697">
        <v>0</v>
      </c>
      <c r="AD61" s="1056">
        <v>0</v>
      </c>
      <c r="AE61" s="1242" t="s">
        <v>635</v>
      </c>
      <c r="AF61" s="727"/>
    </row>
    <row r="62" spans="1:116" ht="24.75" customHeight="1">
      <c r="A62" s="1519" t="s">
        <v>636</v>
      </c>
      <c r="B62" s="1062" t="s">
        <v>34</v>
      </c>
      <c r="C62" s="1387">
        <v>46191</v>
      </c>
      <c r="D62" s="1386" t="s">
        <v>54</v>
      </c>
      <c r="E62" s="1386">
        <v>46171</v>
      </c>
      <c r="F62" s="1385" t="s">
        <v>53</v>
      </c>
      <c r="G62" s="1254"/>
      <c r="H62" s="1579">
        <v>86</v>
      </c>
      <c r="I62" s="372" t="s">
        <v>614</v>
      </c>
      <c r="J62" s="1058" t="s">
        <v>30</v>
      </c>
      <c r="K62" s="1580"/>
      <c r="L62" s="1386"/>
      <c r="M62" s="372" t="s">
        <v>110</v>
      </c>
      <c r="N62" s="991">
        <v>64118</v>
      </c>
      <c r="O62" s="372" t="s">
        <v>110</v>
      </c>
      <c r="P62" s="707" t="s">
        <v>35</v>
      </c>
      <c r="Q62" s="1581">
        <v>46174</v>
      </c>
      <c r="R62" s="1581"/>
      <c r="S62" s="1581"/>
      <c r="T62" s="1581"/>
      <c r="U62" s="1581"/>
      <c r="V62" s="1582">
        <v>4753</v>
      </c>
      <c r="W62" s="1583"/>
      <c r="X62" s="1583">
        <f>SUM(V62-W62)</f>
        <v>4753</v>
      </c>
      <c r="Y62" s="1241">
        <f>IFERROR($W62/$V62, 0)</f>
        <v>0</v>
      </c>
      <c r="Z62" s="1592"/>
      <c r="AA62" s="1592"/>
      <c r="AB62" s="697">
        <v>0</v>
      </c>
      <c r="AC62" s="697">
        <v>0</v>
      </c>
      <c r="AD62" s="1056">
        <v>0</v>
      </c>
      <c r="AE62" s="1242" t="s">
        <v>633</v>
      </c>
      <c r="AF62" s="727"/>
    </row>
    <row r="63" spans="1:116" ht="24.75" customHeight="1">
      <c r="A63" s="1519" t="s">
        <v>637</v>
      </c>
      <c r="B63" s="1062" t="s">
        <v>34</v>
      </c>
      <c r="C63" s="1387">
        <v>46191</v>
      </c>
      <c r="D63" s="1386" t="s">
        <v>54</v>
      </c>
      <c r="E63" s="1386">
        <v>46171</v>
      </c>
      <c r="F63" s="1385" t="s">
        <v>53</v>
      </c>
      <c r="G63" s="1254"/>
      <c r="H63" s="1579">
        <v>87</v>
      </c>
      <c r="I63" s="372" t="s">
        <v>614</v>
      </c>
      <c r="J63" s="1058" t="s">
        <v>30</v>
      </c>
      <c r="K63" s="1580"/>
      <c r="L63" s="1386"/>
      <c r="M63" s="372" t="s">
        <v>110</v>
      </c>
      <c r="N63" s="991">
        <v>64040</v>
      </c>
      <c r="O63" s="372" t="s">
        <v>110</v>
      </c>
      <c r="P63" s="707" t="s">
        <v>35</v>
      </c>
      <c r="Q63" s="1581">
        <v>46174</v>
      </c>
      <c r="R63" s="1581"/>
      <c r="S63" s="1581"/>
      <c r="T63" s="1581"/>
      <c r="U63" s="1581"/>
      <c r="V63" s="1582">
        <v>4888</v>
      </c>
      <c r="W63" s="1583"/>
      <c r="X63" s="1583">
        <f>SUM(V63-W63)</f>
        <v>4888</v>
      </c>
      <c r="Y63" s="1241">
        <f>IFERROR($W63/$V63, 0)</f>
        <v>0</v>
      </c>
      <c r="Z63" s="1592"/>
      <c r="AA63" s="1592"/>
      <c r="AB63" s="697">
        <v>0</v>
      </c>
      <c r="AC63" s="697">
        <v>0</v>
      </c>
      <c r="AD63" s="1056">
        <v>0</v>
      </c>
      <c r="AE63" s="1242" t="s">
        <v>638</v>
      </c>
      <c r="AF63" s="727"/>
    </row>
    <row r="64" spans="1:116" ht="24.75" customHeight="1">
      <c r="A64" s="1519" t="s">
        <v>639</v>
      </c>
      <c r="B64" s="1062" t="s">
        <v>34</v>
      </c>
      <c r="C64" s="1387">
        <v>46191</v>
      </c>
      <c r="D64" s="1386" t="s">
        <v>54</v>
      </c>
      <c r="E64" s="1386">
        <v>46163</v>
      </c>
      <c r="F64" s="1385" t="s">
        <v>53</v>
      </c>
      <c r="G64" s="1254" t="s">
        <v>640</v>
      </c>
      <c r="H64" s="1579">
        <v>82</v>
      </c>
      <c r="I64" s="372" t="s">
        <v>614</v>
      </c>
      <c r="J64" s="1058" t="s">
        <v>30</v>
      </c>
      <c r="K64" s="1580"/>
      <c r="L64" s="1386"/>
      <c r="M64" s="372" t="s">
        <v>110</v>
      </c>
      <c r="N64" s="991">
        <v>60234</v>
      </c>
      <c r="O64" s="372" t="s">
        <v>110</v>
      </c>
      <c r="P64" s="707" t="s">
        <v>35</v>
      </c>
      <c r="Q64" s="1581">
        <v>46164</v>
      </c>
      <c r="R64" s="1581"/>
      <c r="S64" s="1581"/>
      <c r="T64" s="1581"/>
      <c r="U64" s="1581"/>
      <c r="V64" s="1582">
        <v>4497</v>
      </c>
      <c r="W64" s="1583"/>
      <c r="X64" s="1583">
        <f>SUM(V64-W64)</f>
        <v>4497</v>
      </c>
      <c r="Y64" s="1241">
        <f>IFERROR($W64/$V64, 0)</f>
        <v>0</v>
      </c>
      <c r="Z64" s="1592"/>
      <c r="AA64" s="1592"/>
      <c r="AB64" s="697">
        <v>0</v>
      </c>
      <c r="AC64" s="697">
        <v>0</v>
      </c>
      <c r="AD64" s="1056">
        <v>0</v>
      </c>
      <c r="AE64" s="1242" t="s">
        <v>638</v>
      </c>
      <c r="AF64" s="727"/>
    </row>
    <row r="65" spans="1:32" ht="24.75" customHeight="1">
      <c r="A65" s="1519" t="s">
        <v>641</v>
      </c>
      <c r="B65" s="1062" t="s">
        <v>34</v>
      </c>
      <c r="C65" s="1387">
        <v>46191</v>
      </c>
      <c r="D65" s="1386" t="s">
        <v>54</v>
      </c>
      <c r="E65" s="1386">
        <v>46171</v>
      </c>
      <c r="F65" s="1385" t="s">
        <v>53</v>
      </c>
      <c r="G65" s="1254"/>
      <c r="H65" s="1579">
        <v>55</v>
      </c>
      <c r="I65" s="372" t="s">
        <v>614</v>
      </c>
      <c r="J65" s="1058" t="s">
        <v>30</v>
      </c>
      <c r="K65" s="1580"/>
      <c r="L65" s="1386"/>
      <c r="M65" s="372" t="s">
        <v>110</v>
      </c>
      <c r="N65" s="991">
        <v>45757.7</v>
      </c>
      <c r="O65" s="372" t="s">
        <v>110</v>
      </c>
      <c r="P65" s="707" t="s">
        <v>35</v>
      </c>
      <c r="Q65" s="1581">
        <v>46174</v>
      </c>
      <c r="R65" s="1581"/>
      <c r="S65" s="1581"/>
      <c r="T65" s="1581"/>
      <c r="U65" s="1581"/>
      <c r="V65" s="1582">
        <v>3537</v>
      </c>
      <c r="W65" s="1583"/>
      <c r="X65" s="1583">
        <f>SUM(V65-W65)</f>
        <v>3537</v>
      </c>
      <c r="Y65" s="1241">
        <f>IFERROR($W65/$V65, 0)</f>
        <v>0</v>
      </c>
      <c r="Z65" s="1592"/>
      <c r="AA65" s="1592"/>
      <c r="AB65" s="697">
        <v>0</v>
      </c>
      <c r="AC65" s="697">
        <v>0</v>
      </c>
      <c r="AD65" s="1056">
        <v>0</v>
      </c>
      <c r="AE65" s="1242" t="s">
        <v>638</v>
      </c>
      <c r="AF65" s="727"/>
    </row>
    <row r="66" spans="1:32" ht="24.75" customHeight="1">
      <c r="A66" s="1519" t="s">
        <v>642</v>
      </c>
      <c r="B66" s="1062" t="s">
        <v>34</v>
      </c>
      <c r="C66" s="1387">
        <v>46191</v>
      </c>
      <c r="D66" s="1386" t="s">
        <v>54</v>
      </c>
      <c r="E66" s="1386">
        <v>46171</v>
      </c>
      <c r="F66" s="1385" t="s">
        <v>53</v>
      </c>
      <c r="G66" s="1254"/>
      <c r="H66" s="1579">
        <v>54</v>
      </c>
      <c r="I66" s="372" t="s">
        <v>614</v>
      </c>
      <c r="J66" s="1058" t="s">
        <v>30</v>
      </c>
      <c r="K66" s="1580"/>
      <c r="L66" s="1386"/>
      <c r="M66" s="372" t="s">
        <v>110</v>
      </c>
      <c r="N66" s="991">
        <v>39903.550000000003</v>
      </c>
      <c r="O66" s="372" t="s">
        <v>110</v>
      </c>
      <c r="P66" s="707" t="s">
        <v>35</v>
      </c>
      <c r="Q66" s="1581">
        <v>46174</v>
      </c>
      <c r="R66" s="1581"/>
      <c r="S66" s="1581"/>
      <c r="T66" s="1581"/>
      <c r="U66" s="1581"/>
      <c r="V66" s="1582">
        <v>3000</v>
      </c>
      <c r="W66" s="1583"/>
      <c r="X66" s="1583">
        <f>SUM(V66-W66)</f>
        <v>3000</v>
      </c>
      <c r="Y66" s="1241">
        <f>IFERROR($W66/$V66, 0)</f>
        <v>0</v>
      </c>
      <c r="Z66" s="1592"/>
      <c r="AA66" s="1592"/>
      <c r="AB66" s="697">
        <v>0</v>
      </c>
      <c r="AC66" s="697">
        <v>0</v>
      </c>
      <c r="AD66" s="1056">
        <v>0</v>
      </c>
      <c r="AE66" s="1242" t="s">
        <v>638</v>
      </c>
      <c r="AF66" s="727"/>
    </row>
    <row r="67" spans="1:32" ht="24.75" customHeight="1">
      <c r="A67" s="1519" t="s">
        <v>643</v>
      </c>
      <c r="B67" s="1062" t="s">
        <v>34</v>
      </c>
      <c r="C67" s="1387">
        <v>46191</v>
      </c>
      <c r="D67" s="1386" t="s">
        <v>54</v>
      </c>
      <c r="E67" s="1386">
        <v>46171</v>
      </c>
      <c r="F67" s="1385" t="s">
        <v>53</v>
      </c>
      <c r="G67" s="1254"/>
      <c r="H67" s="1579">
        <v>78</v>
      </c>
      <c r="I67" s="372" t="s">
        <v>614</v>
      </c>
      <c r="J67" s="1058" t="s">
        <v>30</v>
      </c>
      <c r="K67" s="1580"/>
      <c r="L67" s="1386"/>
      <c r="M67" s="372" t="s">
        <v>110</v>
      </c>
      <c r="N67" s="991">
        <v>58190</v>
      </c>
      <c r="O67" s="372" t="s">
        <v>110</v>
      </c>
      <c r="P67" s="707" t="s">
        <v>35</v>
      </c>
      <c r="Q67" s="1581">
        <v>46174</v>
      </c>
      <c r="R67" s="1581"/>
      <c r="S67" s="1581"/>
      <c r="T67" s="1581"/>
      <c r="U67" s="1581"/>
      <c r="V67" s="1582">
        <v>4283</v>
      </c>
      <c r="W67" s="1583"/>
      <c r="X67" s="1583">
        <f>SUM(V67-W67)</f>
        <v>4283</v>
      </c>
      <c r="Y67" s="1241">
        <f>IFERROR($W67/$V67, 0)</f>
        <v>0</v>
      </c>
      <c r="Z67" s="1592"/>
      <c r="AA67" s="1592"/>
      <c r="AB67" s="697">
        <v>0</v>
      </c>
      <c r="AC67" s="697">
        <v>0</v>
      </c>
      <c r="AD67" s="1056">
        <v>0</v>
      </c>
      <c r="AE67" s="1242" t="s">
        <v>638</v>
      </c>
      <c r="AF67" s="727"/>
    </row>
    <row r="68" spans="1:32" ht="24.75" customHeight="1">
      <c r="A68" s="1519" t="s">
        <v>644</v>
      </c>
      <c r="B68" s="1062" t="s">
        <v>34</v>
      </c>
      <c r="C68" s="1387">
        <v>46191</v>
      </c>
      <c r="D68" s="1386" t="s">
        <v>473</v>
      </c>
      <c r="E68" s="1386">
        <v>46142</v>
      </c>
      <c r="F68" s="1385" t="s">
        <v>53</v>
      </c>
      <c r="G68" s="1254"/>
      <c r="H68" s="1579">
        <v>75</v>
      </c>
      <c r="I68" s="372" t="s">
        <v>614</v>
      </c>
      <c r="J68" s="1058" t="s">
        <v>30</v>
      </c>
      <c r="K68" s="1580"/>
      <c r="L68" s="1386"/>
      <c r="M68" s="372" t="s">
        <v>110</v>
      </c>
      <c r="N68" s="991">
        <v>61026</v>
      </c>
      <c r="O68" s="372" t="s">
        <v>110</v>
      </c>
      <c r="P68" s="707" t="s">
        <v>35</v>
      </c>
      <c r="Q68" s="1581">
        <v>46144</v>
      </c>
      <c r="R68" s="1581"/>
      <c r="S68" s="1581"/>
      <c r="T68" s="1581"/>
      <c r="U68" s="1581"/>
      <c r="V68" s="1582">
        <v>4683</v>
      </c>
      <c r="W68" s="1583">
        <v>851</v>
      </c>
      <c r="X68" s="1583">
        <f>SUM(V68-W68)</f>
        <v>3832</v>
      </c>
      <c r="Y68" s="1241">
        <f>IFERROR($W68/$V68, 0)</f>
        <v>0.18172111894084989</v>
      </c>
      <c r="Z68" s="1581">
        <v>46177</v>
      </c>
      <c r="AA68" s="1581"/>
      <c r="AB68" s="697">
        <v>0</v>
      </c>
      <c r="AC68" s="697">
        <v>0</v>
      </c>
      <c r="AD68" s="1056">
        <v>0</v>
      </c>
      <c r="AE68" s="1242" t="s">
        <v>638</v>
      </c>
      <c r="AF68" s="727"/>
    </row>
    <row r="69" spans="1:32" ht="24.75" customHeight="1">
      <c r="A69" s="1389" t="s">
        <v>645</v>
      </c>
      <c r="B69" s="1062" t="s">
        <v>34</v>
      </c>
      <c r="C69" s="1387">
        <v>46191</v>
      </c>
      <c r="D69" s="1386" t="s">
        <v>54</v>
      </c>
      <c r="E69" s="1386">
        <v>46184</v>
      </c>
      <c r="F69" s="1385" t="s">
        <v>53</v>
      </c>
      <c r="G69" s="1254"/>
      <c r="H69" s="1579">
        <v>65</v>
      </c>
      <c r="I69" s="372" t="s">
        <v>556</v>
      </c>
      <c r="J69" s="1058" t="s">
        <v>30</v>
      </c>
      <c r="K69" s="1580"/>
      <c r="L69" s="1386"/>
      <c r="M69" s="372" t="s">
        <v>110</v>
      </c>
      <c r="N69" s="991">
        <v>45252</v>
      </c>
      <c r="O69" s="372" t="s">
        <v>110</v>
      </c>
      <c r="P69" s="707" t="s">
        <v>35</v>
      </c>
      <c r="Q69" s="1581">
        <v>46184</v>
      </c>
      <c r="R69" s="1581"/>
      <c r="S69" s="1581"/>
      <c r="T69" s="1581"/>
      <c r="U69" s="1581"/>
      <c r="V69" s="1582">
        <v>3360</v>
      </c>
      <c r="W69" s="1583"/>
      <c r="X69" s="1583">
        <f>SUM(V69-W69)</f>
        <v>3360</v>
      </c>
      <c r="Y69" s="1241">
        <f>IFERROR($W69/$V69, 0)</f>
        <v>0</v>
      </c>
      <c r="Z69" s="1592"/>
      <c r="AA69" s="1592"/>
      <c r="AB69" s="697">
        <v>0</v>
      </c>
      <c r="AC69" s="697">
        <v>0</v>
      </c>
      <c r="AD69" s="1056">
        <v>0</v>
      </c>
      <c r="AE69" s="1242" t="s">
        <v>646</v>
      </c>
      <c r="AF69" s="727"/>
    </row>
    <row r="70" spans="1:32" ht="24.75" customHeight="1">
      <c r="A70" s="1406" t="s">
        <v>647</v>
      </c>
      <c r="B70" s="1062" t="s">
        <v>34</v>
      </c>
      <c r="C70" s="1387">
        <v>46191</v>
      </c>
      <c r="D70" s="1386" t="s">
        <v>54</v>
      </c>
      <c r="E70" s="1386">
        <v>46184</v>
      </c>
      <c r="F70" s="1385" t="s">
        <v>53</v>
      </c>
      <c r="G70" s="1254"/>
      <c r="H70" s="1579">
        <v>21</v>
      </c>
      <c r="I70" s="372" t="s">
        <v>556</v>
      </c>
      <c r="J70" s="742" t="s">
        <v>30</v>
      </c>
      <c r="K70" s="742"/>
      <c r="L70" s="1386"/>
      <c r="M70" s="372" t="s">
        <v>110</v>
      </c>
      <c r="N70" s="991">
        <v>38308</v>
      </c>
      <c r="O70" s="372" t="s">
        <v>110</v>
      </c>
      <c r="P70" s="707" t="s">
        <v>32</v>
      </c>
      <c r="Q70" s="1581"/>
      <c r="R70" s="1581"/>
      <c r="S70" s="1581"/>
      <c r="T70" s="1581"/>
      <c r="U70" s="1581"/>
      <c r="V70" s="1582">
        <v>3379</v>
      </c>
      <c r="W70" s="1583"/>
      <c r="X70" s="1583">
        <f>SUM(V70-W70)</f>
        <v>3379</v>
      </c>
      <c r="Y70" s="1241">
        <f>IFERROR($W70/$V70, 0)</f>
        <v>0</v>
      </c>
      <c r="Z70" s="1592"/>
      <c r="AA70" s="1592"/>
      <c r="AB70" s="697">
        <v>0</v>
      </c>
      <c r="AC70" s="697">
        <v>0</v>
      </c>
      <c r="AD70" s="1056">
        <v>0</v>
      </c>
      <c r="AE70" s="1242" t="s">
        <v>648</v>
      </c>
      <c r="AF70" s="727"/>
    </row>
    <row r="71" spans="1:32" ht="24.75" customHeight="1">
      <c r="A71" s="1389" t="s">
        <v>649</v>
      </c>
      <c r="B71" s="1062" t="s">
        <v>34</v>
      </c>
      <c r="C71" s="1387">
        <v>46191</v>
      </c>
      <c r="D71" s="1386" t="s">
        <v>54</v>
      </c>
      <c r="E71" s="1386">
        <v>46169</v>
      </c>
      <c r="F71" s="1385" t="s">
        <v>53</v>
      </c>
      <c r="G71" s="1254" t="s">
        <v>650</v>
      </c>
      <c r="H71" s="1579">
        <v>85</v>
      </c>
      <c r="I71" s="372" t="s">
        <v>556</v>
      </c>
      <c r="J71" s="1058" t="s">
        <v>30</v>
      </c>
      <c r="K71" s="1580"/>
      <c r="L71" s="1386"/>
      <c r="M71" s="372" t="s">
        <v>110</v>
      </c>
      <c r="N71" s="991">
        <v>56492</v>
      </c>
      <c r="O71" s="372" t="s">
        <v>110</v>
      </c>
      <c r="P71" s="707" t="s">
        <v>35</v>
      </c>
      <c r="Q71" s="1581">
        <v>46170</v>
      </c>
      <c r="R71" s="1581"/>
      <c r="S71" s="1581"/>
      <c r="T71" s="1581"/>
      <c r="U71" s="1581"/>
      <c r="V71" s="1582">
        <v>4054</v>
      </c>
      <c r="W71" s="1583">
        <v>1633</v>
      </c>
      <c r="X71" s="1583">
        <f>SUM(V71-W71)</f>
        <v>2421</v>
      </c>
      <c r="Y71" s="1241">
        <f>IFERROR($W71/$V71, 0)</f>
        <v>0.40281203749383326</v>
      </c>
      <c r="Z71" s="1581">
        <v>46184</v>
      </c>
      <c r="AA71" s="1592"/>
      <c r="AB71" s="697">
        <v>0</v>
      </c>
      <c r="AC71" s="697">
        <v>0</v>
      </c>
      <c r="AD71" s="1056">
        <v>0</v>
      </c>
      <c r="AE71" s="1242" t="s">
        <v>646</v>
      </c>
      <c r="AF71" s="727"/>
    </row>
    <row r="72" spans="1:32" ht="24.75" customHeight="1">
      <c r="A72" s="1389" t="s">
        <v>651</v>
      </c>
      <c r="B72" s="1062" t="s">
        <v>34</v>
      </c>
      <c r="C72" s="1387">
        <v>46191</v>
      </c>
      <c r="D72" s="1386" t="s">
        <v>54</v>
      </c>
      <c r="E72" s="1386">
        <v>46169</v>
      </c>
      <c r="F72" s="1385" t="s">
        <v>53</v>
      </c>
      <c r="G72" s="1254" t="s">
        <v>652</v>
      </c>
      <c r="H72" s="1579">
        <v>87</v>
      </c>
      <c r="I72" s="372" t="s">
        <v>556</v>
      </c>
      <c r="J72" s="1058" t="s">
        <v>30</v>
      </c>
      <c r="K72" s="1580"/>
      <c r="L72" s="1386"/>
      <c r="M72" s="372" t="s">
        <v>110</v>
      </c>
      <c r="N72" s="991">
        <v>59286</v>
      </c>
      <c r="O72" s="372" t="s">
        <v>110</v>
      </c>
      <c r="P72" s="707" t="s">
        <v>35</v>
      </c>
      <c r="Q72" s="1581">
        <v>46170</v>
      </c>
      <c r="R72" s="1581"/>
      <c r="S72" s="1581"/>
      <c r="T72" s="1581"/>
      <c r="U72" s="1581"/>
      <c r="V72" s="1582">
        <v>4413</v>
      </c>
      <c r="W72" s="1593">
        <v>3856</v>
      </c>
      <c r="X72" s="1583">
        <f>SUM(V72-W72)</f>
        <v>557</v>
      </c>
      <c r="Y72" s="1241">
        <f>IFERROR($W72/$V72, 0)</f>
        <v>0.87378200770450942</v>
      </c>
      <c r="Z72" s="1581">
        <v>46184</v>
      </c>
      <c r="AA72" s="1592"/>
      <c r="AB72" s="697">
        <v>0</v>
      </c>
      <c r="AC72" s="697">
        <v>0</v>
      </c>
      <c r="AD72" s="1056">
        <v>0</v>
      </c>
      <c r="AE72" s="1242" t="s">
        <v>646</v>
      </c>
      <c r="AF72" s="727"/>
    </row>
    <row r="73" spans="1:32" ht="24.75" customHeight="1">
      <c r="A73" s="1389" t="s">
        <v>653</v>
      </c>
      <c r="B73" s="1062" t="s">
        <v>34</v>
      </c>
      <c r="C73" s="1387">
        <v>46191</v>
      </c>
      <c r="D73" s="1386" t="s">
        <v>54</v>
      </c>
      <c r="E73" s="1386">
        <v>46184</v>
      </c>
      <c r="F73" s="1385" t="s">
        <v>53</v>
      </c>
      <c r="G73" s="1254"/>
      <c r="H73" s="1579">
        <v>77</v>
      </c>
      <c r="I73" s="372" t="s">
        <v>556</v>
      </c>
      <c r="J73" s="1058" t="s">
        <v>30</v>
      </c>
      <c r="K73" s="1580"/>
      <c r="L73" s="1386"/>
      <c r="M73" s="372" t="s">
        <v>110</v>
      </c>
      <c r="N73" s="991">
        <v>52948</v>
      </c>
      <c r="O73" s="372" t="s">
        <v>110</v>
      </c>
      <c r="P73" s="707" t="s">
        <v>32</v>
      </c>
      <c r="Q73" s="1581"/>
      <c r="R73" s="1581"/>
      <c r="S73" s="1581"/>
      <c r="T73" s="1581"/>
      <c r="U73" s="1581"/>
      <c r="V73" s="1582">
        <v>3957</v>
      </c>
      <c r="W73" s="1583"/>
      <c r="X73" s="1583">
        <f>SUM(V73-W73)</f>
        <v>3957</v>
      </c>
      <c r="Y73" s="1241">
        <f>IFERROR($W73/$V73, 0)</f>
        <v>0</v>
      </c>
      <c r="Z73" s="1592"/>
      <c r="AA73" s="1592"/>
      <c r="AB73" s="697">
        <v>0</v>
      </c>
      <c r="AC73" s="697">
        <v>0</v>
      </c>
      <c r="AD73" s="1056">
        <v>0</v>
      </c>
      <c r="AE73" s="1242" t="s">
        <v>646</v>
      </c>
      <c r="AF73" s="727"/>
    </row>
    <row r="74" spans="1:32" ht="24.75" customHeight="1">
      <c r="A74" s="1406" t="s">
        <v>654</v>
      </c>
      <c r="B74" s="1062" t="s">
        <v>34</v>
      </c>
      <c r="C74" s="1387">
        <v>46191</v>
      </c>
      <c r="D74" s="1386" t="s">
        <v>54</v>
      </c>
      <c r="E74" s="1386">
        <v>46184</v>
      </c>
      <c r="F74" s="1385" t="s">
        <v>53</v>
      </c>
      <c r="G74" s="1254"/>
      <c r="H74" s="1579">
        <v>74</v>
      </c>
      <c r="I74" s="372" t="s">
        <v>556</v>
      </c>
      <c r="J74" s="742" t="s">
        <v>30</v>
      </c>
      <c r="K74" s="742"/>
      <c r="L74" s="1386"/>
      <c r="M74" s="372" t="s">
        <v>110</v>
      </c>
      <c r="N74" s="991">
        <v>51256</v>
      </c>
      <c r="O74" s="372" t="s">
        <v>110</v>
      </c>
      <c r="P74" s="707" t="s">
        <v>32</v>
      </c>
      <c r="Q74" s="1581"/>
      <c r="R74" s="1581"/>
      <c r="S74" s="1581"/>
      <c r="T74" s="1581"/>
      <c r="U74" s="1581"/>
      <c r="V74" s="1582">
        <v>3826</v>
      </c>
      <c r="W74" s="1583"/>
      <c r="X74" s="1583">
        <f>SUM(V74-W74)</f>
        <v>3826</v>
      </c>
      <c r="Y74" s="1241">
        <f>IFERROR($W74/$V74, 0)</f>
        <v>0</v>
      </c>
      <c r="Z74" s="1592"/>
      <c r="AA74" s="1592"/>
      <c r="AB74" s="697">
        <v>0</v>
      </c>
      <c r="AC74" s="697">
        <v>0</v>
      </c>
      <c r="AD74" s="1056">
        <v>0</v>
      </c>
      <c r="AE74" s="1242" t="s">
        <v>648</v>
      </c>
      <c r="AF74" s="727"/>
    </row>
    <row r="75" spans="1:32" ht="24.75" customHeight="1">
      <c r="A75" s="1406" t="s">
        <v>655</v>
      </c>
      <c r="B75" s="1062" t="s">
        <v>34</v>
      </c>
      <c r="C75" s="1387">
        <v>46191</v>
      </c>
      <c r="D75" s="1386" t="s">
        <v>54</v>
      </c>
      <c r="E75" s="1386">
        <v>46184</v>
      </c>
      <c r="F75" s="1385" t="s">
        <v>53</v>
      </c>
      <c r="G75" s="1254"/>
      <c r="H75" s="1579">
        <v>73</v>
      </c>
      <c r="I75" s="372" t="s">
        <v>556</v>
      </c>
      <c r="J75" s="1058" t="s">
        <v>30</v>
      </c>
      <c r="K75" s="1580"/>
      <c r="L75" s="1386"/>
      <c r="M75" s="372" t="s">
        <v>110</v>
      </c>
      <c r="N75" s="991">
        <v>61225.25</v>
      </c>
      <c r="O75" s="372" t="s">
        <v>110</v>
      </c>
      <c r="P75" s="707" t="s">
        <v>32</v>
      </c>
      <c r="Q75" s="1581"/>
      <c r="R75" s="1581"/>
      <c r="S75" s="1581"/>
      <c r="T75" s="1581"/>
      <c r="U75" s="1581"/>
      <c r="V75" s="1582">
        <v>4654</v>
      </c>
      <c r="W75" s="1583"/>
      <c r="X75" s="1583">
        <f>SUM(V75-W75)</f>
        <v>4654</v>
      </c>
      <c r="Y75" s="1241">
        <f>IFERROR($W75/$V75, 0)</f>
        <v>0</v>
      </c>
      <c r="Z75" s="1592"/>
      <c r="AA75" s="1592"/>
      <c r="AB75" s="697">
        <v>0</v>
      </c>
      <c r="AC75" s="697">
        <v>0</v>
      </c>
      <c r="AD75" s="1056">
        <v>0</v>
      </c>
      <c r="AE75" s="1242" t="s">
        <v>646</v>
      </c>
      <c r="AF75" s="727"/>
    </row>
    <row r="76" spans="1:32" ht="24.75" customHeight="1">
      <c r="A76" s="1384" t="s">
        <v>656</v>
      </c>
      <c r="B76" s="1416" t="s">
        <v>34</v>
      </c>
      <c r="C76" s="1387">
        <v>46203</v>
      </c>
      <c r="D76" s="1385" t="s">
        <v>50</v>
      </c>
      <c r="E76" s="1386">
        <v>46161</v>
      </c>
      <c r="F76" s="1385" t="s">
        <v>53</v>
      </c>
      <c r="G76" s="1254"/>
      <c r="H76" s="1180">
        <v>0</v>
      </c>
      <c r="I76" s="1261" t="s">
        <v>556</v>
      </c>
      <c r="J76" s="1180" t="s">
        <v>30</v>
      </c>
      <c r="K76" s="1580"/>
      <c r="L76" s="1386"/>
      <c r="M76" s="1180" t="s">
        <v>110</v>
      </c>
      <c r="N76" s="1419">
        <v>36161.25</v>
      </c>
      <c r="O76" s="1180" t="s">
        <v>110</v>
      </c>
      <c r="P76" s="1420" t="s">
        <v>35</v>
      </c>
      <c r="Q76" s="1581">
        <v>46162</v>
      </c>
      <c r="R76" s="1581"/>
      <c r="S76" s="1581"/>
      <c r="T76" s="1581"/>
      <c r="U76" s="1581"/>
      <c r="V76" s="1582">
        <v>2885</v>
      </c>
      <c r="W76" s="1583"/>
      <c r="X76" s="1583">
        <f>SUM(V76-W76)</f>
        <v>2885</v>
      </c>
      <c r="Y76" s="1241">
        <f>IFERROR($W76/$V76, 0)</f>
        <v>0</v>
      </c>
      <c r="Z76" s="1592"/>
      <c r="AA76" s="1592"/>
      <c r="AB76" s="1192">
        <v>0</v>
      </c>
      <c r="AC76" s="1192">
        <v>0</v>
      </c>
      <c r="AD76" s="1226">
        <v>0</v>
      </c>
      <c r="AE76" s="1242" t="s">
        <v>657</v>
      </c>
      <c r="AF76" s="727"/>
    </row>
    <row r="77" spans="1:32" s="708" customFormat="1" ht="24.75" customHeight="1">
      <c r="A77" s="688" t="s">
        <v>658</v>
      </c>
      <c r="B77" s="377" t="s">
        <v>34</v>
      </c>
      <c r="C77" s="1387">
        <v>46181</v>
      </c>
      <c r="D77" s="1385"/>
      <c r="E77" s="1386"/>
      <c r="F77" s="1385"/>
      <c r="G77" s="1254"/>
      <c r="H77" s="1579">
        <v>47</v>
      </c>
      <c r="I77" s="372" t="s">
        <v>556</v>
      </c>
      <c r="J77" s="701" t="s">
        <v>30</v>
      </c>
      <c r="K77" s="1580"/>
      <c r="L77" s="1386"/>
      <c r="M77" s="701" t="s">
        <v>110</v>
      </c>
      <c r="N77" s="705">
        <v>36936</v>
      </c>
      <c r="O77" s="701" t="s">
        <v>110</v>
      </c>
      <c r="P77" s="707" t="s">
        <v>32</v>
      </c>
      <c r="Q77" s="1581"/>
      <c r="R77" s="1581"/>
      <c r="S77" s="1581"/>
      <c r="T77" s="1581"/>
      <c r="U77" s="1581"/>
      <c r="V77" s="1582">
        <v>2724</v>
      </c>
      <c r="W77" s="1583"/>
      <c r="X77" s="1583">
        <f>SUM(V77-W77)</f>
        <v>2724</v>
      </c>
      <c r="Y77" s="1241">
        <f>IFERROR($W77/$V77, 0)</f>
        <v>0</v>
      </c>
      <c r="Z77" s="1592"/>
      <c r="AA77" s="1592"/>
      <c r="AB77" s="697">
        <v>0</v>
      </c>
      <c r="AC77" s="697">
        <v>0</v>
      </c>
      <c r="AD77" s="1056">
        <v>0</v>
      </c>
      <c r="AE77" s="1242" t="s">
        <v>659</v>
      </c>
      <c r="AF77" s="1383"/>
    </row>
    <row r="78" spans="1:32" ht="24.75" customHeight="1">
      <c r="A78" s="716" t="s">
        <v>660</v>
      </c>
      <c r="B78" s="377" t="s">
        <v>34</v>
      </c>
      <c r="C78" s="699">
        <v>46040</v>
      </c>
      <c r="D78" s="700" t="s">
        <v>54</v>
      </c>
      <c r="E78" s="699">
        <v>46125</v>
      </c>
      <c r="F78" s="700" t="s">
        <v>53</v>
      </c>
      <c r="G78" s="700" t="s">
        <v>661</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1">
        <v>0</v>
      </c>
      <c r="AC78" s="1381">
        <v>0</v>
      </c>
      <c r="AD78" s="703">
        <v>0</v>
      </c>
      <c r="AE78" s="1382" t="s">
        <v>662</v>
      </c>
      <c r="AF78" s="727"/>
    </row>
    <row r="79" spans="1:32" ht="24.75" customHeight="1">
      <c r="A79" s="1384" t="s">
        <v>663</v>
      </c>
      <c r="B79" s="377" t="s">
        <v>34</v>
      </c>
      <c r="C79" s="1387">
        <v>46172</v>
      </c>
      <c r="D79" s="1385" t="s">
        <v>50</v>
      </c>
      <c r="E79" s="1386">
        <v>46143</v>
      </c>
      <c r="F79" s="1385"/>
      <c r="G79" s="1240"/>
      <c r="H79" s="990">
        <v>0</v>
      </c>
      <c r="I79" s="372" t="s">
        <v>556</v>
      </c>
      <c r="J79" s="701" t="s">
        <v>30</v>
      </c>
      <c r="K79" s="1580"/>
      <c r="L79" s="1386"/>
      <c r="M79" s="701" t="s">
        <v>110</v>
      </c>
      <c r="N79" s="705">
        <v>3443</v>
      </c>
      <c r="O79" s="701" t="s">
        <v>110</v>
      </c>
      <c r="P79" s="693" t="s">
        <v>35</v>
      </c>
      <c r="Q79" s="1581">
        <v>46147</v>
      </c>
      <c r="R79" s="1581"/>
      <c r="S79" s="1581"/>
      <c r="T79" s="1581"/>
      <c r="U79" s="1581"/>
      <c r="V79" s="1583">
        <v>224</v>
      </c>
      <c r="W79" s="1583"/>
      <c r="X79" s="1583">
        <f>SUM(V79-W79)</f>
        <v>224</v>
      </c>
      <c r="Y79" s="1241">
        <f>IFERROR($W79/$V79, 0)</f>
        <v>0</v>
      </c>
      <c r="Z79" s="1581"/>
      <c r="AA79" s="1581"/>
      <c r="AB79" s="697">
        <v>0</v>
      </c>
      <c r="AC79" s="697">
        <v>0</v>
      </c>
      <c r="AD79" s="703">
        <v>0</v>
      </c>
      <c r="AE79" s="1242" t="s">
        <v>664</v>
      </c>
      <c r="AF79" s="727"/>
    </row>
    <row r="80" spans="1:32" ht="24.75" customHeight="1">
      <c r="A80" s="1060" t="s">
        <v>665</v>
      </c>
      <c r="B80" s="377" t="s">
        <v>34</v>
      </c>
      <c r="C80" s="360">
        <v>46160</v>
      </c>
      <c r="D80" s="366" t="s">
        <v>470</v>
      </c>
      <c r="E80" s="367"/>
      <c r="F80" s="366"/>
      <c r="G80" s="700"/>
      <c r="H80" s="990">
        <v>107</v>
      </c>
      <c r="I80" s="372" t="s">
        <v>556</v>
      </c>
      <c r="J80" s="742" t="s">
        <v>33</v>
      </c>
      <c r="K80" s="986" t="s">
        <v>666</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667</v>
      </c>
      <c r="AF80" s="727"/>
    </row>
    <row r="81" spans="1:32" ht="24.75" customHeight="1">
      <c r="A81" s="1057" t="s">
        <v>668</v>
      </c>
      <c r="B81" s="377" t="s">
        <v>37</v>
      </c>
      <c r="C81" s="1387">
        <v>46172</v>
      </c>
      <c r="D81" s="700" t="s">
        <v>52</v>
      </c>
      <c r="E81" s="1239">
        <v>46122</v>
      </c>
      <c r="F81" s="1238" t="s">
        <v>51</v>
      </c>
      <c r="G81" s="1240"/>
      <c r="H81" s="990">
        <v>0</v>
      </c>
      <c r="I81" s="372" t="s">
        <v>556</v>
      </c>
      <c r="J81" s="701" t="s">
        <v>30</v>
      </c>
      <c r="K81" s="1365"/>
      <c r="L81" s="1239"/>
      <c r="M81" s="701" t="s">
        <v>110</v>
      </c>
      <c r="N81" s="1366">
        <v>43061.3</v>
      </c>
      <c r="O81" s="746" t="s">
        <v>110</v>
      </c>
      <c r="P81" s="1367" t="s">
        <v>35</v>
      </c>
      <c r="Q81" s="992">
        <v>46126</v>
      </c>
      <c r="R81" s="992"/>
      <c r="S81" s="1368"/>
      <c r="T81" s="1368"/>
      <c r="U81" s="1368"/>
      <c r="V81" s="1369">
        <v>11789</v>
      </c>
      <c r="W81" s="1225">
        <v>0</v>
      </c>
      <c r="X81" s="1370">
        <f t="shared" si="4"/>
        <v>11789</v>
      </c>
      <c r="Y81" s="1241">
        <f t="shared" si="5"/>
        <v>0</v>
      </c>
      <c r="Z81" s="1368"/>
      <c r="AA81" s="1368"/>
      <c r="AB81" s="697">
        <v>0</v>
      </c>
      <c r="AC81" s="697">
        <v>0</v>
      </c>
      <c r="AD81" s="703">
        <v>0</v>
      </c>
      <c r="AE81" s="1242"/>
      <c r="AF81" s="727"/>
    </row>
    <row r="82" spans="1:32" ht="24.75" customHeight="1">
      <c r="A82" s="688" t="s">
        <v>669</v>
      </c>
      <c r="B82" s="377" t="s">
        <v>37</v>
      </c>
      <c r="C82" s="689">
        <v>46081</v>
      </c>
      <c r="D82" s="700" t="s">
        <v>52</v>
      </c>
      <c r="E82" s="699">
        <v>46038</v>
      </c>
      <c r="F82" s="700" t="s">
        <v>51</v>
      </c>
      <c r="G82" s="700" t="s">
        <v>670</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671</v>
      </c>
      <c r="AF82" s="727"/>
    </row>
    <row r="83" spans="1:32" ht="24.75" customHeight="1">
      <c r="A83" s="741" t="s">
        <v>672</v>
      </c>
      <c r="B83" s="311" t="s">
        <v>37</v>
      </c>
      <c r="C83" s="689">
        <v>46081</v>
      </c>
      <c r="D83" s="700" t="s">
        <v>52</v>
      </c>
      <c r="E83" s="699">
        <v>46055</v>
      </c>
      <c r="F83" s="700" t="s">
        <v>51</v>
      </c>
      <c r="G83" s="700" t="s">
        <v>673</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498">
        <v>0</v>
      </c>
      <c r="AC83" s="697">
        <v>0</v>
      </c>
      <c r="AD83" s="703">
        <v>0</v>
      </c>
      <c r="AE83" s="698" t="s">
        <v>674</v>
      </c>
      <c r="AF83" s="727"/>
    </row>
    <row r="84" spans="1:32" ht="24.75" customHeight="1">
      <c r="A84" s="768" t="s">
        <v>675</v>
      </c>
      <c r="B84" s="759" t="s">
        <v>37</v>
      </c>
      <c r="C84" s="781">
        <v>46171</v>
      </c>
      <c r="D84" s="700" t="s">
        <v>52</v>
      </c>
      <c r="E84" s="699">
        <v>46043</v>
      </c>
      <c r="F84" s="700" t="s">
        <v>51</v>
      </c>
      <c r="G84" s="700" t="s">
        <v>676</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18"/>
      <c r="AB84" s="1498">
        <v>0</v>
      </c>
      <c r="AC84" s="735">
        <v>0</v>
      </c>
      <c r="AD84" s="734">
        <v>0</v>
      </c>
      <c r="AE84" s="736" t="s">
        <v>677</v>
      </c>
      <c r="AF84" s="727"/>
    </row>
    <row r="85" spans="1:32" ht="24.75" customHeight="1">
      <c r="A85" s="1384" t="s">
        <v>678</v>
      </c>
      <c r="B85" s="1182" t="s">
        <v>37</v>
      </c>
      <c r="C85" s="1387">
        <v>46208</v>
      </c>
      <c r="D85" s="1385"/>
      <c r="E85" s="1386"/>
      <c r="F85" s="1385"/>
      <c r="G85" s="1240"/>
      <c r="H85" s="1579">
        <v>56</v>
      </c>
      <c r="I85" s="1261" t="s">
        <v>556</v>
      </c>
      <c r="J85" s="1263" t="s">
        <v>30</v>
      </c>
      <c r="K85" s="1580"/>
      <c r="L85" s="1386"/>
      <c r="M85" s="1180" t="s">
        <v>110</v>
      </c>
      <c r="N85" s="1594">
        <v>38720</v>
      </c>
      <c r="O85" s="1181" t="s">
        <v>110</v>
      </c>
      <c r="P85" s="1339" t="s">
        <v>32</v>
      </c>
      <c r="Q85" s="1581"/>
      <c r="R85" s="1581"/>
      <c r="S85" s="1581"/>
      <c r="T85" s="1581"/>
      <c r="U85" s="1581"/>
      <c r="V85" s="1582">
        <v>3134</v>
      </c>
      <c r="W85" s="1583"/>
      <c r="X85" s="1583">
        <f>SUM(V85-W85)</f>
        <v>3134</v>
      </c>
      <c r="Y85" s="1241">
        <f>IFERROR($W85/$V85, 0)</f>
        <v>0</v>
      </c>
      <c r="Z85" s="1595"/>
      <c r="AA85" s="1596"/>
      <c r="AB85" s="815">
        <v>0</v>
      </c>
      <c r="AC85" s="818">
        <v>0</v>
      </c>
      <c r="AD85" s="734">
        <v>0</v>
      </c>
      <c r="AE85" s="1242" t="s">
        <v>679</v>
      </c>
      <c r="AF85" s="727"/>
    </row>
    <row r="86" spans="1:32" ht="24.75" customHeight="1">
      <c r="A86" s="1384" t="s">
        <v>680</v>
      </c>
      <c r="B86" s="1182" t="s">
        <v>37</v>
      </c>
      <c r="C86" s="1387">
        <v>46229</v>
      </c>
      <c r="D86" s="1385"/>
      <c r="E86" s="1386"/>
      <c r="F86" s="1385"/>
      <c r="G86" s="1240"/>
      <c r="H86" s="1579">
        <v>80</v>
      </c>
      <c r="I86" s="1261" t="s">
        <v>556</v>
      </c>
      <c r="J86" s="1263" t="s">
        <v>30</v>
      </c>
      <c r="K86" s="1580"/>
      <c r="L86" s="1386"/>
      <c r="M86" s="1180" t="s">
        <v>110</v>
      </c>
      <c r="N86" s="1419">
        <v>77657.7</v>
      </c>
      <c r="O86" s="1181" t="s">
        <v>110</v>
      </c>
      <c r="P86" s="1339" t="s">
        <v>32</v>
      </c>
      <c r="Q86" s="1581"/>
      <c r="R86" s="1581"/>
      <c r="S86" s="1581"/>
      <c r="T86" s="1581"/>
      <c r="U86" s="1581"/>
      <c r="V86" s="1582">
        <v>6243</v>
      </c>
      <c r="W86" s="1583"/>
      <c r="X86" s="1583">
        <f>SUM(V86-W86)</f>
        <v>6243</v>
      </c>
      <c r="Y86" s="1241">
        <f>IFERROR($W86/$V86, 0)</f>
        <v>0</v>
      </c>
      <c r="Z86" s="1581"/>
      <c r="AA86" s="1368"/>
      <c r="AB86" s="1337">
        <v>0</v>
      </c>
      <c r="AC86" s="1521">
        <v>0</v>
      </c>
      <c r="AD86" s="1424">
        <v>0</v>
      </c>
      <c r="AE86" s="1242" t="s">
        <v>681</v>
      </c>
      <c r="AF86" s="727"/>
    </row>
    <row r="87" spans="1:32" ht="24.75" customHeight="1">
      <c r="A87" s="1384" t="s">
        <v>682</v>
      </c>
      <c r="B87" s="1182" t="s">
        <v>37</v>
      </c>
      <c r="C87" s="1387">
        <v>46229</v>
      </c>
      <c r="D87" s="1385"/>
      <c r="E87" s="1386"/>
      <c r="F87" s="1385"/>
      <c r="G87" s="1240"/>
      <c r="H87" s="1579">
        <v>82</v>
      </c>
      <c r="I87" s="1261" t="s">
        <v>556</v>
      </c>
      <c r="J87" s="1263" t="s">
        <v>30</v>
      </c>
      <c r="K87" s="1580"/>
      <c r="L87" s="1386"/>
      <c r="M87" s="1180" t="s">
        <v>110</v>
      </c>
      <c r="N87" s="1419">
        <v>85513</v>
      </c>
      <c r="O87" s="1181" t="s">
        <v>110</v>
      </c>
      <c r="P87" s="1339" t="s">
        <v>32</v>
      </c>
      <c r="Q87" s="1581"/>
      <c r="R87" s="1581"/>
      <c r="S87" s="1581"/>
      <c r="T87" s="1581"/>
      <c r="U87" s="1581"/>
      <c r="V87" s="1582">
        <v>6678</v>
      </c>
      <c r="W87" s="1583"/>
      <c r="X87" s="1583">
        <f>SUM(V87-W87)</f>
        <v>6678</v>
      </c>
      <c r="Y87" s="1241">
        <f>IFERROR($W87/$V87, 0)</f>
        <v>0</v>
      </c>
      <c r="Z87" s="1581"/>
      <c r="AA87" s="1368"/>
      <c r="AB87" s="1337">
        <v>0</v>
      </c>
      <c r="AC87" s="1521">
        <v>0</v>
      </c>
      <c r="AD87" s="1424">
        <v>0</v>
      </c>
      <c r="AE87" s="1242" t="s">
        <v>681</v>
      </c>
      <c r="AF87" s="727"/>
    </row>
    <row r="88" spans="1:32" ht="24.75" customHeight="1">
      <c r="A88" s="1384" t="s">
        <v>683</v>
      </c>
      <c r="B88" s="1182" t="s">
        <v>37</v>
      </c>
      <c r="C88" s="1387">
        <v>46227</v>
      </c>
      <c r="D88" s="1385"/>
      <c r="E88" s="1386"/>
      <c r="F88" s="1385"/>
      <c r="G88" s="1240"/>
      <c r="H88" s="1579">
        <v>0</v>
      </c>
      <c r="I88" s="1261" t="s">
        <v>556</v>
      </c>
      <c r="J88" s="1263" t="s">
        <v>30</v>
      </c>
      <c r="K88" s="1580"/>
      <c r="L88" s="1386"/>
      <c r="M88" s="1180" t="s">
        <v>110</v>
      </c>
      <c r="N88" s="1594">
        <v>25174.45</v>
      </c>
      <c r="O88" s="1181" t="s">
        <v>110</v>
      </c>
      <c r="P88" s="1339" t="s">
        <v>32</v>
      </c>
      <c r="Q88" s="1581"/>
      <c r="R88" s="1581"/>
      <c r="S88" s="1581"/>
      <c r="T88" s="1581"/>
      <c r="U88" s="1581"/>
      <c r="V88" s="1582">
        <v>2721</v>
      </c>
      <c r="W88" s="1583"/>
      <c r="X88" s="1583">
        <f>SUM(V88-W88)</f>
        <v>2721</v>
      </c>
      <c r="Y88" s="1241">
        <f>IFERROR($W88/$V88, 0)</f>
        <v>0</v>
      </c>
      <c r="Z88" s="1597"/>
      <c r="AA88" s="1517"/>
      <c r="AB88" s="815">
        <v>0</v>
      </c>
      <c r="AC88" s="818">
        <v>0</v>
      </c>
      <c r="AD88" s="734">
        <v>0</v>
      </c>
      <c r="AE88" s="1242" t="s">
        <v>684</v>
      </c>
      <c r="AF88" s="727"/>
    </row>
    <row r="89" spans="1:32" ht="24.75" customHeight="1">
      <c r="A89" s="1389" t="s">
        <v>685</v>
      </c>
      <c r="B89" s="1390" t="s">
        <v>37</v>
      </c>
      <c r="C89" s="699">
        <v>46187</v>
      </c>
      <c r="D89" s="1385" t="s">
        <v>471</v>
      </c>
      <c r="E89" s="1386">
        <v>46171</v>
      </c>
      <c r="F89" s="1385" t="s">
        <v>51</v>
      </c>
      <c r="G89" s="1240"/>
      <c r="H89" s="1579">
        <v>53</v>
      </c>
      <c r="I89" s="1261" t="s">
        <v>556</v>
      </c>
      <c r="J89" s="1263" t="s">
        <v>30</v>
      </c>
      <c r="K89" s="1365"/>
      <c r="L89" s="1239"/>
      <c r="M89" s="1180" t="s">
        <v>110</v>
      </c>
      <c r="N89" s="1366">
        <v>56455</v>
      </c>
      <c r="O89" s="1181" t="s">
        <v>110</v>
      </c>
      <c r="P89" s="1339" t="s">
        <v>35</v>
      </c>
      <c r="Q89" s="1581">
        <v>46174</v>
      </c>
      <c r="R89" s="1581"/>
      <c r="S89" s="1581"/>
      <c r="T89" s="1581"/>
      <c r="U89" s="1581"/>
      <c r="V89" s="1582">
        <v>4814</v>
      </c>
      <c r="W89" s="1583">
        <v>4321</v>
      </c>
      <c r="X89" s="1583">
        <f>SUM(V89-W89)</f>
        <v>493</v>
      </c>
      <c r="Y89" s="1241">
        <f>IFERROR($W89/$V89, 0)</f>
        <v>0.89759036144578308</v>
      </c>
      <c r="Z89" s="1581">
        <v>46184</v>
      </c>
      <c r="AA89" s="1597"/>
      <c r="AB89" s="928">
        <v>0</v>
      </c>
      <c r="AC89" s="735">
        <v>0</v>
      </c>
      <c r="AD89" s="734">
        <v>0</v>
      </c>
      <c r="AE89" s="1242" t="s">
        <v>686</v>
      </c>
      <c r="AF89" s="727"/>
    </row>
    <row r="90" spans="1:32" ht="24.75" customHeight="1">
      <c r="A90" s="1389" t="s">
        <v>687</v>
      </c>
      <c r="B90" s="1390" t="s">
        <v>37</v>
      </c>
      <c r="C90" s="699">
        <v>46181</v>
      </c>
      <c r="D90" s="1385" t="s">
        <v>471</v>
      </c>
      <c r="E90" s="1386">
        <v>46141</v>
      </c>
      <c r="F90" s="1385" t="s">
        <v>51</v>
      </c>
      <c r="G90" s="1240"/>
      <c r="H90" s="1579">
        <v>74</v>
      </c>
      <c r="I90" s="1261" t="s">
        <v>556</v>
      </c>
      <c r="J90" s="1263" t="s">
        <v>30</v>
      </c>
      <c r="K90" s="1580"/>
      <c r="L90" s="1386"/>
      <c r="M90" s="1180" t="s">
        <v>110</v>
      </c>
      <c r="N90" s="1366">
        <v>92274</v>
      </c>
      <c r="O90" s="1181" t="s">
        <v>110</v>
      </c>
      <c r="P90" s="1339" t="s">
        <v>29</v>
      </c>
      <c r="Q90" s="1581">
        <v>46142</v>
      </c>
      <c r="R90" s="1581"/>
      <c r="S90" s="1581"/>
      <c r="T90" s="1581"/>
      <c r="U90" s="1581"/>
      <c r="V90" s="1582">
        <v>8145</v>
      </c>
      <c r="W90" s="1583">
        <v>7162</v>
      </c>
      <c r="X90" s="1583">
        <f>SUM(V90-W90)</f>
        <v>983</v>
      </c>
      <c r="Y90" s="1241">
        <f>IFERROR($W90/$V90, 0)</f>
        <v>0.87931246163290366</v>
      </c>
      <c r="Z90" s="1581">
        <v>46149</v>
      </c>
      <c r="AA90" s="1581"/>
      <c r="AB90" s="697">
        <v>0</v>
      </c>
      <c r="AC90" s="697">
        <v>0</v>
      </c>
      <c r="AD90" s="703">
        <v>0</v>
      </c>
      <c r="AE90" s="1242" t="s">
        <v>688</v>
      </c>
      <c r="AF90" s="727"/>
    </row>
    <row r="91" spans="1:32" ht="24.75" customHeight="1">
      <c r="A91" s="1384" t="s">
        <v>689</v>
      </c>
      <c r="B91" s="1390" t="s">
        <v>37</v>
      </c>
      <c r="C91" s="1387">
        <v>46215</v>
      </c>
      <c r="D91" s="1385"/>
      <c r="E91" s="1386"/>
      <c r="F91" s="1385"/>
      <c r="G91" s="1240"/>
      <c r="H91" s="1579">
        <v>48</v>
      </c>
      <c r="I91" s="1261" t="s">
        <v>556</v>
      </c>
      <c r="J91" s="1263" t="s">
        <v>30</v>
      </c>
      <c r="K91" s="1580"/>
      <c r="L91" s="1386"/>
      <c r="M91" s="1180" t="s">
        <v>110</v>
      </c>
      <c r="N91" s="1366">
        <v>50669</v>
      </c>
      <c r="O91" s="1181" t="s">
        <v>110</v>
      </c>
      <c r="P91" s="1339" t="s">
        <v>32</v>
      </c>
      <c r="Q91" s="1581"/>
      <c r="R91" s="1581"/>
      <c r="S91" s="1581"/>
      <c r="T91" s="1581"/>
      <c r="U91" s="1581"/>
      <c r="V91" s="1582">
        <v>3600</v>
      </c>
      <c r="W91" s="1583"/>
      <c r="X91" s="1583">
        <f>SUM(V91-W91)</f>
        <v>3600</v>
      </c>
      <c r="Y91" s="1241">
        <f>IFERROR($W91/$V91, 0)</f>
        <v>0</v>
      </c>
      <c r="Z91" s="1581"/>
      <c r="AA91" s="1581"/>
      <c r="AB91" s="697">
        <v>0</v>
      </c>
      <c r="AC91" s="697">
        <v>0</v>
      </c>
      <c r="AD91" s="703">
        <v>0</v>
      </c>
      <c r="AE91" s="1242" t="s">
        <v>690</v>
      </c>
      <c r="AF91" s="727"/>
    </row>
    <row r="92" spans="1:32" ht="24.75" customHeight="1">
      <c r="A92" s="1384" t="s">
        <v>691</v>
      </c>
      <c r="B92" s="1390" t="s">
        <v>37</v>
      </c>
      <c r="C92" s="1387">
        <v>46195</v>
      </c>
      <c r="D92" s="1385" t="s">
        <v>471</v>
      </c>
      <c r="E92" s="1386">
        <v>46156</v>
      </c>
      <c r="F92" s="1385" t="s">
        <v>51</v>
      </c>
      <c r="G92" s="1240"/>
      <c r="H92" s="1579">
        <v>69</v>
      </c>
      <c r="I92" s="1261" t="s">
        <v>556</v>
      </c>
      <c r="J92" s="1263" t="s">
        <v>30</v>
      </c>
      <c r="K92" s="1580"/>
      <c r="L92" s="1386"/>
      <c r="M92" s="1180" t="s">
        <v>110</v>
      </c>
      <c r="N92" s="416">
        <v>72896</v>
      </c>
      <c r="O92" s="1181" t="s">
        <v>110</v>
      </c>
      <c r="P92" s="1339" t="s">
        <v>29</v>
      </c>
      <c r="Q92" s="1581">
        <v>46157</v>
      </c>
      <c r="R92" s="1581"/>
      <c r="S92" s="1581"/>
      <c r="T92" s="1581"/>
      <c r="U92" s="1581"/>
      <c r="V92" s="1582">
        <v>6189</v>
      </c>
      <c r="W92" s="1583">
        <v>6050</v>
      </c>
      <c r="X92" s="1583">
        <f>SUM(V92-W92)</f>
        <v>139</v>
      </c>
      <c r="Y92" s="1241">
        <f>IFERROR($W92/$V92, 0)</f>
        <v>0.97754079819033768</v>
      </c>
      <c r="Z92" s="1581">
        <v>46169</v>
      </c>
      <c r="AA92" s="1581"/>
      <c r="AB92" s="1192">
        <v>0</v>
      </c>
      <c r="AC92" s="1192">
        <v>0</v>
      </c>
      <c r="AD92" s="1226">
        <v>0</v>
      </c>
      <c r="AE92" s="1242" t="s">
        <v>692</v>
      </c>
      <c r="AF92" s="727"/>
    </row>
    <row r="93" spans="1:32" ht="24.75" customHeight="1">
      <c r="A93" s="1417" t="s">
        <v>693</v>
      </c>
      <c r="B93" s="1390" t="s">
        <v>37</v>
      </c>
      <c r="C93" s="1387">
        <v>46195</v>
      </c>
      <c r="D93" s="1385" t="s">
        <v>471</v>
      </c>
      <c r="E93" s="1386">
        <v>46169</v>
      </c>
      <c r="F93" s="1385" t="s">
        <v>51</v>
      </c>
      <c r="G93" s="1240"/>
      <c r="H93" s="1579">
        <v>60</v>
      </c>
      <c r="I93" s="1261" t="s">
        <v>556</v>
      </c>
      <c r="J93" s="1263" t="s">
        <v>30</v>
      </c>
      <c r="K93" s="1580"/>
      <c r="L93" s="1386"/>
      <c r="M93" s="1180" t="s">
        <v>110</v>
      </c>
      <c r="N93" s="416">
        <v>70151.5</v>
      </c>
      <c r="O93" s="1181" t="s">
        <v>110</v>
      </c>
      <c r="P93" s="1339" t="s">
        <v>35</v>
      </c>
      <c r="Q93" s="1581">
        <v>46170</v>
      </c>
      <c r="R93" s="1581"/>
      <c r="S93" s="1581"/>
      <c r="T93" s="1581"/>
      <c r="U93" s="1581"/>
      <c r="V93" s="1582">
        <v>5673</v>
      </c>
      <c r="W93" s="1583"/>
      <c r="X93" s="1583">
        <f>SUM(V93-W93)</f>
        <v>5673</v>
      </c>
      <c r="Y93" s="1241">
        <f>IFERROR($W93/$V93, 0)</f>
        <v>0</v>
      </c>
      <c r="Z93" s="1581"/>
      <c r="AA93" s="1581"/>
      <c r="AB93" s="1192">
        <v>0</v>
      </c>
      <c r="AC93" s="1192">
        <v>0</v>
      </c>
      <c r="AD93" s="1226">
        <v>0</v>
      </c>
      <c r="AE93" s="1242" t="s">
        <v>692</v>
      </c>
      <c r="AF93" s="727"/>
    </row>
    <row r="94" spans="1:32" ht="24.75" customHeight="1">
      <c r="A94" s="1417" t="s">
        <v>694</v>
      </c>
      <c r="B94" s="1390" t="s">
        <v>37</v>
      </c>
      <c r="C94" s="1387">
        <v>46195</v>
      </c>
      <c r="D94" s="1385" t="s">
        <v>471</v>
      </c>
      <c r="E94" s="1386">
        <v>46169</v>
      </c>
      <c r="F94" s="1385" t="s">
        <v>51</v>
      </c>
      <c r="G94" s="1240"/>
      <c r="H94" s="1579">
        <v>70</v>
      </c>
      <c r="I94" s="1261" t="s">
        <v>556</v>
      </c>
      <c r="J94" s="1263" t="s">
        <v>30</v>
      </c>
      <c r="K94" s="1580"/>
      <c r="L94" s="1386"/>
      <c r="M94" s="1180" t="s">
        <v>110</v>
      </c>
      <c r="N94" s="416">
        <v>65362</v>
      </c>
      <c r="O94" s="1181" t="s">
        <v>110</v>
      </c>
      <c r="P94" s="1339" t="s">
        <v>35</v>
      </c>
      <c r="Q94" s="1581">
        <v>46170</v>
      </c>
      <c r="R94" s="1581"/>
      <c r="S94" s="1581"/>
      <c r="T94" s="1581"/>
      <c r="U94" s="1581"/>
      <c r="V94" s="1582">
        <v>5460</v>
      </c>
      <c r="W94" s="1583"/>
      <c r="X94" s="1583">
        <f>SUM(V94-W94)</f>
        <v>5460</v>
      </c>
      <c r="Y94" s="1241">
        <f>IFERROR($W94/$V94, 0)</f>
        <v>0</v>
      </c>
      <c r="Z94" s="1581">
        <v>46189</v>
      </c>
      <c r="AA94" s="1581"/>
      <c r="AB94" s="1192">
        <v>0</v>
      </c>
      <c r="AC94" s="1192">
        <v>0</v>
      </c>
      <c r="AD94" s="1226">
        <v>0</v>
      </c>
      <c r="AE94" s="1242" t="s">
        <v>692</v>
      </c>
      <c r="AF94" s="727"/>
    </row>
    <row r="95" spans="1:32" ht="24.75" customHeight="1">
      <c r="A95" s="1388" t="s">
        <v>695</v>
      </c>
      <c r="B95" s="1390" t="s">
        <v>37</v>
      </c>
      <c r="C95" s="1338">
        <v>46171</v>
      </c>
      <c r="D95" s="1238"/>
      <c r="E95" s="1239"/>
      <c r="F95" s="1238"/>
      <c r="G95" s="1240"/>
      <c r="H95" s="1371">
        <v>79</v>
      </c>
      <c r="I95" s="1261" t="s">
        <v>556</v>
      </c>
      <c r="J95" s="1263" t="s">
        <v>30</v>
      </c>
      <c r="K95" s="1365"/>
      <c r="L95" s="1239"/>
      <c r="M95" s="1180" t="s">
        <v>110</v>
      </c>
      <c r="N95" s="1366">
        <v>89293.95</v>
      </c>
      <c r="O95" s="1181" t="s">
        <v>110</v>
      </c>
      <c r="P95" s="1339" t="s">
        <v>32</v>
      </c>
      <c r="Q95" s="1368"/>
      <c r="R95" s="1368"/>
      <c r="S95" s="1368"/>
      <c r="T95" s="1368"/>
      <c r="U95" s="1368"/>
      <c r="V95" s="1369">
        <v>7494</v>
      </c>
      <c r="W95" s="1370"/>
      <c r="X95" s="1370">
        <f t="shared" ref="X95:X98" si="8">SUM(V95-W95)</f>
        <v>7494</v>
      </c>
      <c r="Y95" s="1241">
        <f t="shared" ref="Y95:Y98" si="9">IFERROR($W95/$V95, 0)</f>
        <v>0</v>
      </c>
      <c r="Z95" s="1368"/>
      <c r="AA95" s="1368"/>
      <c r="AB95" s="697">
        <v>0</v>
      </c>
      <c r="AC95" s="735">
        <v>0</v>
      </c>
      <c r="AD95" s="734">
        <v>0</v>
      </c>
      <c r="AE95" s="1242" t="s">
        <v>696</v>
      </c>
      <c r="AF95" s="727"/>
    </row>
    <row r="96" spans="1:32" ht="24.75" customHeight="1">
      <c r="A96" s="1384" t="s">
        <v>697</v>
      </c>
      <c r="B96" s="1390" t="s">
        <v>37</v>
      </c>
      <c r="C96" s="1387">
        <v>46215</v>
      </c>
      <c r="D96" s="1385"/>
      <c r="E96" s="1386"/>
      <c r="F96" s="1385"/>
      <c r="G96" s="1240"/>
      <c r="H96" s="1579">
        <v>90</v>
      </c>
      <c r="I96" s="1261" t="s">
        <v>556</v>
      </c>
      <c r="J96" s="1263" t="s">
        <v>30</v>
      </c>
      <c r="K96" s="1580"/>
      <c r="L96" s="1386"/>
      <c r="M96" s="1180" t="s">
        <v>110</v>
      </c>
      <c r="N96" s="1366">
        <v>90888</v>
      </c>
      <c r="O96" s="1181" t="s">
        <v>110</v>
      </c>
      <c r="P96" s="1339" t="s">
        <v>32</v>
      </c>
      <c r="Q96" s="1581"/>
      <c r="R96" s="1581"/>
      <c r="S96" s="1581"/>
      <c r="T96" s="1581"/>
      <c r="U96" s="1581"/>
      <c r="V96" s="1582">
        <v>7881</v>
      </c>
      <c r="W96" s="1583"/>
      <c r="X96" s="1583">
        <f>SUM(V96-W96)</f>
        <v>7881</v>
      </c>
      <c r="Y96" s="1241">
        <f>IFERROR($W96/$V96, 0)</f>
        <v>0</v>
      </c>
      <c r="Z96" s="1581"/>
      <c r="AA96" s="1581"/>
      <c r="AB96" s="697">
        <v>0</v>
      </c>
      <c r="AC96" s="697">
        <v>0</v>
      </c>
      <c r="AD96" s="703">
        <v>0</v>
      </c>
      <c r="AE96" s="1242" t="s">
        <v>690</v>
      </c>
      <c r="AF96" s="727"/>
    </row>
    <row r="97" spans="1:32" ht="24.75" customHeight="1">
      <c r="A97" s="1388" t="s">
        <v>698</v>
      </c>
      <c r="B97" s="1390" t="s">
        <v>37</v>
      </c>
      <c r="C97" s="1338">
        <v>46171</v>
      </c>
      <c r="D97" s="1238" t="s">
        <v>471</v>
      </c>
      <c r="E97" s="1239">
        <v>46156</v>
      </c>
      <c r="F97" s="1238" t="s">
        <v>51</v>
      </c>
      <c r="G97" s="1240"/>
      <c r="H97" s="1371">
        <v>71</v>
      </c>
      <c r="I97" s="1261" t="s">
        <v>556</v>
      </c>
      <c r="J97" s="1263" t="s">
        <v>30</v>
      </c>
      <c r="K97" s="1365"/>
      <c r="L97" s="1239"/>
      <c r="M97" s="1180" t="s">
        <v>110</v>
      </c>
      <c r="N97" s="1366">
        <v>91537.75</v>
      </c>
      <c r="O97" s="1181" t="s">
        <v>110</v>
      </c>
      <c r="P97" s="1339" t="s">
        <v>29</v>
      </c>
      <c r="Q97" s="1223">
        <v>46157</v>
      </c>
      <c r="R97" s="1368"/>
      <c r="S97" s="1368"/>
      <c r="T97" s="1368"/>
      <c r="U97" s="1368"/>
      <c r="V97" s="1369">
        <v>7255</v>
      </c>
      <c r="W97" s="1370">
        <v>4859</v>
      </c>
      <c r="X97" s="1370">
        <f t="shared" si="8"/>
        <v>2396</v>
      </c>
      <c r="Y97" s="1241">
        <f t="shared" si="9"/>
        <v>0.66974500344589938</v>
      </c>
      <c r="Z97" s="1368">
        <v>46174</v>
      </c>
      <c r="AA97" s="1368"/>
      <c r="AB97" s="697">
        <v>0</v>
      </c>
      <c r="AC97" s="735">
        <v>0</v>
      </c>
      <c r="AD97" s="734">
        <v>0</v>
      </c>
      <c r="AE97" s="1242" t="s">
        <v>696</v>
      </c>
      <c r="AF97" s="727"/>
    </row>
    <row r="98" spans="1:32" ht="24.75" customHeight="1">
      <c r="A98" s="1418" t="s">
        <v>699</v>
      </c>
      <c r="B98" s="1182" t="s">
        <v>37</v>
      </c>
      <c r="C98" s="1338">
        <v>46171</v>
      </c>
      <c r="D98" s="1238" t="s">
        <v>471</v>
      </c>
      <c r="E98" s="1239">
        <v>46171</v>
      </c>
      <c r="F98" s="1238" t="s">
        <v>51</v>
      </c>
      <c r="G98" s="1240"/>
      <c r="H98" s="1371">
        <v>71</v>
      </c>
      <c r="I98" s="1261" t="s">
        <v>556</v>
      </c>
      <c r="J98" s="1263" t="s">
        <v>30</v>
      </c>
      <c r="K98" s="1365"/>
      <c r="L98" s="1239"/>
      <c r="M98" s="1180" t="s">
        <v>110</v>
      </c>
      <c r="N98" s="1366">
        <v>68762</v>
      </c>
      <c r="O98" s="1181" t="s">
        <v>110</v>
      </c>
      <c r="P98" s="1339" t="s">
        <v>35</v>
      </c>
      <c r="Q98" s="1581">
        <v>46174</v>
      </c>
      <c r="R98" s="1368"/>
      <c r="S98" s="1368"/>
      <c r="T98" s="1368"/>
      <c r="U98" s="1368"/>
      <c r="V98" s="1369">
        <v>5624</v>
      </c>
      <c r="W98" s="1370"/>
      <c r="X98" s="1370">
        <f t="shared" si="8"/>
        <v>5624</v>
      </c>
      <c r="Y98" s="1241">
        <f t="shared" si="9"/>
        <v>0</v>
      </c>
      <c r="Z98" s="1368"/>
      <c r="AA98" s="1368"/>
      <c r="AB98" s="697">
        <v>0</v>
      </c>
      <c r="AC98" s="735">
        <v>0</v>
      </c>
      <c r="AD98" s="734">
        <v>0</v>
      </c>
      <c r="AE98" s="1242" t="s">
        <v>696</v>
      </c>
      <c r="AF98" s="727"/>
    </row>
    <row r="99" spans="1:32" ht="24.75" customHeight="1">
      <c r="A99" s="1057" t="s">
        <v>700</v>
      </c>
      <c r="B99" s="1182" t="s">
        <v>37</v>
      </c>
      <c r="C99" s="1387">
        <v>46195</v>
      </c>
      <c r="D99" s="1385" t="s">
        <v>471</v>
      </c>
      <c r="E99" s="1386">
        <v>46171</v>
      </c>
      <c r="F99" s="1385" t="s">
        <v>51</v>
      </c>
      <c r="G99" s="1240"/>
      <c r="H99" s="1579">
        <v>56</v>
      </c>
      <c r="I99" s="1261" t="s">
        <v>556</v>
      </c>
      <c r="J99" s="1263" t="s">
        <v>30</v>
      </c>
      <c r="K99" s="1580"/>
      <c r="L99" s="1386"/>
      <c r="M99" s="1180" t="s">
        <v>110</v>
      </c>
      <c r="N99" s="416">
        <v>55504</v>
      </c>
      <c r="O99" s="1181" t="s">
        <v>110</v>
      </c>
      <c r="P99" s="1339" t="s">
        <v>35</v>
      </c>
      <c r="Q99" s="1581">
        <v>46174</v>
      </c>
      <c r="R99" s="1581"/>
      <c r="S99" s="1581"/>
      <c r="T99" s="1581"/>
      <c r="U99" s="1581"/>
      <c r="V99" s="1582">
        <v>4652</v>
      </c>
      <c r="W99" s="1583"/>
      <c r="X99" s="1583">
        <f>SUM(V99-W99)</f>
        <v>4652</v>
      </c>
      <c r="Y99" s="1241">
        <f>IFERROR($W99/$V99, 0)</f>
        <v>0</v>
      </c>
      <c r="Z99" s="1581">
        <v>46189</v>
      </c>
      <c r="AA99" s="1581"/>
      <c r="AB99" s="1192">
        <v>0</v>
      </c>
      <c r="AC99" s="1192">
        <v>0</v>
      </c>
      <c r="AD99" s="1226">
        <v>0</v>
      </c>
      <c r="AE99" s="1242" t="s">
        <v>692</v>
      </c>
      <c r="AF99" s="727"/>
    </row>
    <row r="100" spans="1:32" ht="24.75" customHeight="1">
      <c r="A100" s="1057" t="s">
        <v>701</v>
      </c>
      <c r="B100" s="1182" t="s">
        <v>37</v>
      </c>
      <c r="C100" s="1387">
        <v>46195</v>
      </c>
      <c r="D100" s="1385" t="s">
        <v>471</v>
      </c>
      <c r="E100" s="1386">
        <v>46171</v>
      </c>
      <c r="F100" s="1385" t="s">
        <v>51</v>
      </c>
      <c r="G100" s="1240"/>
      <c r="H100" s="1579">
        <v>74</v>
      </c>
      <c r="I100" s="1261" t="s">
        <v>556</v>
      </c>
      <c r="J100" s="1263" t="s">
        <v>30</v>
      </c>
      <c r="K100" s="1580"/>
      <c r="L100" s="1386"/>
      <c r="M100" s="1180" t="s">
        <v>110</v>
      </c>
      <c r="N100" s="416">
        <v>70534.5</v>
      </c>
      <c r="O100" s="1181" t="s">
        <v>110</v>
      </c>
      <c r="P100" s="1339" t="s">
        <v>35</v>
      </c>
      <c r="Q100" s="1581">
        <v>46174</v>
      </c>
      <c r="R100" s="1581"/>
      <c r="S100" s="1581"/>
      <c r="T100" s="1581"/>
      <c r="U100" s="1581"/>
      <c r="V100" s="1582">
        <v>5756</v>
      </c>
      <c r="W100" s="1583"/>
      <c r="X100" s="1583">
        <f>SUM(V100-W100)</f>
        <v>5756</v>
      </c>
      <c r="Y100" s="1241">
        <f>IFERROR($W100/$V100, 0)</f>
        <v>0</v>
      </c>
      <c r="Z100" s="1581"/>
      <c r="AA100" s="1581"/>
      <c r="AB100" s="1192">
        <v>0</v>
      </c>
      <c r="AC100" s="1192">
        <v>0</v>
      </c>
      <c r="AD100" s="1226">
        <v>0</v>
      </c>
      <c r="AE100" s="1242" t="s">
        <v>692</v>
      </c>
      <c r="AF100" s="727"/>
    </row>
    <row r="101" spans="1:32" ht="24.75" customHeight="1">
      <c r="A101" s="1384" t="s">
        <v>702</v>
      </c>
      <c r="B101" s="1182" t="s">
        <v>37</v>
      </c>
      <c r="C101" s="1387">
        <v>46195</v>
      </c>
      <c r="D101" s="1385" t="s">
        <v>50</v>
      </c>
      <c r="E101" s="1386">
        <v>46161</v>
      </c>
      <c r="F101" s="1385" t="s">
        <v>51</v>
      </c>
      <c r="G101" s="1240"/>
      <c r="H101" s="1579">
        <v>28</v>
      </c>
      <c r="I101" s="1261" t="s">
        <v>556</v>
      </c>
      <c r="J101" s="1263" t="s">
        <v>30</v>
      </c>
      <c r="K101" s="1580"/>
      <c r="L101" s="1386"/>
      <c r="M101" s="1180" t="s">
        <v>110</v>
      </c>
      <c r="N101" s="416">
        <v>27694</v>
      </c>
      <c r="O101" s="1181" t="s">
        <v>110</v>
      </c>
      <c r="P101" s="1339" t="s">
        <v>29</v>
      </c>
      <c r="Q101" s="1581">
        <v>46162</v>
      </c>
      <c r="R101" s="1581"/>
      <c r="S101" s="1581"/>
      <c r="T101" s="1581"/>
      <c r="U101" s="1581"/>
      <c r="V101" s="1582">
        <v>2238</v>
      </c>
      <c r="W101" s="1583">
        <v>1146</v>
      </c>
      <c r="X101" s="1583">
        <f>SUM(V101-W101)</f>
        <v>1092</v>
      </c>
      <c r="Y101" s="1241">
        <f>IFERROR($W101/$V101, 0)</f>
        <v>0.51206434316353888</v>
      </c>
      <c r="Z101" s="1581">
        <v>46181</v>
      </c>
      <c r="AA101" s="1581"/>
      <c r="AB101" s="1192">
        <v>0</v>
      </c>
      <c r="AC101" s="1192">
        <v>0</v>
      </c>
      <c r="AD101" s="1226">
        <v>0</v>
      </c>
      <c r="AE101" s="1242" t="s">
        <v>692</v>
      </c>
      <c r="AF101" s="727"/>
    </row>
    <row r="102" spans="1:32" ht="24.75" customHeight="1">
      <c r="A102" s="1384" t="s">
        <v>703</v>
      </c>
      <c r="B102" s="1390" t="s">
        <v>37</v>
      </c>
      <c r="C102" s="1387">
        <v>46203</v>
      </c>
      <c r="D102" s="1385"/>
      <c r="E102" s="1386"/>
      <c r="F102" s="1385"/>
      <c r="G102" s="1240"/>
      <c r="H102" s="1579">
        <v>56</v>
      </c>
      <c r="I102" s="1261" t="s">
        <v>556</v>
      </c>
      <c r="J102" s="746" t="s">
        <v>30</v>
      </c>
      <c r="K102" s="1365"/>
      <c r="L102" s="1239"/>
      <c r="M102" s="1180" t="s">
        <v>110</v>
      </c>
      <c r="N102" s="1366">
        <v>50042</v>
      </c>
      <c r="O102" s="1181" t="s">
        <v>110</v>
      </c>
      <c r="P102" s="1339" t="s">
        <v>32</v>
      </c>
      <c r="Q102" s="1581"/>
      <c r="R102" s="1581"/>
      <c r="S102" s="1581"/>
      <c r="T102" s="1581"/>
      <c r="U102" s="1581"/>
      <c r="V102" s="1582">
        <v>4159</v>
      </c>
      <c r="W102" s="1583"/>
      <c r="X102" s="1583">
        <f>SUM(V102-W102)</f>
        <v>4159</v>
      </c>
      <c r="Y102" s="1241">
        <f>IFERROR($W102/$V102, 0)</f>
        <v>0</v>
      </c>
      <c r="Z102" s="1581"/>
      <c r="AA102" s="1581"/>
      <c r="AB102" s="697">
        <v>0</v>
      </c>
      <c r="AC102" s="735">
        <v>0</v>
      </c>
      <c r="AD102" s="734">
        <v>0</v>
      </c>
      <c r="AE102" s="1242" t="s">
        <v>704</v>
      </c>
      <c r="AF102" s="727"/>
    </row>
    <row r="103" spans="1:32" ht="24.75" customHeight="1">
      <c r="A103" s="1384" t="s">
        <v>705</v>
      </c>
      <c r="B103" s="1390" t="s">
        <v>37</v>
      </c>
      <c r="C103" s="1387">
        <v>46203</v>
      </c>
      <c r="D103" s="1385" t="s">
        <v>482</v>
      </c>
      <c r="E103" s="1386">
        <v>46184</v>
      </c>
      <c r="F103" s="1385" t="s">
        <v>51</v>
      </c>
      <c r="G103" s="1240"/>
      <c r="H103" s="1579">
        <v>62</v>
      </c>
      <c r="I103" s="1261" t="s">
        <v>556</v>
      </c>
      <c r="J103" s="746" t="s">
        <v>30</v>
      </c>
      <c r="K103" s="1365"/>
      <c r="L103" s="1239"/>
      <c r="M103" s="1180" t="s">
        <v>110</v>
      </c>
      <c r="N103" s="1366">
        <v>48766</v>
      </c>
      <c r="O103" s="1181" t="s">
        <v>110</v>
      </c>
      <c r="P103" s="1339" t="s">
        <v>32</v>
      </c>
      <c r="Q103" s="1581"/>
      <c r="R103" s="1581"/>
      <c r="S103" s="1581"/>
      <c r="T103" s="1581"/>
      <c r="U103" s="1581"/>
      <c r="V103" s="1582">
        <v>4009</v>
      </c>
      <c r="W103" s="1583"/>
      <c r="X103" s="1583">
        <f>SUM(V103-W103)</f>
        <v>4009</v>
      </c>
      <c r="Y103" s="1241">
        <f>IFERROR($W103/$V103, 0)</f>
        <v>0</v>
      </c>
      <c r="Z103" s="1581"/>
      <c r="AA103" s="1581"/>
      <c r="AB103" s="697">
        <v>0</v>
      </c>
      <c r="AC103" s="735">
        <v>0</v>
      </c>
      <c r="AD103" s="734">
        <v>0</v>
      </c>
      <c r="AE103" s="1242" t="s">
        <v>704</v>
      </c>
      <c r="AF103" s="727"/>
    </row>
    <row r="104" spans="1:32" ht="24.75" customHeight="1">
      <c r="A104" s="1384" t="s">
        <v>706</v>
      </c>
      <c r="B104" s="1390" t="s">
        <v>37</v>
      </c>
      <c r="C104" s="1387">
        <v>46209</v>
      </c>
      <c r="D104" s="1385" t="s">
        <v>481</v>
      </c>
      <c r="E104" s="1386">
        <v>46183</v>
      </c>
      <c r="F104" s="1385" t="s">
        <v>51</v>
      </c>
      <c r="G104" s="1240"/>
      <c r="H104" s="1579">
        <v>0</v>
      </c>
      <c r="I104" s="1261" t="s">
        <v>556</v>
      </c>
      <c r="J104" s="1263" t="s">
        <v>30</v>
      </c>
      <c r="K104" s="1580"/>
      <c r="L104" s="1386"/>
      <c r="M104" s="1180" t="s">
        <v>110</v>
      </c>
      <c r="N104" s="1366">
        <v>35456.550000000003</v>
      </c>
      <c r="O104" s="1181" t="s">
        <v>110</v>
      </c>
      <c r="P104" s="1339" t="s">
        <v>32</v>
      </c>
      <c r="Q104" s="1581"/>
      <c r="R104" s="1581"/>
      <c r="S104" s="1581"/>
      <c r="T104" s="1581"/>
      <c r="U104" s="1581"/>
      <c r="V104" s="1582">
        <v>2635</v>
      </c>
      <c r="W104" s="1583"/>
      <c r="X104" s="1583">
        <f>SUM(V104-W104)</f>
        <v>2635</v>
      </c>
      <c r="Y104" s="1241">
        <f>IFERROR($W104/$V104, 0)</f>
        <v>0</v>
      </c>
      <c r="Z104" s="1581"/>
      <c r="AA104" s="1581"/>
      <c r="AB104" s="697">
        <v>0</v>
      </c>
      <c r="AC104" s="735">
        <v>0</v>
      </c>
      <c r="AD104" s="734">
        <v>0</v>
      </c>
      <c r="AE104" s="1242" t="s">
        <v>707</v>
      </c>
      <c r="AF104" s="727"/>
    </row>
    <row r="105" spans="1:32" ht="24.75" customHeight="1">
      <c r="A105" s="1384" t="s">
        <v>708</v>
      </c>
      <c r="B105" s="1182" t="s">
        <v>37</v>
      </c>
      <c r="C105" s="1387">
        <v>46233</v>
      </c>
      <c r="D105" s="1385"/>
      <c r="E105" s="1386"/>
      <c r="F105" s="1385"/>
      <c r="G105" s="1240"/>
      <c r="H105" s="1579">
        <v>0</v>
      </c>
      <c r="I105" s="1261" t="s">
        <v>556</v>
      </c>
      <c r="J105" s="1263" t="s">
        <v>30</v>
      </c>
      <c r="K105" s="1580"/>
      <c r="L105" s="1386"/>
      <c r="M105" s="1180" t="s">
        <v>110</v>
      </c>
      <c r="N105" s="1366">
        <v>72557.350000000006</v>
      </c>
      <c r="O105" s="1181" t="s">
        <v>110</v>
      </c>
      <c r="P105" s="1339" t="s">
        <v>32</v>
      </c>
      <c r="Q105" s="1581"/>
      <c r="R105" s="1581"/>
      <c r="S105" s="1581"/>
      <c r="T105" s="1581"/>
      <c r="U105" s="1581"/>
      <c r="V105" s="1582">
        <v>5666</v>
      </c>
      <c r="W105" s="1583"/>
      <c r="X105" s="1583">
        <f>SUM(V105-W105)</f>
        <v>5666</v>
      </c>
      <c r="Y105" s="1241">
        <f>IFERROR($W105/$V105, 0)</f>
        <v>0</v>
      </c>
      <c r="Z105" s="1581"/>
      <c r="AA105" s="1368"/>
      <c r="AB105" s="1192">
        <v>0</v>
      </c>
      <c r="AC105" s="1192">
        <v>0</v>
      </c>
      <c r="AD105" s="1226">
        <v>0</v>
      </c>
      <c r="AE105" s="1242" t="s">
        <v>630</v>
      </c>
      <c r="AF105" s="727"/>
    </row>
    <row r="106" spans="1:32" ht="24.75" customHeight="1">
      <c r="A106" s="1384" t="s">
        <v>709</v>
      </c>
      <c r="B106" s="1182" t="s">
        <v>37</v>
      </c>
      <c r="C106" s="1387">
        <v>46195</v>
      </c>
      <c r="D106" s="1385" t="s">
        <v>481</v>
      </c>
      <c r="E106" s="1386">
        <v>46184</v>
      </c>
      <c r="F106" s="1385" t="s">
        <v>51</v>
      </c>
      <c r="G106" s="1240"/>
      <c r="H106" s="1579">
        <v>0</v>
      </c>
      <c r="I106" s="1261" t="s">
        <v>556</v>
      </c>
      <c r="J106" s="1263" t="s">
        <v>30</v>
      </c>
      <c r="K106" s="1580"/>
      <c r="L106" s="1386"/>
      <c r="M106" s="1180" t="s">
        <v>110</v>
      </c>
      <c r="N106" s="416">
        <v>75219.199999999997</v>
      </c>
      <c r="O106" s="1181" t="s">
        <v>110</v>
      </c>
      <c r="P106" s="1339" t="s">
        <v>32</v>
      </c>
      <c r="Q106" s="1581"/>
      <c r="R106" s="1581"/>
      <c r="S106" s="1581"/>
      <c r="T106" s="1581"/>
      <c r="U106" s="1581"/>
      <c r="V106" s="1582">
        <v>5902</v>
      </c>
      <c r="W106" s="1583"/>
      <c r="X106" s="1583">
        <f>SUM(V106-W106)</f>
        <v>5902</v>
      </c>
      <c r="Y106" s="1241">
        <f>IFERROR($W106/$V106, 0)</f>
        <v>0</v>
      </c>
      <c r="Z106" s="1581"/>
      <c r="AA106" s="1581"/>
      <c r="AB106" s="1192">
        <v>0</v>
      </c>
      <c r="AC106" s="1192">
        <v>0</v>
      </c>
      <c r="AD106" s="1226">
        <v>0</v>
      </c>
      <c r="AE106" s="1242" t="s">
        <v>692</v>
      </c>
      <c r="AF106" s="727"/>
    </row>
    <row r="107" spans="1:32" ht="24.75" customHeight="1">
      <c r="A107" s="1384" t="s">
        <v>710</v>
      </c>
      <c r="B107" s="1182" t="s">
        <v>37</v>
      </c>
      <c r="C107" s="1387">
        <v>46229</v>
      </c>
      <c r="D107" s="1385" t="s">
        <v>482</v>
      </c>
      <c r="E107" s="1386">
        <v>46184</v>
      </c>
      <c r="F107" s="1385" t="s">
        <v>51</v>
      </c>
      <c r="G107" s="1240"/>
      <c r="H107" s="1180">
        <v>0</v>
      </c>
      <c r="I107" s="1261" t="s">
        <v>556</v>
      </c>
      <c r="J107" s="1263" t="s">
        <v>30</v>
      </c>
      <c r="K107" s="1580"/>
      <c r="L107" s="1386"/>
      <c r="M107" s="1180" t="s">
        <v>110</v>
      </c>
      <c r="N107" s="416">
        <v>31327.7</v>
      </c>
      <c r="O107" s="1181" t="s">
        <v>110</v>
      </c>
      <c r="P107" s="1339" t="s">
        <v>32</v>
      </c>
      <c r="Q107" s="1581"/>
      <c r="R107" s="1581"/>
      <c r="S107" s="1581"/>
      <c r="T107" s="1581"/>
      <c r="U107" s="1581"/>
      <c r="V107" s="1582">
        <v>2342</v>
      </c>
      <c r="W107" s="1583"/>
      <c r="X107" s="1583">
        <f>SUM(V107-W107)</f>
        <v>2342</v>
      </c>
      <c r="Y107" s="1241">
        <f>IFERROR($W107/$V107, 0)</f>
        <v>0</v>
      </c>
      <c r="Z107" s="1581"/>
      <c r="AA107" s="1368"/>
      <c r="AB107" s="1192">
        <v>0</v>
      </c>
      <c r="AC107" s="1192">
        <v>0</v>
      </c>
      <c r="AD107" s="1226">
        <v>0</v>
      </c>
      <c r="AE107" s="1242" t="s">
        <v>681</v>
      </c>
      <c r="AF107" s="727"/>
    </row>
    <row r="108" spans="1:32" ht="24.75" customHeight="1">
      <c r="A108" s="1384" t="s">
        <v>711</v>
      </c>
      <c r="B108" s="1182" t="s">
        <v>37</v>
      </c>
      <c r="C108" s="1387">
        <v>46221</v>
      </c>
      <c r="D108" s="1385" t="s">
        <v>482</v>
      </c>
      <c r="E108" s="1386">
        <v>46184</v>
      </c>
      <c r="F108" s="1385" t="s">
        <v>51</v>
      </c>
      <c r="G108" s="1240"/>
      <c r="H108" s="1180">
        <v>0</v>
      </c>
      <c r="I108" s="1261" t="s">
        <v>556</v>
      </c>
      <c r="J108" s="1263" t="s">
        <v>30</v>
      </c>
      <c r="K108" s="1580"/>
      <c r="L108" s="1386"/>
      <c r="M108" s="1180" t="s">
        <v>110</v>
      </c>
      <c r="N108" s="416">
        <v>27837.25</v>
      </c>
      <c r="O108" s="1181" t="s">
        <v>110</v>
      </c>
      <c r="P108" s="1339" t="s">
        <v>32</v>
      </c>
      <c r="Q108" s="1581"/>
      <c r="R108" s="1581"/>
      <c r="S108" s="1581"/>
      <c r="T108" s="1581"/>
      <c r="U108" s="1581"/>
      <c r="V108" s="1582">
        <v>2145</v>
      </c>
      <c r="W108" s="1583"/>
      <c r="X108" s="1583">
        <f>SUM(V108-W108)</f>
        <v>2145</v>
      </c>
      <c r="Y108" s="1241">
        <f>IFERROR($W108/$V108, 0)</f>
        <v>0</v>
      </c>
      <c r="Z108" s="1581"/>
      <c r="AA108" s="1581"/>
      <c r="AB108" s="1192">
        <v>0</v>
      </c>
      <c r="AC108" s="1191">
        <v>0</v>
      </c>
      <c r="AD108" s="1424">
        <v>0</v>
      </c>
      <c r="AE108" s="1242" t="s">
        <v>712</v>
      </c>
      <c r="AF108" s="727"/>
    </row>
    <row r="109" spans="1:32" ht="24.75" customHeight="1">
      <c r="A109" s="1502" t="s">
        <v>713</v>
      </c>
      <c r="B109" s="1182" t="s">
        <v>37</v>
      </c>
      <c r="C109" s="1387"/>
      <c r="D109" s="1385"/>
      <c r="E109" s="1386"/>
      <c r="F109" s="1385"/>
      <c r="G109" s="1240"/>
      <c r="H109" s="1180">
        <v>72</v>
      </c>
      <c r="I109" s="1261" t="s">
        <v>556</v>
      </c>
      <c r="J109" s="1579" t="s">
        <v>36</v>
      </c>
      <c r="K109" s="1580"/>
      <c r="L109" s="1386"/>
      <c r="M109" s="1579" t="s">
        <v>238</v>
      </c>
      <c r="N109" s="1594">
        <v>60744.4</v>
      </c>
      <c r="O109" s="1181" t="s">
        <v>110</v>
      </c>
      <c r="P109" s="1339" t="s">
        <v>32</v>
      </c>
      <c r="Q109" s="1581"/>
      <c r="R109" s="1581"/>
      <c r="S109" s="1581"/>
      <c r="T109" s="1581"/>
      <c r="U109" s="1581"/>
      <c r="V109" s="1582">
        <v>5950</v>
      </c>
      <c r="W109" s="1583"/>
      <c r="X109" s="1583">
        <f>SUM(V109-W109)</f>
        <v>5950</v>
      </c>
      <c r="Y109" s="1241">
        <f>IFERROR($W109/$V109, 0)</f>
        <v>0</v>
      </c>
      <c r="Z109" s="1581"/>
      <c r="AA109" s="1368"/>
      <c r="AB109" s="1192">
        <v>0</v>
      </c>
      <c r="AC109" s="1191">
        <v>0</v>
      </c>
      <c r="AD109" s="1424">
        <v>0</v>
      </c>
      <c r="AE109" s="1242" t="s">
        <v>714</v>
      </c>
      <c r="AF109" s="727"/>
    </row>
    <row r="110" spans="1:32" ht="24.75" customHeight="1">
      <c r="A110" s="1502" t="s">
        <v>715</v>
      </c>
      <c r="B110" s="1182" t="s">
        <v>37</v>
      </c>
      <c r="C110" s="1387"/>
      <c r="D110" s="1385"/>
      <c r="E110" s="1386"/>
      <c r="F110" s="1385"/>
      <c r="G110" s="1240"/>
      <c r="H110" s="1579">
        <v>88</v>
      </c>
      <c r="I110" s="1261" t="s">
        <v>556</v>
      </c>
      <c r="J110" s="1180" t="s">
        <v>36</v>
      </c>
      <c r="K110" s="1580"/>
      <c r="L110" s="1386"/>
      <c r="M110" s="1180" t="s">
        <v>238</v>
      </c>
      <c r="N110" s="1419"/>
      <c r="O110" s="1181" t="s">
        <v>110</v>
      </c>
      <c r="P110" s="1339" t="s">
        <v>32</v>
      </c>
      <c r="Q110" s="1581"/>
      <c r="R110" s="1581"/>
      <c r="S110" s="1581"/>
      <c r="T110" s="1581"/>
      <c r="U110" s="1581"/>
      <c r="V110" s="1582">
        <v>12305</v>
      </c>
      <c r="W110" s="1583"/>
      <c r="X110" s="1583">
        <f>SUM(V110-W110)</f>
        <v>12305</v>
      </c>
      <c r="Y110" s="1241">
        <f>IFERROR($W110/$V110, 0)</f>
        <v>0</v>
      </c>
      <c r="Z110" s="1581"/>
      <c r="AA110" s="1368"/>
      <c r="AB110" s="1192">
        <v>0</v>
      </c>
      <c r="AC110" s="1191">
        <v>0</v>
      </c>
      <c r="AD110" s="1424">
        <v>0</v>
      </c>
      <c r="AE110" s="1242" t="s">
        <v>716</v>
      </c>
      <c r="AF110" s="727"/>
    </row>
    <row r="111" spans="1:32" ht="24.75" customHeight="1">
      <c r="A111" s="1060" t="s">
        <v>717</v>
      </c>
      <c r="B111" s="1061" t="s">
        <v>37</v>
      </c>
      <c r="C111" s="360">
        <v>46172</v>
      </c>
      <c r="D111" s="366" t="s">
        <v>468</v>
      </c>
      <c r="E111" s="367"/>
      <c r="F111" s="366"/>
      <c r="G111" s="700"/>
      <c r="H111" s="990">
        <v>402</v>
      </c>
      <c r="I111" s="304" t="s">
        <v>556</v>
      </c>
      <c r="J111" s="1579"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5" si="10">SUM(V111-W111)</f>
        <v>30807</v>
      </c>
      <c r="Y111" s="365">
        <f t="shared" ref="Y111:Y115" si="11">IFERROR($W111/$V111, 0)</f>
        <v>0</v>
      </c>
      <c r="Z111" s="992"/>
      <c r="AA111" s="992"/>
      <c r="AB111" s="815">
        <v>0</v>
      </c>
      <c r="AC111" s="818">
        <v>0</v>
      </c>
      <c r="AD111" s="734">
        <v>0</v>
      </c>
      <c r="AE111" s="1227" t="s">
        <v>718</v>
      </c>
      <c r="AF111" s="727"/>
    </row>
    <row r="112" spans="1:32" ht="24.75" customHeight="1">
      <c r="A112" s="1305" t="s">
        <v>719</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3" si="12">SUM(V112-W112)</f>
        <v>6825</v>
      </c>
      <c r="Y112" s="1241">
        <f t="shared" ref="Y112:Y113" si="13">IFERROR($W112/$V112, 0)</f>
        <v>0</v>
      </c>
      <c r="Z112" s="1368"/>
      <c r="AA112" s="1368"/>
      <c r="AB112" s="697">
        <v>0</v>
      </c>
      <c r="AC112" s="735">
        <v>0</v>
      </c>
      <c r="AD112" s="734">
        <v>0</v>
      </c>
      <c r="AE112" s="1242" t="s">
        <v>720</v>
      </c>
      <c r="AF112" s="727"/>
    </row>
    <row r="113" spans="1:32" ht="24.75" customHeight="1">
      <c r="A113" s="1305" t="s">
        <v>721</v>
      </c>
      <c r="B113" s="1062" t="s">
        <v>40</v>
      </c>
      <c r="C113" s="1387">
        <v>46172</v>
      </c>
      <c r="D113" s="1238" t="s">
        <v>50</v>
      </c>
      <c r="E113" s="1239">
        <v>46140</v>
      </c>
      <c r="F113" s="1238" t="s">
        <v>51</v>
      </c>
      <c r="G113" s="1240"/>
      <c r="H113" s="995">
        <v>0</v>
      </c>
      <c r="I113" s="304" t="s">
        <v>556</v>
      </c>
      <c r="J113" s="746" t="s">
        <v>30</v>
      </c>
      <c r="K113" s="1365"/>
      <c r="L113" s="1239"/>
      <c r="M113" s="1180" t="s">
        <v>110</v>
      </c>
      <c r="N113" s="1366">
        <v>33518.699999999997</v>
      </c>
      <c r="O113" s="1181" t="s">
        <v>110</v>
      </c>
      <c r="P113" s="1339" t="s">
        <v>29</v>
      </c>
      <c r="Q113" s="1368">
        <v>46140</v>
      </c>
      <c r="R113" s="1368"/>
      <c r="S113" s="1368"/>
      <c r="T113" s="1368"/>
      <c r="U113" s="1368"/>
      <c r="V113" s="1369">
        <v>3693</v>
      </c>
      <c r="W113" s="1370">
        <v>2153</v>
      </c>
      <c r="X113" s="1370">
        <f t="shared" si="12"/>
        <v>1540</v>
      </c>
      <c r="Y113" s="1241">
        <f t="shared" si="13"/>
        <v>0.58299485513132954</v>
      </c>
      <c r="Z113" s="1368">
        <v>46146</v>
      </c>
      <c r="AA113" s="1368"/>
      <c r="AB113" s="697">
        <v>0</v>
      </c>
      <c r="AC113" s="735">
        <v>0</v>
      </c>
      <c r="AD113" s="734">
        <v>0</v>
      </c>
      <c r="AE113" s="1242" t="s">
        <v>720</v>
      </c>
      <c r="AF113" s="727"/>
    </row>
    <row r="114" spans="1:32" ht="24.75" customHeight="1">
      <c r="A114" s="1060" t="s">
        <v>722</v>
      </c>
      <c r="B114" s="1062" t="s">
        <v>40</v>
      </c>
      <c r="C114" s="360">
        <v>46111</v>
      </c>
      <c r="D114" s="366"/>
      <c r="E114" s="367"/>
      <c r="F114" s="700"/>
      <c r="G114" s="700"/>
      <c r="H114" s="995">
        <v>0</v>
      </c>
      <c r="I114" s="304" t="s">
        <v>556</v>
      </c>
      <c r="J114" s="746" t="s">
        <v>33</v>
      </c>
      <c r="K114" s="996" t="s">
        <v>723</v>
      </c>
      <c r="L114" s="367"/>
      <c r="M114" s="746" t="s">
        <v>238</v>
      </c>
      <c r="N114" s="817"/>
      <c r="O114" s="746" t="s">
        <v>238</v>
      </c>
      <c r="P114" s="737" t="s">
        <v>32</v>
      </c>
      <c r="Q114" s="992"/>
      <c r="R114" s="992"/>
      <c r="S114" s="992"/>
      <c r="T114" s="992"/>
      <c r="U114" s="992"/>
      <c r="V114" s="997"/>
      <c r="W114" s="998"/>
      <c r="X114" s="998">
        <f t="shared" si="10"/>
        <v>0</v>
      </c>
      <c r="Y114" s="256">
        <f t="shared" si="11"/>
        <v>0</v>
      </c>
      <c r="Z114" s="1280"/>
      <c r="AA114" s="1280"/>
      <c r="AB114" s="815">
        <v>0</v>
      </c>
      <c r="AC114" s="815">
        <v>0</v>
      </c>
      <c r="AD114" s="765">
        <v>0</v>
      </c>
      <c r="AE114" s="1282" t="s">
        <v>724</v>
      </c>
      <c r="AF114" s="727"/>
    </row>
    <row r="115" spans="1:32" ht="24.75" customHeight="1">
      <c r="A115" s="1060" t="s">
        <v>725</v>
      </c>
      <c r="B115" s="1062" t="s">
        <v>40</v>
      </c>
      <c r="C115" s="360">
        <v>46111</v>
      </c>
      <c r="D115" s="366"/>
      <c r="E115" s="367"/>
      <c r="F115" s="700"/>
      <c r="G115" s="700"/>
      <c r="H115" s="995">
        <v>0</v>
      </c>
      <c r="I115" s="304" t="s">
        <v>556</v>
      </c>
      <c r="J115" s="746" t="s">
        <v>33</v>
      </c>
      <c r="K115" s="996" t="s">
        <v>723</v>
      </c>
      <c r="L115" s="367"/>
      <c r="M115" s="746" t="s">
        <v>238</v>
      </c>
      <c r="N115" s="817"/>
      <c r="O115" s="746" t="s">
        <v>238</v>
      </c>
      <c r="P115" s="737" t="s">
        <v>32</v>
      </c>
      <c r="Q115" s="992"/>
      <c r="R115" s="992"/>
      <c r="S115" s="992"/>
      <c r="T115" s="992"/>
      <c r="U115" s="992"/>
      <c r="V115" s="997"/>
      <c r="W115" s="998"/>
      <c r="X115" s="998">
        <f t="shared" si="10"/>
        <v>0</v>
      </c>
      <c r="Y115" s="3">
        <f t="shared" si="11"/>
        <v>0</v>
      </c>
      <c r="Z115" s="1281"/>
      <c r="AA115" s="1281"/>
      <c r="AB115" s="815">
        <v>0</v>
      </c>
      <c r="AC115" s="815">
        <v>0</v>
      </c>
      <c r="AD115" s="765">
        <v>0</v>
      </c>
      <c r="AE115" s="1282" t="s">
        <v>724</v>
      </c>
      <c r="AF115" s="727"/>
    </row>
    <row r="116" spans="1:32" ht="24.75" customHeight="1">
      <c r="A116" s="741"/>
      <c r="B116" s="311"/>
      <c r="C116" s="740"/>
      <c r="D116" s="816"/>
      <c r="E116" s="744"/>
      <c r="F116" s="816"/>
      <c r="G116" s="816"/>
      <c r="H116" s="746"/>
      <c r="I116" s="304"/>
      <c r="J116" s="746"/>
      <c r="K116" s="742"/>
      <c r="L116" s="744"/>
      <c r="M116" s="932"/>
      <c r="N116" s="933"/>
      <c r="O116" s="932"/>
      <c r="P116" s="737"/>
      <c r="Q116" s="702"/>
      <c r="R116" s="702"/>
      <c r="S116" s="702"/>
      <c r="T116" s="702"/>
      <c r="U116" s="702"/>
      <c r="V116" s="782"/>
      <c r="W116" s="766"/>
      <c r="X116" s="738"/>
      <c r="Y116" s="1063"/>
      <c r="Z116" s="819"/>
      <c r="AA116" s="928"/>
      <c r="AB116" s="928"/>
      <c r="AC116" s="703"/>
      <c r="AD116" s="698"/>
      <c r="AE116" s="724"/>
    </row>
    <row r="117" spans="1:32" ht="24.75" customHeight="1">
      <c r="A117" s="741"/>
      <c r="B117" s="355"/>
      <c r="C117" s="740"/>
      <c r="D117" s="455"/>
      <c r="E117" s="740"/>
      <c r="F117" s="741"/>
      <c r="G117" s="741"/>
      <c r="H117" s="741"/>
      <c r="I117" s="301"/>
      <c r="J117" s="742"/>
      <c r="K117" s="743"/>
      <c r="L117" s="744"/>
      <c r="M117" s="741"/>
      <c r="N117" s="745"/>
      <c r="O117" s="746"/>
      <c r="P117" s="727"/>
      <c r="Q117" s="747"/>
      <c r="R117" s="748"/>
      <c r="S117" s="748"/>
      <c r="T117" s="748"/>
      <c r="U117" s="748"/>
      <c r="V117" s="749"/>
      <c r="W117" s="749"/>
      <c r="X117" s="750"/>
      <c r="Y117" s="1064"/>
      <c r="Z117" s="687"/>
      <c r="AA117" s="751"/>
      <c r="AB117" s="751"/>
      <c r="AC117" s="749"/>
      <c r="AD117" s="720"/>
      <c r="AE117" s="724"/>
    </row>
    <row r="118" spans="1:32" ht="24.75" customHeight="1">
      <c r="A118" s="1065" t="s">
        <v>726</v>
      </c>
      <c r="B118" s="1065" t="s">
        <v>90</v>
      </c>
      <c r="C118" s="1065" t="s">
        <v>91</v>
      </c>
      <c r="D118" s="1065" t="s">
        <v>444</v>
      </c>
      <c r="E118" s="1065" t="s">
        <v>537</v>
      </c>
      <c r="F118" s="1065" t="s">
        <v>538</v>
      </c>
      <c r="G118" s="1065" t="s">
        <v>92</v>
      </c>
      <c r="H118" s="1065" t="s">
        <v>68</v>
      </c>
      <c r="I118" s="1065" t="s">
        <v>93</v>
      </c>
      <c r="J118" s="1065" t="s">
        <v>26</v>
      </c>
      <c r="K118" s="1065" t="s">
        <v>539</v>
      </c>
      <c r="L118" s="1065" t="s">
        <v>96</v>
      </c>
      <c r="M118" s="1065" t="s">
        <v>95</v>
      </c>
      <c r="N118" s="1066" t="s">
        <v>540</v>
      </c>
      <c r="O118" s="1065" t="s">
        <v>94</v>
      </c>
      <c r="P118" s="1067" t="s">
        <v>97</v>
      </c>
      <c r="Q118" s="1052" t="s">
        <v>98</v>
      </c>
      <c r="R118" s="1052" t="s">
        <v>541</v>
      </c>
      <c r="S118" s="1052" t="s">
        <v>542</v>
      </c>
      <c r="T118" s="1052" t="s">
        <v>543</v>
      </c>
      <c r="U118" s="1052" t="s">
        <v>544</v>
      </c>
      <c r="V118" s="1052" t="s">
        <v>69</v>
      </c>
      <c r="W118" s="1052" t="s">
        <v>545</v>
      </c>
      <c r="X118" s="1068" t="s">
        <v>546</v>
      </c>
      <c r="Y118" s="1068" t="s">
        <v>505</v>
      </c>
      <c r="Z118" s="1067" t="s">
        <v>547</v>
      </c>
      <c r="AA118" s="1067" t="s">
        <v>548</v>
      </c>
      <c r="AB118" s="1053" t="s">
        <v>549</v>
      </c>
      <c r="AC118" s="1052" t="s">
        <v>507</v>
      </c>
      <c r="AD118" s="1052" t="s">
        <v>550</v>
      </c>
      <c r="AE118" s="1054" t="s">
        <v>551</v>
      </c>
      <c r="AF118" s="724"/>
    </row>
    <row r="119" spans="1:32" ht="24.75" customHeight="1">
      <c r="A119" s="741"/>
      <c r="B119" s="355"/>
      <c r="C119" s="299"/>
      <c r="D119" s="700"/>
      <c r="E119" s="740"/>
      <c r="F119" s="741"/>
      <c r="G119" s="741"/>
      <c r="H119" s="742"/>
      <c r="I119" s="301"/>
      <c r="J119" s="742"/>
      <c r="K119" s="742"/>
      <c r="L119" s="744"/>
      <c r="M119" s="701"/>
      <c r="N119" s="817"/>
      <c r="O119" s="701"/>
      <c r="P119" s="693"/>
      <c r="Q119" s="718"/>
      <c r="R119" s="718"/>
      <c r="S119" s="748"/>
      <c r="T119" s="748"/>
      <c r="U119" s="748"/>
      <c r="V119" s="723"/>
      <c r="W119" s="723"/>
      <c r="X119" s="723"/>
      <c r="Y119" s="29"/>
      <c r="Z119" s="718"/>
      <c r="AA119" s="718"/>
      <c r="AB119" s="815"/>
      <c r="AC119" s="815"/>
      <c r="AD119" s="765"/>
      <c r="AE119" s="720"/>
      <c r="AF119" s="724"/>
    </row>
    <row r="120" spans="1:32" ht="24.75" customHeight="1">
      <c r="A120" s="741"/>
      <c r="B120" s="355"/>
      <c r="C120" s="299"/>
      <c r="D120" s="455"/>
      <c r="E120" s="740"/>
      <c r="F120" s="741"/>
      <c r="G120" s="741"/>
      <c r="H120" s="742"/>
      <c r="I120" s="304"/>
      <c r="J120" s="746"/>
      <c r="K120" s="743"/>
      <c r="L120" s="744"/>
      <c r="M120" s="746"/>
      <c r="N120" s="772"/>
      <c r="O120" s="746"/>
      <c r="P120" s="727"/>
      <c r="Q120" s="754"/>
      <c r="R120" s="748"/>
      <c r="S120" s="748"/>
      <c r="T120" s="748"/>
      <c r="U120" s="748"/>
      <c r="V120" s="723"/>
      <c r="W120" s="723"/>
      <c r="X120" s="723"/>
      <c r="Y120" s="29"/>
      <c r="Z120" s="718"/>
      <c r="AA120" s="815"/>
      <c r="AB120" s="815"/>
      <c r="AC120" s="765"/>
      <c r="AD120" s="720"/>
      <c r="AE120" s="724"/>
    </row>
    <row r="121" spans="1:32" ht="24.75" customHeight="1">
      <c r="A121" s="741"/>
      <c r="B121" s="743"/>
      <c r="C121" s="743"/>
      <c r="D121" s="743"/>
      <c r="E121" s="743"/>
      <c r="F121" s="741"/>
      <c r="G121" s="741"/>
      <c r="H121" s="743"/>
      <c r="I121" s="743"/>
      <c r="J121" s="743"/>
      <c r="K121" s="743"/>
      <c r="L121" s="741"/>
      <c r="M121" s="743"/>
      <c r="N121" s="773"/>
      <c r="O121" s="743"/>
      <c r="P121" s="724"/>
      <c r="AE121" s="724"/>
    </row>
    <row r="122" spans="1:32" ht="24.75" customHeight="1">
      <c r="A122" s="1065" t="s">
        <v>727</v>
      </c>
      <c r="B122" s="1065" t="s">
        <v>90</v>
      </c>
      <c r="C122" s="1065" t="s">
        <v>91</v>
      </c>
      <c r="D122" s="1065" t="s">
        <v>444</v>
      </c>
      <c r="E122" s="1065" t="s">
        <v>537</v>
      </c>
      <c r="F122" s="1065" t="s">
        <v>538</v>
      </c>
      <c r="G122" s="1065" t="s">
        <v>92</v>
      </c>
      <c r="H122" s="1065" t="s">
        <v>68</v>
      </c>
      <c r="I122" s="1065" t="s">
        <v>93</v>
      </c>
      <c r="J122" s="1065" t="s">
        <v>26</v>
      </c>
      <c r="K122" s="1065" t="s">
        <v>539</v>
      </c>
      <c r="L122" s="1065" t="s">
        <v>96</v>
      </c>
      <c r="M122" s="1065" t="s">
        <v>95</v>
      </c>
      <c r="N122" s="1066" t="s">
        <v>540</v>
      </c>
      <c r="O122" s="1065" t="s">
        <v>94</v>
      </c>
      <c r="P122" s="1069" t="s">
        <v>97</v>
      </c>
      <c r="Q122" s="1070" t="s">
        <v>98</v>
      </c>
      <c r="R122" s="1070" t="s">
        <v>541</v>
      </c>
      <c r="S122" s="1052" t="s">
        <v>542</v>
      </c>
      <c r="T122" s="1052" t="s">
        <v>543</v>
      </c>
      <c r="U122" s="1052" t="s">
        <v>544</v>
      </c>
      <c r="V122" s="1070" t="s">
        <v>69</v>
      </c>
      <c r="W122" s="1070" t="s">
        <v>545</v>
      </c>
      <c r="X122" s="1071" t="s">
        <v>546</v>
      </c>
      <c r="Y122" s="1071" t="s">
        <v>505</v>
      </c>
      <c r="Z122" s="1072" t="s">
        <v>547</v>
      </c>
      <c r="AA122" s="1072" t="s">
        <v>548</v>
      </c>
      <c r="AB122" s="1073" t="s">
        <v>549</v>
      </c>
      <c r="AC122" s="1074" t="s">
        <v>507</v>
      </c>
      <c r="AD122" s="1074" t="s">
        <v>550</v>
      </c>
      <c r="AE122" s="1075" t="s">
        <v>551</v>
      </c>
      <c r="AF122" s="724"/>
    </row>
    <row r="123" spans="1:32" ht="24.75" customHeight="1">
      <c r="A123" s="1248" t="s">
        <v>728</v>
      </c>
      <c r="B123" s="355" t="s">
        <v>42</v>
      </c>
      <c r="C123" s="299">
        <v>46096</v>
      </c>
      <c r="D123" s="455"/>
      <c r="E123" s="299"/>
      <c r="F123" s="298"/>
      <c r="G123" s="741"/>
      <c r="H123" s="752">
        <v>0</v>
      </c>
      <c r="I123" s="301" t="s">
        <v>556</v>
      </c>
      <c r="J123" s="742" t="s">
        <v>30</v>
      </c>
      <c r="K123" s="742"/>
      <c r="L123" s="299"/>
      <c r="M123" s="746" t="s">
        <v>110</v>
      </c>
      <c r="N123" s="817">
        <v>68022.75</v>
      </c>
      <c r="O123" s="746" t="s">
        <v>110</v>
      </c>
      <c r="P123" s="737" t="s">
        <v>32</v>
      </c>
      <c r="Q123" s="1000"/>
      <c r="R123" s="1000"/>
      <c r="S123" s="1076"/>
      <c r="T123" s="1076"/>
      <c r="U123" s="1076"/>
      <c r="V123" s="753">
        <v>4564</v>
      </c>
      <c r="W123" s="723"/>
      <c r="X123" s="753">
        <v>4564</v>
      </c>
      <c r="Y123" s="1064"/>
      <c r="Z123" s="1001"/>
      <c r="AA123" s="1492"/>
      <c r="AB123" s="735">
        <v>0</v>
      </c>
      <c r="AC123" s="735">
        <v>0</v>
      </c>
      <c r="AD123" s="734">
        <v>0</v>
      </c>
      <c r="AE123" s="720" t="s">
        <v>729</v>
      </c>
      <c r="AF123" s="724"/>
    </row>
    <row r="124" spans="1:32" ht="24.75" customHeight="1">
      <c r="A124" s="298" t="s">
        <v>730</v>
      </c>
      <c r="B124" s="355" t="s">
        <v>42</v>
      </c>
      <c r="C124" s="299">
        <v>46071</v>
      </c>
      <c r="D124" s="455"/>
      <c r="E124" s="299"/>
      <c r="F124" s="298"/>
      <c r="G124" s="741"/>
      <c r="H124" s="752">
        <v>0</v>
      </c>
      <c r="I124" s="301" t="s">
        <v>556</v>
      </c>
      <c r="J124" s="742" t="s">
        <v>33</v>
      </c>
      <c r="K124" s="742" t="s">
        <v>535</v>
      </c>
      <c r="L124" s="299"/>
      <c r="M124" s="746" t="s">
        <v>110</v>
      </c>
      <c r="N124" s="817">
        <v>75444.55</v>
      </c>
      <c r="O124" s="746" t="s">
        <v>110</v>
      </c>
      <c r="P124" s="737" t="s">
        <v>32</v>
      </c>
      <c r="Q124" s="1000"/>
      <c r="R124" s="1000"/>
      <c r="S124" s="1076"/>
      <c r="T124" s="1076"/>
      <c r="U124" s="1076"/>
      <c r="V124" s="753">
        <v>5936</v>
      </c>
      <c r="W124" s="723"/>
      <c r="X124" s="753">
        <v>5936</v>
      </c>
      <c r="Y124" s="1064"/>
      <c r="Z124" s="1001"/>
      <c r="AA124" s="1492"/>
      <c r="AB124" s="735">
        <v>0</v>
      </c>
      <c r="AC124" s="735">
        <v>0</v>
      </c>
      <c r="AD124" s="734">
        <v>0</v>
      </c>
      <c r="AE124" s="720" t="s">
        <v>731</v>
      </c>
      <c r="AF124" s="724"/>
    </row>
    <row r="125" spans="1:32" ht="24.75" customHeight="1">
      <c r="A125" s="298" t="s">
        <v>732</v>
      </c>
      <c r="B125" s="355" t="s">
        <v>42</v>
      </c>
      <c r="C125" s="299">
        <v>46372</v>
      </c>
      <c r="D125" s="455"/>
      <c r="E125" s="299"/>
      <c r="F125" s="298"/>
      <c r="G125" s="741"/>
      <c r="H125" s="752">
        <v>60</v>
      </c>
      <c r="I125" s="301" t="s">
        <v>556</v>
      </c>
      <c r="J125" s="742" t="s">
        <v>33</v>
      </c>
      <c r="K125" s="742" t="s">
        <v>535</v>
      </c>
      <c r="L125" s="299"/>
      <c r="M125" s="746" t="s">
        <v>110</v>
      </c>
      <c r="N125" s="817">
        <v>82732</v>
      </c>
      <c r="O125" s="746" t="s">
        <v>110</v>
      </c>
      <c r="P125" s="737" t="s">
        <v>32</v>
      </c>
      <c r="Q125" s="1000"/>
      <c r="R125" s="1000"/>
      <c r="S125" s="1076"/>
      <c r="T125" s="1076"/>
      <c r="U125" s="1076"/>
      <c r="V125" s="753">
        <v>7117</v>
      </c>
      <c r="W125" s="723"/>
      <c r="X125" s="753">
        <v>7117</v>
      </c>
      <c r="Y125" s="1064"/>
      <c r="Z125" s="1001"/>
      <c r="AA125" s="1492"/>
      <c r="AB125" s="735">
        <v>0</v>
      </c>
      <c r="AC125" s="735">
        <v>0</v>
      </c>
      <c r="AD125" s="734">
        <v>0</v>
      </c>
      <c r="AE125" s="720" t="s">
        <v>731</v>
      </c>
      <c r="AF125" s="724"/>
    </row>
    <row r="126" spans="1:32" ht="24.75" customHeight="1">
      <c r="A126" s="298" t="s">
        <v>733</v>
      </c>
      <c r="B126" s="355" t="s">
        <v>42</v>
      </c>
      <c r="C126" s="299">
        <v>46372</v>
      </c>
      <c r="D126" s="455"/>
      <c r="E126" s="299"/>
      <c r="F126" s="298"/>
      <c r="G126" s="741"/>
      <c r="H126" s="752">
        <v>83</v>
      </c>
      <c r="I126" s="301" t="s">
        <v>556</v>
      </c>
      <c r="J126" s="742" t="s">
        <v>33</v>
      </c>
      <c r="K126" s="742" t="s">
        <v>535</v>
      </c>
      <c r="L126" s="299"/>
      <c r="M126" s="746" t="s">
        <v>110</v>
      </c>
      <c r="N126" s="817">
        <v>110980</v>
      </c>
      <c r="O126" s="746" t="s">
        <v>110</v>
      </c>
      <c r="P126" s="737" t="s">
        <v>32</v>
      </c>
      <c r="Q126" s="1000"/>
      <c r="R126" s="1000"/>
      <c r="S126" s="1076"/>
      <c r="T126" s="1076"/>
      <c r="U126" s="1076"/>
      <c r="V126" s="753">
        <v>9590</v>
      </c>
      <c r="W126" s="723"/>
      <c r="X126" s="753">
        <v>9590</v>
      </c>
      <c r="Y126" s="1064"/>
      <c r="Z126" s="1001"/>
      <c r="AA126" s="1492"/>
      <c r="AB126" s="735">
        <v>0</v>
      </c>
      <c r="AC126" s="735">
        <v>0</v>
      </c>
      <c r="AD126" s="734">
        <v>0</v>
      </c>
      <c r="AE126" s="720" t="s">
        <v>731</v>
      </c>
      <c r="AF126" s="724"/>
    </row>
    <row r="127" spans="1:32" ht="24.75" customHeight="1">
      <c r="A127" s="1248" t="s">
        <v>734</v>
      </c>
      <c r="B127" s="355" t="s">
        <v>42</v>
      </c>
      <c r="C127" s="299">
        <v>46205</v>
      </c>
      <c r="D127" s="455"/>
      <c r="E127" s="299"/>
      <c r="F127" s="298"/>
      <c r="G127" s="741"/>
      <c r="H127" s="752">
        <v>84</v>
      </c>
      <c r="I127" s="301" t="s">
        <v>556</v>
      </c>
      <c r="J127" s="742" t="s">
        <v>30</v>
      </c>
      <c r="K127" s="742"/>
      <c r="L127" s="299"/>
      <c r="M127" s="746" t="s">
        <v>110</v>
      </c>
      <c r="N127" s="817">
        <v>108948</v>
      </c>
      <c r="O127" s="746" t="s">
        <v>110</v>
      </c>
      <c r="P127" s="737" t="s">
        <v>32</v>
      </c>
      <c r="Q127" s="1000"/>
      <c r="R127" s="1000"/>
      <c r="S127" s="1076"/>
      <c r="T127" s="1076"/>
      <c r="U127" s="1076"/>
      <c r="V127" s="753">
        <v>9329</v>
      </c>
      <c r="W127" s="723"/>
      <c r="X127" s="753">
        <v>9329</v>
      </c>
      <c r="Y127" s="1064"/>
      <c r="Z127" s="1001"/>
      <c r="AA127" s="1492"/>
      <c r="AB127" s="735">
        <v>0</v>
      </c>
      <c r="AC127" s="735">
        <v>0</v>
      </c>
      <c r="AD127" s="734">
        <v>0</v>
      </c>
      <c r="AE127" s="720" t="s">
        <v>735</v>
      </c>
      <c r="AF127" s="724"/>
    </row>
    <row r="128" spans="1:32" ht="24.75" customHeight="1">
      <c r="A128" s="1248" t="s">
        <v>736</v>
      </c>
      <c r="B128" s="355" t="s">
        <v>42</v>
      </c>
      <c r="C128" s="299">
        <v>46205</v>
      </c>
      <c r="D128" s="455"/>
      <c r="E128" s="299"/>
      <c r="F128" s="298"/>
      <c r="G128" s="741"/>
      <c r="H128" s="752">
        <v>89</v>
      </c>
      <c r="I128" s="301" t="s">
        <v>556</v>
      </c>
      <c r="J128" s="742" t="s">
        <v>30</v>
      </c>
      <c r="K128" s="742"/>
      <c r="L128" s="299"/>
      <c r="M128" s="746" t="s">
        <v>110</v>
      </c>
      <c r="N128" s="817">
        <v>116114</v>
      </c>
      <c r="O128" s="746" t="s">
        <v>110</v>
      </c>
      <c r="P128" s="737" t="s">
        <v>32</v>
      </c>
      <c r="Q128" s="1000"/>
      <c r="R128" s="1000"/>
      <c r="S128" s="1076"/>
      <c r="T128" s="1076"/>
      <c r="U128" s="1076"/>
      <c r="V128" s="753">
        <v>9709</v>
      </c>
      <c r="W128" s="723"/>
      <c r="X128" s="753">
        <v>9709</v>
      </c>
      <c r="Y128" s="1064"/>
      <c r="Z128" s="1001"/>
      <c r="AA128" s="1492"/>
      <c r="AB128" s="735">
        <v>0</v>
      </c>
      <c r="AC128" s="735">
        <v>0</v>
      </c>
      <c r="AD128" s="734">
        <v>0</v>
      </c>
      <c r="AE128" s="720" t="s">
        <v>735</v>
      </c>
      <c r="AF128" s="724"/>
    </row>
    <row r="129" spans="1:32" ht="24.75" customHeight="1">
      <c r="A129" s="298" t="s">
        <v>737</v>
      </c>
      <c r="B129" s="355" t="s">
        <v>42</v>
      </c>
      <c r="C129" s="299">
        <v>46340</v>
      </c>
      <c r="D129" s="455"/>
      <c r="E129" s="299"/>
      <c r="F129" s="298"/>
      <c r="G129" s="741"/>
      <c r="H129" s="752">
        <v>79</v>
      </c>
      <c r="I129" s="301" t="s">
        <v>556</v>
      </c>
      <c r="J129" s="742" t="s">
        <v>33</v>
      </c>
      <c r="K129" s="742" t="s">
        <v>535</v>
      </c>
      <c r="L129" s="299"/>
      <c r="M129" s="746" t="s">
        <v>110</v>
      </c>
      <c r="N129" s="817">
        <v>108665</v>
      </c>
      <c r="O129" s="746" t="s">
        <v>110</v>
      </c>
      <c r="P129" s="737" t="s">
        <v>32</v>
      </c>
      <c r="Q129" s="1000"/>
      <c r="R129" s="1000"/>
      <c r="S129" s="1076"/>
      <c r="T129" s="1076"/>
      <c r="U129" s="1076"/>
      <c r="V129" s="753">
        <v>9263</v>
      </c>
      <c r="W129" s="723"/>
      <c r="X129" s="753">
        <v>9263</v>
      </c>
      <c r="Y129" s="1064"/>
      <c r="Z129" s="1001"/>
      <c r="AA129" s="1492"/>
      <c r="AB129" s="735">
        <v>0</v>
      </c>
      <c r="AC129" s="735">
        <v>0</v>
      </c>
      <c r="AD129" s="734">
        <v>0</v>
      </c>
      <c r="AE129" s="720" t="s">
        <v>731</v>
      </c>
      <c r="AF129" s="724"/>
    </row>
    <row r="130" spans="1:32" ht="24.75" customHeight="1">
      <c r="A130" s="298" t="s">
        <v>738</v>
      </c>
      <c r="B130" s="355" t="s">
        <v>42</v>
      </c>
      <c r="C130" s="299">
        <v>46206</v>
      </c>
      <c r="D130" s="455"/>
      <c r="E130" s="299"/>
      <c r="F130" s="298"/>
      <c r="G130" s="741"/>
      <c r="H130" s="752">
        <v>87</v>
      </c>
      <c r="I130" s="301" t="s">
        <v>556</v>
      </c>
      <c r="J130" s="742" t="s">
        <v>33</v>
      </c>
      <c r="K130" s="742" t="s">
        <v>535</v>
      </c>
      <c r="L130" s="299"/>
      <c r="M130" s="746" t="s">
        <v>110</v>
      </c>
      <c r="N130" s="817">
        <v>120731</v>
      </c>
      <c r="O130" s="746" t="s">
        <v>110</v>
      </c>
      <c r="P130" s="737" t="s">
        <v>32</v>
      </c>
      <c r="Q130" s="1000"/>
      <c r="R130" s="1000"/>
      <c r="S130" s="1076"/>
      <c r="T130" s="1076"/>
      <c r="U130" s="1076"/>
      <c r="V130" s="753">
        <v>10385</v>
      </c>
      <c r="W130" s="723"/>
      <c r="X130" s="753">
        <v>10385</v>
      </c>
      <c r="Y130" s="1064"/>
      <c r="Z130" s="1001"/>
      <c r="AA130" s="1492"/>
      <c r="AB130" s="735">
        <v>0</v>
      </c>
      <c r="AC130" s="735">
        <v>0</v>
      </c>
      <c r="AD130" s="734">
        <v>0</v>
      </c>
      <c r="AE130" s="720" t="s">
        <v>739</v>
      </c>
      <c r="AF130" s="724"/>
    </row>
    <row r="131" spans="1:32" ht="24.75" customHeight="1">
      <c r="A131" s="298" t="s">
        <v>740</v>
      </c>
      <c r="B131" s="355" t="s">
        <v>42</v>
      </c>
      <c r="C131" s="299">
        <v>46310</v>
      </c>
      <c r="D131" s="455"/>
      <c r="E131" s="299"/>
      <c r="F131" s="298"/>
      <c r="G131" s="741"/>
      <c r="H131" s="752">
        <v>86</v>
      </c>
      <c r="I131" s="301" t="s">
        <v>556</v>
      </c>
      <c r="J131" s="742" t="s">
        <v>33</v>
      </c>
      <c r="K131" s="742" t="s">
        <v>535</v>
      </c>
      <c r="L131" s="299"/>
      <c r="M131" s="746" t="s">
        <v>110</v>
      </c>
      <c r="N131" s="817">
        <v>111864</v>
      </c>
      <c r="O131" s="746" t="s">
        <v>110</v>
      </c>
      <c r="P131" s="737" t="s">
        <v>32</v>
      </c>
      <c r="Q131" s="1000"/>
      <c r="R131" s="1000"/>
      <c r="S131" s="1076"/>
      <c r="T131" s="1076"/>
      <c r="U131" s="1076"/>
      <c r="V131" s="753">
        <v>9398</v>
      </c>
      <c r="W131" s="723"/>
      <c r="X131" s="753">
        <v>9398</v>
      </c>
      <c r="Y131" s="1064"/>
      <c r="Z131" s="1001"/>
      <c r="AA131" s="1492"/>
      <c r="AB131" s="735">
        <v>0</v>
      </c>
      <c r="AC131" s="735">
        <v>0</v>
      </c>
      <c r="AD131" s="734">
        <v>0</v>
      </c>
      <c r="AE131" s="720" t="s">
        <v>731</v>
      </c>
      <c r="AF131" s="724"/>
    </row>
    <row r="132" spans="1:32" ht="24.75" customHeight="1">
      <c r="A132" s="298" t="s">
        <v>741</v>
      </c>
      <c r="B132" s="355" t="s">
        <v>42</v>
      </c>
      <c r="C132" s="299">
        <v>46310</v>
      </c>
      <c r="D132" s="455"/>
      <c r="E132" s="299"/>
      <c r="F132" s="298"/>
      <c r="G132" s="741"/>
      <c r="H132" s="752">
        <v>63</v>
      </c>
      <c r="I132" s="301" t="s">
        <v>556</v>
      </c>
      <c r="J132" s="742" t="s">
        <v>33</v>
      </c>
      <c r="K132" s="742" t="s">
        <v>535</v>
      </c>
      <c r="L132" s="299"/>
      <c r="M132" s="746" t="s">
        <v>110</v>
      </c>
      <c r="N132" s="817">
        <v>88533.5</v>
      </c>
      <c r="O132" s="746" t="s">
        <v>110</v>
      </c>
      <c r="P132" s="737" t="s">
        <v>32</v>
      </c>
      <c r="Q132" s="1000"/>
      <c r="R132" s="1000"/>
      <c r="S132" s="1076"/>
      <c r="T132" s="1076"/>
      <c r="U132" s="1076"/>
      <c r="V132" s="753">
        <v>7517</v>
      </c>
      <c r="W132" s="723"/>
      <c r="X132" s="753">
        <v>7517</v>
      </c>
      <c r="Y132" s="1064"/>
      <c r="Z132" s="1001"/>
      <c r="AA132" s="1492"/>
      <c r="AB132" s="735">
        <v>0</v>
      </c>
      <c r="AC132" s="735">
        <v>0</v>
      </c>
      <c r="AD132" s="734">
        <v>0</v>
      </c>
      <c r="AE132" s="720" t="s">
        <v>731</v>
      </c>
      <c r="AF132" s="724"/>
    </row>
    <row r="133" spans="1:32" ht="24.75" customHeight="1">
      <c r="A133" s="298" t="s">
        <v>742</v>
      </c>
      <c r="B133" s="355" t="s">
        <v>42</v>
      </c>
      <c r="C133" s="299">
        <v>46205</v>
      </c>
      <c r="D133" s="455"/>
      <c r="E133" s="299"/>
      <c r="F133" s="298"/>
      <c r="G133" s="741"/>
      <c r="H133" s="752">
        <v>78</v>
      </c>
      <c r="I133" s="301" t="s">
        <v>556</v>
      </c>
      <c r="J133" s="742" t="s">
        <v>30</v>
      </c>
      <c r="K133" s="742"/>
      <c r="L133" s="299"/>
      <c r="M133" s="746" t="s">
        <v>110</v>
      </c>
      <c r="N133" s="817">
        <v>75143.5</v>
      </c>
      <c r="O133" s="746" t="s">
        <v>110</v>
      </c>
      <c r="P133" s="737" t="s">
        <v>32</v>
      </c>
      <c r="Q133" s="1000"/>
      <c r="R133" s="1000"/>
      <c r="S133" s="1076"/>
      <c r="T133" s="1076"/>
      <c r="U133" s="1076"/>
      <c r="V133" s="753">
        <v>5920</v>
      </c>
      <c r="W133" s="723"/>
      <c r="X133" s="753">
        <v>5920</v>
      </c>
      <c r="Y133" s="1064"/>
      <c r="Z133" s="1001"/>
      <c r="AA133" s="1492"/>
      <c r="AB133" s="735">
        <v>0</v>
      </c>
      <c r="AC133" s="735">
        <v>0</v>
      </c>
      <c r="AD133" s="734">
        <v>0</v>
      </c>
      <c r="AE133" s="720" t="s">
        <v>743</v>
      </c>
      <c r="AF133" s="724"/>
    </row>
    <row r="134" spans="1:32" ht="24.75" customHeight="1">
      <c r="A134" s="298" t="s">
        <v>744</v>
      </c>
      <c r="B134" s="355" t="s">
        <v>42</v>
      </c>
      <c r="C134" s="299">
        <v>46310</v>
      </c>
      <c r="D134" s="455"/>
      <c r="E134" s="299"/>
      <c r="F134" s="298"/>
      <c r="G134" s="741"/>
      <c r="H134" s="752">
        <v>60</v>
      </c>
      <c r="I134" s="301" t="s">
        <v>556</v>
      </c>
      <c r="J134" s="742" t="s">
        <v>33</v>
      </c>
      <c r="K134" s="742" t="s">
        <v>535</v>
      </c>
      <c r="L134" s="299"/>
      <c r="M134" s="746" t="s">
        <v>110</v>
      </c>
      <c r="N134" s="817">
        <v>66890</v>
      </c>
      <c r="O134" s="746" t="s">
        <v>110</v>
      </c>
      <c r="P134" s="737" t="s">
        <v>32</v>
      </c>
      <c r="Q134" s="1000"/>
      <c r="R134" s="1000"/>
      <c r="S134" s="1076"/>
      <c r="T134" s="1076"/>
      <c r="U134" s="1076"/>
      <c r="V134" s="753">
        <v>5589</v>
      </c>
      <c r="W134" s="723"/>
      <c r="X134" s="753">
        <v>5589</v>
      </c>
      <c r="Y134" s="1064"/>
      <c r="Z134" s="1001"/>
      <c r="AA134" s="1492"/>
      <c r="AB134" s="735">
        <v>0</v>
      </c>
      <c r="AC134" s="735">
        <v>0</v>
      </c>
      <c r="AD134" s="734">
        <v>0</v>
      </c>
      <c r="AE134" s="720" t="s">
        <v>731</v>
      </c>
      <c r="AF134" s="724"/>
    </row>
    <row r="135" spans="1:32" ht="24.75" customHeight="1">
      <c r="A135" s="298" t="s">
        <v>745</v>
      </c>
      <c r="B135" s="355" t="s">
        <v>42</v>
      </c>
      <c r="C135" s="299">
        <v>46310</v>
      </c>
      <c r="D135" s="455"/>
      <c r="E135" s="299"/>
      <c r="F135" s="298"/>
      <c r="G135" s="741"/>
      <c r="H135" s="752">
        <v>60</v>
      </c>
      <c r="I135" s="301" t="s">
        <v>556</v>
      </c>
      <c r="J135" s="742" t="s">
        <v>33</v>
      </c>
      <c r="K135" s="742" t="s">
        <v>535</v>
      </c>
      <c r="L135" s="299"/>
      <c r="M135" s="746" t="s">
        <v>110</v>
      </c>
      <c r="N135" s="817">
        <v>65974</v>
      </c>
      <c r="O135" s="746" t="s">
        <v>110</v>
      </c>
      <c r="P135" s="737" t="s">
        <v>32</v>
      </c>
      <c r="Q135" s="1000"/>
      <c r="R135" s="1000"/>
      <c r="S135" s="1076"/>
      <c r="T135" s="1076"/>
      <c r="U135" s="1076"/>
      <c r="V135" s="753">
        <v>5515</v>
      </c>
      <c r="W135" s="723"/>
      <c r="X135" s="753">
        <v>5515</v>
      </c>
      <c r="Y135" s="1064"/>
      <c r="Z135" s="1001"/>
      <c r="AA135" s="1492"/>
      <c r="AB135" s="735">
        <v>0</v>
      </c>
      <c r="AC135" s="735">
        <v>0</v>
      </c>
      <c r="AD135" s="734">
        <v>0</v>
      </c>
      <c r="AE135" s="720" t="s">
        <v>731</v>
      </c>
      <c r="AF135" s="724"/>
    </row>
    <row r="136" spans="1:32" ht="24.75" customHeight="1">
      <c r="A136" s="298" t="s">
        <v>746</v>
      </c>
      <c r="B136" s="355" t="s">
        <v>42</v>
      </c>
      <c r="C136" s="299">
        <v>46188</v>
      </c>
      <c r="D136" s="455"/>
      <c r="E136" s="299"/>
      <c r="F136" s="298"/>
      <c r="G136" s="741"/>
      <c r="H136" s="752">
        <v>62</v>
      </c>
      <c r="I136" s="301" t="s">
        <v>556</v>
      </c>
      <c r="J136" s="742" t="s">
        <v>33</v>
      </c>
      <c r="K136" s="742" t="s">
        <v>535</v>
      </c>
      <c r="L136" s="299"/>
      <c r="M136" s="746" t="s">
        <v>110</v>
      </c>
      <c r="N136" s="817">
        <v>63989.5</v>
      </c>
      <c r="O136" s="746" t="s">
        <v>110</v>
      </c>
      <c r="P136" s="737" t="s">
        <v>32</v>
      </c>
      <c r="Q136" s="1000"/>
      <c r="R136" s="1000"/>
      <c r="S136" s="1076"/>
      <c r="T136" s="1076"/>
      <c r="U136" s="1076"/>
      <c r="V136" s="753">
        <v>5191</v>
      </c>
      <c r="W136" s="723"/>
      <c r="X136" s="753">
        <v>5191</v>
      </c>
      <c r="Y136" s="1064"/>
      <c r="Z136" s="1001"/>
      <c r="AA136" s="1492"/>
      <c r="AB136" s="735">
        <v>0</v>
      </c>
      <c r="AC136" s="735">
        <v>0</v>
      </c>
      <c r="AD136" s="734">
        <v>0</v>
      </c>
      <c r="AE136" s="720" t="s">
        <v>731</v>
      </c>
      <c r="AF136" s="724"/>
    </row>
    <row r="137" spans="1:32" ht="24.75" customHeight="1">
      <c r="A137" s="298" t="s">
        <v>747</v>
      </c>
      <c r="B137" s="355" t="s">
        <v>42</v>
      </c>
      <c r="C137" s="299">
        <v>46188</v>
      </c>
      <c r="D137" s="455"/>
      <c r="E137" s="299"/>
      <c r="F137" s="298"/>
      <c r="G137" s="741"/>
      <c r="H137" s="752">
        <v>60</v>
      </c>
      <c r="I137" s="301" t="s">
        <v>556</v>
      </c>
      <c r="J137" s="742" t="s">
        <v>33</v>
      </c>
      <c r="K137" s="742" t="s">
        <v>535</v>
      </c>
      <c r="L137" s="299"/>
      <c r="M137" s="746" t="s">
        <v>110</v>
      </c>
      <c r="N137" s="817">
        <v>67355.5</v>
      </c>
      <c r="O137" s="746" t="s">
        <v>110</v>
      </c>
      <c r="P137" s="737" t="s">
        <v>32</v>
      </c>
      <c r="Q137" s="1000"/>
      <c r="R137" s="1000"/>
      <c r="S137" s="1076"/>
      <c r="T137" s="1076"/>
      <c r="U137" s="1076"/>
      <c r="V137" s="753">
        <v>5620</v>
      </c>
      <c r="W137" s="723"/>
      <c r="X137" s="753">
        <v>5620</v>
      </c>
      <c r="Y137" s="1064"/>
      <c r="Z137" s="1001"/>
      <c r="AA137" s="1492"/>
      <c r="AB137" s="735">
        <v>0</v>
      </c>
      <c r="AC137" s="735">
        <v>0</v>
      </c>
      <c r="AD137" s="734">
        <v>0</v>
      </c>
      <c r="AE137" s="720" t="s">
        <v>731</v>
      </c>
      <c r="AF137" s="724"/>
    </row>
    <row r="138" spans="1:32" ht="24.75" customHeight="1">
      <c r="A138" s="298" t="s">
        <v>748</v>
      </c>
      <c r="B138" s="355" t="s">
        <v>42</v>
      </c>
      <c r="C138" s="299">
        <v>46127</v>
      </c>
      <c r="D138" s="455"/>
      <c r="E138" s="299"/>
      <c r="F138" s="298"/>
      <c r="G138" s="741"/>
      <c r="H138" s="752">
        <v>86</v>
      </c>
      <c r="I138" s="301" t="s">
        <v>556</v>
      </c>
      <c r="J138" s="742" t="s">
        <v>33</v>
      </c>
      <c r="K138" s="742" t="s">
        <v>535</v>
      </c>
      <c r="L138" s="299"/>
      <c r="M138" s="746" t="s">
        <v>110</v>
      </c>
      <c r="N138" s="817">
        <v>86438.5</v>
      </c>
      <c r="O138" s="746" t="s">
        <v>110</v>
      </c>
      <c r="P138" s="737" t="s">
        <v>32</v>
      </c>
      <c r="Q138" s="1000"/>
      <c r="R138" s="1000"/>
      <c r="S138" s="1076"/>
      <c r="T138" s="1076"/>
      <c r="U138" s="1076"/>
      <c r="V138" s="753">
        <v>6864</v>
      </c>
      <c r="W138" s="723"/>
      <c r="X138" s="753">
        <v>6864</v>
      </c>
      <c r="Y138" s="1064"/>
      <c r="Z138" s="1001"/>
      <c r="AA138" s="1492"/>
      <c r="AB138" s="735">
        <v>0</v>
      </c>
      <c r="AC138" s="735">
        <v>0</v>
      </c>
      <c r="AD138" s="734">
        <v>0</v>
      </c>
      <c r="AE138" s="720" t="s">
        <v>731</v>
      </c>
      <c r="AF138" s="724"/>
    </row>
    <row r="139" spans="1:32" ht="24.75" customHeight="1">
      <c r="A139" s="298" t="s">
        <v>749</v>
      </c>
      <c r="B139" s="355" t="s">
        <v>42</v>
      </c>
      <c r="C139" s="299">
        <v>46188</v>
      </c>
      <c r="D139" s="455"/>
      <c r="E139" s="299"/>
      <c r="F139" s="298"/>
      <c r="G139" s="741"/>
      <c r="H139" s="752">
        <v>89</v>
      </c>
      <c r="I139" s="301" t="s">
        <v>556</v>
      </c>
      <c r="J139" s="742" t="s">
        <v>33</v>
      </c>
      <c r="K139" s="742" t="s">
        <v>535</v>
      </c>
      <c r="L139" s="299"/>
      <c r="M139" s="746" t="s">
        <v>110</v>
      </c>
      <c r="N139" s="817">
        <v>88748.5</v>
      </c>
      <c r="O139" s="746" t="s">
        <v>110</v>
      </c>
      <c r="P139" s="737" t="s">
        <v>32</v>
      </c>
      <c r="Q139" s="1000"/>
      <c r="R139" s="1000"/>
      <c r="S139" s="1076"/>
      <c r="T139" s="1076"/>
      <c r="U139" s="1076"/>
      <c r="V139" s="753">
        <v>6461</v>
      </c>
      <c r="W139" s="723"/>
      <c r="X139" s="753">
        <v>6461</v>
      </c>
      <c r="Y139" s="1064"/>
      <c r="Z139" s="1001"/>
      <c r="AA139" s="1492"/>
      <c r="AB139" s="735">
        <v>0</v>
      </c>
      <c r="AC139" s="735">
        <v>0</v>
      </c>
      <c r="AD139" s="734">
        <v>0</v>
      </c>
      <c r="AE139" s="720" t="s">
        <v>731</v>
      </c>
      <c r="AF139" s="724"/>
    </row>
    <row r="140" spans="1:32" ht="24.75" customHeight="1">
      <c r="A140" s="298" t="s">
        <v>750</v>
      </c>
      <c r="B140" s="355" t="s">
        <v>42</v>
      </c>
      <c r="C140" s="299">
        <v>46127</v>
      </c>
      <c r="D140" s="455"/>
      <c r="E140" s="299"/>
      <c r="F140" s="298"/>
      <c r="G140" s="741"/>
      <c r="H140" s="752">
        <v>25</v>
      </c>
      <c r="I140" s="301" t="s">
        <v>556</v>
      </c>
      <c r="J140" s="742" t="s">
        <v>33</v>
      </c>
      <c r="K140" s="742" t="s">
        <v>535</v>
      </c>
      <c r="L140" s="299"/>
      <c r="M140" s="746" t="s">
        <v>110</v>
      </c>
      <c r="N140" s="817">
        <v>33288</v>
      </c>
      <c r="O140" s="746" t="s">
        <v>110</v>
      </c>
      <c r="P140" s="737" t="s">
        <v>32</v>
      </c>
      <c r="Q140" s="1000"/>
      <c r="R140" s="1000"/>
      <c r="S140" s="1076"/>
      <c r="T140" s="1076"/>
      <c r="U140" s="1076"/>
      <c r="V140" s="753">
        <v>2790</v>
      </c>
      <c r="W140" s="723"/>
      <c r="X140" s="753">
        <v>2790</v>
      </c>
      <c r="Y140" s="1064"/>
      <c r="Z140" s="1001"/>
      <c r="AA140" s="1492"/>
      <c r="AB140" s="735">
        <v>0</v>
      </c>
      <c r="AC140" s="735">
        <v>0</v>
      </c>
      <c r="AD140" s="734">
        <v>0</v>
      </c>
      <c r="AE140" s="720" t="s">
        <v>731</v>
      </c>
      <c r="AF140" s="724"/>
    </row>
    <row r="141" spans="1:32" ht="24.75" customHeight="1">
      <c r="A141" s="298" t="s">
        <v>751</v>
      </c>
      <c r="B141" s="355" t="s">
        <v>42</v>
      </c>
      <c r="C141" s="299">
        <v>46127</v>
      </c>
      <c r="D141" s="455"/>
      <c r="E141" s="299"/>
      <c r="F141" s="298"/>
      <c r="G141" s="741"/>
      <c r="H141" s="752">
        <v>79</v>
      </c>
      <c r="I141" s="301" t="s">
        <v>556</v>
      </c>
      <c r="J141" s="742" t="s">
        <v>33</v>
      </c>
      <c r="K141" s="742" t="s">
        <v>535</v>
      </c>
      <c r="L141" s="299"/>
      <c r="M141" s="746" t="s">
        <v>110</v>
      </c>
      <c r="N141" s="817">
        <v>89875.5</v>
      </c>
      <c r="O141" s="746" t="s">
        <v>110</v>
      </c>
      <c r="P141" s="737" t="s">
        <v>32</v>
      </c>
      <c r="Q141" s="1000"/>
      <c r="R141" s="1000"/>
      <c r="S141" s="1076"/>
      <c r="T141" s="1076"/>
      <c r="U141" s="1076"/>
      <c r="V141" s="753">
        <v>7368</v>
      </c>
      <c r="W141" s="723"/>
      <c r="X141" s="753">
        <v>7368</v>
      </c>
      <c r="Y141" s="1064"/>
      <c r="Z141" s="1001"/>
      <c r="AA141" s="1492"/>
      <c r="AB141" s="735">
        <v>0</v>
      </c>
      <c r="AC141" s="735">
        <v>0</v>
      </c>
      <c r="AD141" s="734">
        <v>0</v>
      </c>
      <c r="AE141" s="720" t="s">
        <v>731</v>
      </c>
      <c r="AF141" s="724"/>
    </row>
    <row r="142" spans="1:32" ht="24.75" customHeight="1">
      <c r="A142" s="298" t="s">
        <v>752</v>
      </c>
      <c r="B142" s="355" t="s">
        <v>42</v>
      </c>
      <c r="C142" s="299">
        <v>46188</v>
      </c>
      <c r="D142" s="455"/>
      <c r="E142" s="299"/>
      <c r="F142" s="298"/>
      <c r="G142" s="741"/>
      <c r="H142" s="752">
        <v>84</v>
      </c>
      <c r="I142" s="301" t="s">
        <v>556</v>
      </c>
      <c r="J142" s="742" t="s">
        <v>33</v>
      </c>
      <c r="K142" s="742" t="s">
        <v>535</v>
      </c>
      <c r="L142" s="299"/>
      <c r="M142" s="746" t="s">
        <v>110</v>
      </c>
      <c r="N142" s="817">
        <v>95052.5</v>
      </c>
      <c r="O142" s="746" t="s">
        <v>110</v>
      </c>
      <c r="P142" s="737" t="s">
        <v>32</v>
      </c>
      <c r="Q142" s="1000"/>
      <c r="R142" s="1000"/>
      <c r="S142" s="1076"/>
      <c r="T142" s="1076"/>
      <c r="U142" s="1076"/>
      <c r="V142" s="753">
        <v>7844</v>
      </c>
      <c r="W142" s="723"/>
      <c r="X142" s="753">
        <v>7844</v>
      </c>
      <c r="Y142" s="1064"/>
      <c r="Z142" s="1001"/>
      <c r="AA142" s="1492"/>
      <c r="AB142" s="735">
        <v>0</v>
      </c>
      <c r="AC142" s="735">
        <v>0</v>
      </c>
      <c r="AD142" s="734">
        <v>0</v>
      </c>
      <c r="AE142" s="720" t="s">
        <v>731</v>
      </c>
      <c r="AF142" s="724"/>
    </row>
    <row r="143" spans="1:32" ht="24.75" customHeight="1">
      <c r="A143" s="298" t="s">
        <v>753</v>
      </c>
      <c r="B143" s="355" t="s">
        <v>42</v>
      </c>
      <c r="C143" s="299">
        <v>46205</v>
      </c>
      <c r="D143" s="455"/>
      <c r="E143" s="299"/>
      <c r="F143" s="298"/>
      <c r="G143" s="741"/>
      <c r="H143" s="752">
        <v>88</v>
      </c>
      <c r="I143" s="301" t="s">
        <v>556</v>
      </c>
      <c r="J143" s="742" t="s">
        <v>30</v>
      </c>
      <c r="K143" s="742"/>
      <c r="L143" s="299"/>
      <c r="M143" s="746" t="s">
        <v>110</v>
      </c>
      <c r="N143" s="817">
        <v>102476</v>
      </c>
      <c r="O143" s="746" t="s">
        <v>110</v>
      </c>
      <c r="P143" s="737" t="s">
        <v>32</v>
      </c>
      <c r="Q143" s="1000"/>
      <c r="R143" s="1000"/>
      <c r="S143" s="1076"/>
      <c r="T143" s="1076"/>
      <c r="U143" s="1076"/>
      <c r="V143" s="753">
        <v>8148</v>
      </c>
      <c r="W143" s="723"/>
      <c r="X143" s="753">
        <v>8148</v>
      </c>
      <c r="Y143" s="1064"/>
      <c r="Z143" s="1001"/>
      <c r="AA143" s="1492"/>
      <c r="AB143" s="735">
        <v>0</v>
      </c>
      <c r="AC143" s="735">
        <v>0</v>
      </c>
      <c r="AD143" s="734">
        <v>0</v>
      </c>
      <c r="AE143" s="720" t="s">
        <v>743</v>
      </c>
      <c r="AF143" s="724"/>
    </row>
    <row r="144" spans="1:32" ht="24.75" customHeight="1">
      <c r="A144" s="298" t="s">
        <v>754</v>
      </c>
      <c r="B144" s="355" t="s">
        <v>42</v>
      </c>
      <c r="C144" s="299">
        <v>46205</v>
      </c>
      <c r="D144" s="455"/>
      <c r="E144" s="299"/>
      <c r="F144" s="298"/>
      <c r="G144" s="741"/>
      <c r="H144" s="752">
        <v>60</v>
      </c>
      <c r="I144" s="301" t="s">
        <v>556</v>
      </c>
      <c r="J144" s="742" t="s">
        <v>30</v>
      </c>
      <c r="K144" s="742"/>
      <c r="L144" s="299"/>
      <c r="M144" s="746" t="s">
        <v>110</v>
      </c>
      <c r="N144" s="817">
        <v>80344</v>
      </c>
      <c r="O144" s="746" t="s">
        <v>110</v>
      </c>
      <c r="P144" s="737" t="s">
        <v>32</v>
      </c>
      <c r="Q144" s="1000"/>
      <c r="R144" s="1000"/>
      <c r="S144" s="1076"/>
      <c r="T144" s="1076"/>
      <c r="U144" s="1076"/>
      <c r="V144" s="753">
        <v>6829</v>
      </c>
      <c r="W144" s="723"/>
      <c r="X144" s="753">
        <v>6829</v>
      </c>
      <c r="Y144" s="1064"/>
      <c r="Z144" s="1001"/>
      <c r="AA144" s="1492"/>
      <c r="AB144" s="735">
        <v>0</v>
      </c>
      <c r="AC144" s="735">
        <v>0</v>
      </c>
      <c r="AD144" s="734">
        <v>0</v>
      </c>
      <c r="AE144" s="720" t="s">
        <v>743</v>
      </c>
      <c r="AF144" s="724"/>
    </row>
    <row r="145" spans="1:32" ht="24.75" customHeight="1">
      <c r="A145" s="298" t="s">
        <v>755</v>
      </c>
      <c r="B145" s="355" t="s">
        <v>42</v>
      </c>
      <c r="C145" s="299">
        <v>46188</v>
      </c>
      <c r="D145" s="455"/>
      <c r="E145" s="299"/>
      <c r="F145" s="298"/>
      <c r="G145" s="741"/>
      <c r="H145" s="752">
        <v>61</v>
      </c>
      <c r="I145" s="301" t="s">
        <v>556</v>
      </c>
      <c r="J145" s="742" t="s">
        <v>33</v>
      </c>
      <c r="K145" s="742" t="s">
        <v>535</v>
      </c>
      <c r="L145" s="299"/>
      <c r="M145" s="746" t="s">
        <v>110</v>
      </c>
      <c r="N145" s="817">
        <v>73166</v>
      </c>
      <c r="O145" s="746" t="s">
        <v>110</v>
      </c>
      <c r="P145" s="737" t="s">
        <v>32</v>
      </c>
      <c r="Q145" s="1000"/>
      <c r="R145" s="1000"/>
      <c r="S145" s="1076"/>
      <c r="T145" s="1076"/>
      <c r="U145" s="1076"/>
      <c r="V145" s="753">
        <v>6157</v>
      </c>
      <c r="W145" s="723"/>
      <c r="X145" s="753">
        <v>6157</v>
      </c>
      <c r="Y145" s="1064"/>
      <c r="Z145" s="1001"/>
      <c r="AA145" s="1492"/>
      <c r="AB145" s="735">
        <v>0</v>
      </c>
      <c r="AC145" s="735">
        <v>0</v>
      </c>
      <c r="AD145" s="734">
        <v>0</v>
      </c>
      <c r="AE145" s="720" t="s">
        <v>731</v>
      </c>
      <c r="AF145" s="724"/>
    </row>
    <row r="146" spans="1:32" ht="24.75" customHeight="1">
      <c r="A146" s="298" t="s">
        <v>756</v>
      </c>
      <c r="B146" s="355" t="s">
        <v>42</v>
      </c>
      <c r="C146" s="299">
        <v>46188</v>
      </c>
      <c r="D146" s="455"/>
      <c r="E146" s="299"/>
      <c r="F146" s="298"/>
      <c r="G146" s="741"/>
      <c r="H146" s="752">
        <v>89</v>
      </c>
      <c r="I146" s="301" t="s">
        <v>556</v>
      </c>
      <c r="J146" s="742" t="s">
        <v>33</v>
      </c>
      <c r="K146" s="742" t="s">
        <v>535</v>
      </c>
      <c r="L146" s="299"/>
      <c r="M146" s="746" t="s">
        <v>110</v>
      </c>
      <c r="N146" s="817">
        <v>114642</v>
      </c>
      <c r="O146" s="746" t="s">
        <v>110</v>
      </c>
      <c r="P146" s="737" t="s">
        <v>32</v>
      </c>
      <c r="Q146" s="1000"/>
      <c r="R146" s="1000"/>
      <c r="S146" s="1076"/>
      <c r="T146" s="1076"/>
      <c r="U146" s="1076"/>
      <c r="V146" s="753">
        <v>9537</v>
      </c>
      <c r="W146" s="723"/>
      <c r="X146" s="753">
        <v>9537</v>
      </c>
      <c r="Y146" s="1064"/>
      <c r="Z146" s="1001"/>
      <c r="AA146" s="1492"/>
      <c r="AB146" s="735">
        <v>0</v>
      </c>
      <c r="AC146" s="735">
        <v>0</v>
      </c>
      <c r="AD146" s="734">
        <v>0</v>
      </c>
      <c r="AE146" s="720" t="s">
        <v>731</v>
      </c>
      <c r="AF146" s="724"/>
    </row>
    <row r="147" spans="1:32" ht="24.75" customHeight="1">
      <c r="A147" s="298" t="s">
        <v>757</v>
      </c>
      <c r="B147" s="355" t="s">
        <v>42</v>
      </c>
      <c r="C147" s="299">
        <v>46188</v>
      </c>
      <c r="D147" s="455"/>
      <c r="E147" s="299"/>
      <c r="F147" s="298"/>
      <c r="G147" s="741"/>
      <c r="H147" s="752">
        <v>87</v>
      </c>
      <c r="I147" s="301" t="s">
        <v>556</v>
      </c>
      <c r="J147" s="742" t="s">
        <v>33</v>
      </c>
      <c r="K147" s="742" t="s">
        <v>535</v>
      </c>
      <c r="L147" s="299"/>
      <c r="M147" s="746" t="s">
        <v>110</v>
      </c>
      <c r="N147" s="817">
        <v>85589.5</v>
      </c>
      <c r="O147" s="746" t="s">
        <v>110</v>
      </c>
      <c r="P147" s="737" t="s">
        <v>32</v>
      </c>
      <c r="Q147" s="1000"/>
      <c r="R147" s="1000"/>
      <c r="S147" s="1076"/>
      <c r="T147" s="1076"/>
      <c r="U147" s="1076"/>
      <c r="V147" s="753">
        <v>6796</v>
      </c>
      <c r="W147" s="723"/>
      <c r="X147" s="753">
        <v>6796</v>
      </c>
      <c r="Y147" s="1064"/>
      <c r="Z147" s="1001"/>
      <c r="AA147" s="1492"/>
      <c r="AB147" s="735">
        <v>0</v>
      </c>
      <c r="AC147" s="735">
        <v>0</v>
      </c>
      <c r="AD147" s="734">
        <v>0</v>
      </c>
      <c r="AE147" s="720" t="s">
        <v>731</v>
      </c>
      <c r="AF147" s="724"/>
    </row>
    <row r="148" spans="1:32" ht="24.75" customHeight="1">
      <c r="A148" s="298" t="s">
        <v>758</v>
      </c>
      <c r="B148" s="355" t="s">
        <v>42</v>
      </c>
      <c r="C148" s="299">
        <v>46188</v>
      </c>
      <c r="D148" s="455"/>
      <c r="E148" s="299"/>
      <c r="F148" s="298"/>
      <c r="G148" s="741"/>
      <c r="H148" s="752">
        <v>76</v>
      </c>
      <c r="I148" s="301" t="s">
        <v>556</v>
      </c>
      <c r="J148" s="742" t="s">
        <v>33</v>
      </c>
      <c r="K148" s="742" t="s">
        <v>535</v>
      </c>
      <c r="L148" s="299"/>
      <c r="M148" s="746" t="s">
        <v>110</v>
      </c>
      <c r="N148" s="817">
        <v>76640</v>
      </c>
      <c r="O148" s="746" t="s">
        <v>110</v>
      </c>
      <c r="P148" s="737" t="s">
        <v>32</v>
      </c>
      <c r="Q148" s="1000"/>
      <c r="R148" s="1000"/>
      <c r="S148" s="1076"/>
      <c r="T148" s="1076"/>
      <c r="U148" s="1076"/>
      <c r="V148" s="753">
        <v>6149</v>
      </c>
      <c r="W148" s="723"/>
      <c r="X148" s="753">
        <v>6149</v>
      </c>
      <c r="Y148" s="1064"/>
      <c r="Z148" s="1001"/>
      <c r="AA148" s="1492"/>
      <c r="AB148" s="735">
        <v>0</v>
      </c>
      <c r="AC148" s="735">
        <v>0</v>
      </c>
      <c r="AD148" s="734">
        <v>0</v>
      </c>
      <c r="AE148" s="720" t="s">
        <v>731</v>
      </c>
      <c r="AF148" s="724"/>
    </row>
    <row r="149" spans="1:32" ht="24.75" customHeight="1">
      <c r="A149" s="298" t="s">
        <v>759</v>
      </c>
      <c r="B149" s="355" t="s">
        <v>42</v>
      </c>
      <c r="C149" s="299">
        <v>46188</v>
      </c>
      <c r="D149" s="455"/>
      <c r="E149" s="299"/>
      <c r="F149" s="298"/>
      <c r="G149" s="741"/>
      <c r="H149" s="752">
        <v>89</v>
      </c>
      <c r="I149" s="301" t="s">
        <v>556</v>
      </c>
      <c r="J149" s="742" t="s">
        <v>33</v>
      </c>
      <c r="K149" s="742" t="s">
        <v>535</v>
      </c>
      <c r="L149" s="299"/>
      <c r="M149" s="746" t="s">
        <v>110</v>
      </c>
      <c r="N149" s="817">
        <v>80780</v>
      </c>
      <c r="O149" s="746" t="s">
        <v>110</v>
      </c>
      <c r="P149" s="737" t="s">
        <v>32</v>
      </c>
      <c r="Q149" s="1000"/>
      <c r="R149" s="1000"/>
      <c r="S149" s="1076"/>
      <c r="T149" s="1076"/>
      <c r="U149" s="1076"/>
      <c r="V149" s="753">
        <v>6284</v>
      </c>
      <c r="W149" s="723"/>
      <c r="X149" s="753">
        <v>6284</v>
      </c>
      <c r="Y149" s="1064"/>
      <c r="Z149" s="1001"/>
      <c r="AA149" s="1492"/>
      <c r="AB149" s="735">
        <v>0</v>
      </c>
      <c r="AC149" s="735">
        <v>0</v>
      </c>
      <c r="AD149" s="734">
        <v>0</v>
      </c>
      <c r="AE149" s="720" t="s">
        <v>731</v>
      </c>
      <c r="AF149" s="724"/>
    </row>
    <row r="150" spans="1:32" ht="24.75" customHeight="1">
      <c r="A150" s="298" t="s">
        <v>760</v>
      </c>
      <c r="B150" s="355" t="s">
        <v>42</v>
      </c>
      <c r="C150" s="299">
        <v>46188</v>
      </c>
      <c r="D150" s="455"/>
      <c r="E150" s="299"/>
      <c r="F150" s="298"/>
      <c r="G150" s="741"/>
      <c r="H150" s="752">
        <v>85</v>
      </c>
      <c r="I150" s="301" t="s">
        <v>556</v>
      </c>
      <c r="J150" s="742" t="s">
        <v>33</v>
      </c>
      <c r="K150" s="742" t="s">
        <v>535</v>
      </c>
      <c r="L150" s="299"/>
      <c r="M150" s="746" t="s">
        <v>110</v>
      </c>
      <c r="N150" s="817">
        <v>95244</v>
      </c>
      <c r="O150" s="746" t="s">
        <v>110</v>
      </c>
      <c r="P150" s="737" t="s">
        <v>32</v>
      </c>
      <c r="Q150" s="1000"/>
      <c r="R150" s="1000"/>
      <c r="S150" s="1076"/>
      <c r="T150" s="1076"/>
      <c r="U150" s="1076"/>
      <c r="V150" s="753">
        <v>7743</v>
      </c>
      <c r="W150" s="723"/>
      <c r="X150" s="753">
        <v>7743</v>
      </c>
      <c r="Y150" s="1064"/>
      <c r="Z150" s="1001"/>
      <c r="AA150" s="1492"/>
      <c r="AB150" s="735">
        <v>0</v>
      </c>
      <c r="AC150" s="735">
        <v>0</v>
      </c>
      <c r="AD150" s="734">
        <v>0</v>
      </c>
      <c r="AE150" s="720" t="s">
        <v>731</v>
      </c>
      <c r="AF150" s="724"/>
    </row>
    <row r="151" spans="1:32" ht="24.75" customHeight="1">
      <c r="A151" s="298" t="s">
        <v>761</v>
      </c>
      <c r="B151" s="355" t="s">
        <v>42</v>
      </c>
      <c r="C151" s="299">
        <v>46127</v>
      </c>
      <c r="D151" s="455"/>
      <c r="E151" s="299"/>
      <c r="F151" s="298"/>
      <c r="G151" s="741"/>
      <c r="H151" s="752">
        <v>87</v>
      </c>
      <c r="I151" s="301" t="s">
        <v>556</v>
      </c>
      <c r="J151" s="742" t="s">
        <v>33</v>
      </c>
      <c r="K151" s="742" t="s">
        <v>535</v>
      </c>
      <c r="L151" s="299"/>
      <c r="M151" s="746" t="s">
        <v>110</v>
      </c>
      <c r="N151" s="817">
        <v>86888</v>
      </c>
      <c r="O151" s="746" t="s">
        <v>110</v>
      </c>
      <c r="P151" s="737" t="s">
        <v>32</v>
      </c>
      <c r="Q151" s="1000"/>
      <c r="R151" s="1000"/>
      <c r="S151" s="1076"/>
      <c r="T151" s="1076"/>
      <c r="U151" s="1076"/>
      <c r="V151" s="753">
        <v>6932</v>
      </c>
      <c r="W151" s="723"/>
      <c r="X151" s="753">
        <v>6932</v>
      </c>
      <c r="Y151" s="1064"/>
      <c r="Z151" s="1001"/>
      <c r="AA151" s="1492"/>
      <c r="AB151" s="735">
        <v>0</v>
      </c>
      <c r="AC151" s="735">
        <v>0</v>
      </c>
      <c r="AD151" s="734">
        <v>0</v>
      </c>
      <c r="AE151" s="720" t="s">
        <v>731</v>
      </c>
      <c r="AF151" s="724"/>
    </row>
    <row r="152" spans="1:32" ht="24.75" customHeight="1">
      <c r="A152" s="298" t="s">
        <v>762</v>
      </c>
      <c r="B152" s="355" t="s">
        <v>42</v>
      </c>
      <c r="C152" s="299">
        <v>46127</v>
      </c>
      <c r="D152" s="455"/>
      <c r="E152" s="299"/>
      <c r="F152" s="298"/>
      <c r="G152" s="741"/>
      <c r="H152" s="752">
        <v>87</v>
      </c>
      <c r="I152" s="301" t="s">
        <v>556</v>
      </c>
      <c r="J152" s="742" t="s">
        <v>33</v>
      </c>
      <c r="K152" s="742" t="s">
        <v>535</v>
      </c>
      <c r="L152" s="299"/>
      <c r="M152" s="746" t="s">
        <v>110</v>
      </c>
      <c r="N152" s="817">
        <v>75700</v>
      </c>
      <c r="O152" s="746" t="s">
        <v>110</v>
      </c>
      <c r="P152" s="737" t="s">
        <v>32</v>
      </c>
      <c r="Q152" s="1000"/>
      <c r="R152" s="1000"/>
      <c r="S152" s="1076"/>
      <c r="T152" s="1076"/>
      <c r="U152" s="1076"/>
      <c r="V152" s="753">
        <v>6213</v>
      </c>
      <c r="W152" s="723"/>
      <c r="X152" s="753">
        <v>6213</v>
      </c>
      <c r="Y152" s="1064"/>
      <c r="Z152" s="1001"/>
      <c r="AA152" s="1492"/>
      <c r="AB152" s="735">
        <v>0</v>
      </c>
      <c r="AC152" s="735">
        <v>0</v>
      </c>
      <c r="AD152" s="734">
        <v>0</v>
      </c>
      <c r="AE152" s="720" t="s">
        <v>731</v>
      </c>
      <c r="AF152" s="724"/>
    </row>
    <row r="153" spans="1:32" ht="24.75" customHeight="1">
      <c r="A153" s="298" t="s">
        <v>763</v>
      </c>
      <c r="B153" s="355" t="s">
        <v>42</v>
      </c>
      <c r="C153" s="299">
        <v>46127</v>
      </c>
      <c r="D153" s="455"/>
      <c r="E153" s="299"/>
      <c r="F153" s="298"/>
      <c r="G153" s="741"/>
      <c r="H153" s="752">
        <v>52</v>
      </c>
      <c r="I153" s="301" t="s">
        <v>556</v>
      </c>
      <c r="J153" s="742" t="s">
        <v>33</v>
      </c>
      <c r="K153" s="742" t="s">
        <v>535</v>
      </c>
      <c r="L153" s="299"/>
      <c r="M153" s="746" t="s">
        <v>110</v>
      </c>
      <c r="N153" s="817">
        <v>53698</v>
      </c>
      <c r="O153" s="746" t="s">
        <v>110</v>
      </c>
      <c r="P153" s="737" t="s">
        <v>32</v>
      </c>
      <c r="Q153" s="1000"/>
      <c r="R153" s="1000"/>
      <c r="S153" s="1076"/>
      <c r="T153" s="1076"/>
      <c r="U153" s="1076"/>
      <c r="V153" s="753">
        <v>4339</v>
      </c>
      <c r="W153" s="723"/>
      <c r="X153" s="753">
        <v>4339</v>
      </c>
      <c r="Y153" s="1064"/>
      <c r="Z153" s="1001"/>
      <c r="AA153" s="1492"/>
      <c r="AB153" s="735">
        <v>0</v>
      </c>
      <c r="AC153" s="735">
        <v>0</v>
      </c>
      <c r="AD153" s="734">
        <v>0</v>
      </c>
      <c r="AE153" s="720" t="s">
        <v>731</v>
      </c>
      <c r="AF153" s="724"/>
    </row>
    <row r="154" spans="1:32" ht="24.75" customHeight="1">
      <c r="A154" s="298" t="s">
        <v>764</v>
      </c>
      <c r="B154" s="355" t="s">
        <v>42</v>
      </c>
      <c r="C154" s="299">
        <v>46127</v>
      </c>
      <c r="D154" s="455"/>
      <c r="E154" s="299"/>
      <c r="F154" s="298"/>
      <c r="G154" s="741"/>
      <c r="H154" s="752">
        <v>48</v>
      </c>
      <c r="I154" s="301" t="s">
        <v>556</v>
      </c>
      <c r="J154" s="742" t="s">
        <v>33</v>
      </c>
      <c r="K154" s="742" t="s">
        <v>535</v>
      </c>
      <c r="L154" s="299"/>
      <c r="M154" s="746" t="s">
        <v>110</v>
      </c>
      <c r="N154" s="817">
        <v>48883</v>
      </c>
      <c r="O154" s="746" t="s">
        <v>110</v>
      </c>
      <c r="P154" s="737" t="s">
        <v>32</v>
      </c>
      <c r="Q154" s="1000"/>
      <c r="R154" s="1000"/>
      <c r="S154" s="1076"/>
      <c r="T154" s="1076"/>
      <c r="U154" s="1076"/>
      <c r="V154" s="753">
        <v>3940</v>
      </c>
      <c r="W154" s="723"/>
      <c r="X154" s="753">
        <v>3940</v>
      </c>
      <c r="Y154" s="1064"/>
      <c r="Z154" s="1001"/>
      <c r="AA154" s="1492"/>
      <c r="AB154" s="735">
        <v>0</v>
      </c>
      <c r="AC154" s="735">
        <v>0</v>
      </c>
      <c r="AD154" s="734">
        <v>0</v>
      </c>
      <c r="AE154" s="720" t="s">
        <v>731</v>
      </c>
      <c r="AF154" s="724"/>
    </row>
    <row r="155" spans="1:32" ht="24.75" customHeight="1">
      <c r="A155" s="298" t="s">
        <v>765</v>
      </c>
      <c r="B155" s="355" t="s">
        <v>42</v>
      </c>
      <c r="C155" s="299">
        <v>46218</v>
      </c>
      <c r="D155" s="455"/>
      <c r="E155" s="299"/>
      <c r="F155" s="298"/>
      <c r="G155" s="741"/>
      <c r="H155" s="752">
        <v>88</v>
      </c>
      <c r="I155" s="301" t="s">
        <v>556</v>
      </c>
      <c r="J155" s="742" t="s">
        <v>33</v>
      </c>
      <c r="K155" s="742" t="s">
        <v>535</v>
      </c>
      <c r="L155" s="299"/>
      <c r="M155" s="746" t="s">
        <v>110</v>
      </c>
      <c r="N155" s="817">
        <v>83382</v>
      </c>
      <c r="O155" s="746" t="s">
        <v>110</v>
      </c>
      <c r="P155" s="737" t="s">
        <v>32</v>
      </c>
      <c r="Q155" s="1000"/>
      <c r="R155" s="1000"/>
      <c r="S155" s="1076"/>
      <c r="T155" s="1076"/>
      <c r="U155" s="1076"/>
      <c r="V155" s="753">
        <v>6855</v>
      </c>
      <c r="W155" s="723"/>
      <c r="X155" s="753">
        <v>6855</v>
      </c>
      <c r="Y155" s="1064"/>
      <c r="Z155" s="1001"/>
      <c r="AA155" s="1492"/>
      <c r="AB155" s="735">
        <v>0</v>
      </c>
      <c r="AC155" s="735">
        <v>0</v>
      </c>
      <c r="AD155" s="734">
        <v>0</v>
      </c>
      <c r="AE155" s="720" t="s">
        <v>731</v>
      </c>
      <c r="AF155" s="724"/>
    </row>
    <row r="156" spans="1:32" ht="24.75" customHeight="1">
      <c r="A156" s="298" t="s">
        <v>766</v>
      </c>
      <c r="B156" s="355" t="s">
        <v>42</v>
      </c>
      <c r="C156" s="299">
        <v>46127</v>
      </c>
      <c r="D156" s="455"/>
      <c r="E156" s="299"/>
      <c r="F156" s="298"/>
      <c r="G156" s="741"/>
      <c r="H156" s="752">
        <v>90</v>
      </c>
      <c r="I156" s="301" t="s">
        <v>556</v>
      </c>
      <c r="J156" s="742" t="s">
        <v>33</v>
      </c>
      <c r="K156" s="742" t="s">
        <v>535</v>
      </c>
      <c r="L156" s="299"/>
      <c r="M156" s="746" t="s">
        <v>110</v>
      </c>
      <c r="N156" s="817">
        <v>88834</v>
      </c>
      <c r="O156" s="746" t="s">
        <v>110</v>
      </c>
      <c r="P156" s="737" t="s">
        <v>32</v>
      </c>
      <c r="Q156" s="1000"/>
      <c r="R156" s="1000"/>
      <c r="S156" s="1076"/>
      <c r="T156" s="1076"/>
      <c r="U156" s="1076"/>
      <c r="V156" s="753">
        <v>7147</v>
      </c>
      <c r="W156" s="723"/>
      <c r="X156" s="753">
        <v>7147</v>
      </c>
      <c r="Y156" s="1064"/>
      <c r="Z156" s="1001"/>
      <c r="AA156" s="1492"/>
      <c r="AB156" s="735">
        <v>0</v>
      </c>
      <c r="AC156" s="735">
        <v>0</v>
      </c>
      <c r="AD156" s="734">
        <v>0</v>
      </c>
      <c r="AE156" s="720" t="s">
        <v>731</v>
      </c>
      <c r="AF156" s="724"/>
    </row>
    <row r="157" spans="1:32" ht="24.75" customHeight="1">
      <c r="A157" s="298" t="s">
        <v>767</v>
      </c>
      <c r="B157" s="355" t="s">
        <v>42</v>
      </c>
      <c r="C157" s="299">
        <v>46127</v>
      </c>
      <c r="D157" s="455"/>
      <c r="E157" s="299"/>
      <c r="F157" s="298"/>
      <c r="G157" s="741"/>
      <c r="H157" s="752">
        <v>83</v>
      </c>
      <c r="I157" s="301" t="s">
        <v>556</v>
      </c>
      <c r="J157" s="742" t="s">
        <v>33</v>
      </c>
      <c r="K157" s="742" t="s">
        <v>535</v>
      </c>
      <c r="L157" s="299"/>
      <c r="M157" s="746" t="s">
        <v>110</v>
      </c>
      <c r="N157" s="817">
        <v>81027.5</v>
      </c>
      <c r="O157" s="746" t="s">
        <v>110</v>
      </c>
      <c r="P157" s="737" t="s">
        <v>32</v>
      </c>
      <c r="Q157" s="1000"/>
      <c r="R157" s="1000"/>
      <c r="S157" s="1076"/>
      <c r="T157" s="1076"/>
      <c r="U157" s="1076"/>
      <c r="V157" s="753">
        <v>6376</v>
      </c>
      <c r="W157" s="723"/>
      <c r="X157" s="753">
        <v>6376</v>
      </c>
      <c r="Y157" s="1064"/>
      <c r="Z157" s="1001"/>
      <c r="AA157" s="1492"/>
      <c r="AB157" s="735">
        <v>0</v>
      </c>
      <c r="AC157" s="735">
        <v>0</v>
      </c>
      <c r="AD157" s="734">
        <v>0</v>
      </c>
      <c r="AE157" s="720" t="s">
        <v>731</v>
      </c>
      <c r="AF157" s="724"/>
    </row>
    <row r="158" spans="1:32" ht="24.75" customHeight="1">
      <c r="A158" s="298" t="s">
        <v>768</v>
      </c>
      <c r="B158" s="355" t="s">
        <v>42</v>
      </c>
      <c r="C158" s="299">
        <v>46248</v>
      </c>
      <c r="D158" s="455"/>
      <c r="E158" s="299"/>
      <c r="F158" s="298"/>
      <c r="G158" s="741"/>
      <c r="H158" s="752">
        <v>63</v>
      </c>
      <c r="I158" s="301" t="s">
        <v>556</v>
      </c>
      <c r="J158" s="742" t="s">
        <v>33</v>
      </c>
      <c r="K158" s="742" t="s">
        <v>535</v>
      </c>
      <c r="L158" s="299"/>
      <c r="M158" s="746" t="s">
        <v>110</v>
      </c>
      <c r="N158" s="817">
        <v>60264</v>
      </c>
      <c r="O158" s="746" t="s">
        <v>110</v>
      </c>
      <c r="P158" s="737" t="s">
        <v>32</v>
      </c>
      <c r="Q158" s="1000"/>
      <c r="R158" s="1000"/>
      <c r="S158" s="1076"/>
      <c r="T158" s="1076"/>
      <c r="U158" s="1076"/>
      <c r="V158" s="753">
        <v>4784</v>
      </c>
      <c r="W158" s="723"/>
      <c r="X158" s="753">
        <v>4784</v>
      </c>
      <c r="Y158" s="1064"/>
      <c r="Z158" s="1001"/>
      <c r="AA158" s="1492"/>
      <c r="AB158" s="735">
        <v>0</v>
      </c>
      <c r="AC158" s="735">
        <v>0</v>
      </c>
      <c r="AD158" s="734">
        <v>0</v>
      </c>
      <c r="AE158" s="720" t="s">
        <v>731</v>
      </c>
      <c r="AF158" s="724"/>
    </row>
    <row r="159" spans="1:32" ht="24.75" customHeight="1">
      <c r="A159" s="298" t="s">
        <v>769</v>
      </c>
      <c r="B159" s="355" t="s">
        <v>42</v>
      </c>
      <c r="C159" s="299">
        <v>46248</v>
      </c>
      <c r="D159" s="455"/>
      <c r="E159" s="299"/>
      <c r="F159" s="298"/>
      <c r="G159" s="741"/>
      <c r="H159" s="752">
        <v>86</v>
      </c>
      <c r="I159" s="301" t="s">
        <v>556</v>
      </c>
      <c r="J159" s="742" t="s">
        <v>33</v>
      </c>
      <c r="K159" s="742" t="s">
        <v>535</v>
      </c>
      <c r="L159" s="299"/>
      <c r="M159" s="746" t="s">
        <v>110</v>
      </c>
      <c r="N159" s="817">
        <v>81096</v>
      </c>
      <c r="O159" s="746" t="s">
        <v>110</v>
      </c>
      <c r="P159" s="737" t="s">
        <v>32</v>
      </c>
      <c r="Q159" s="1000"/>
      <c r="R159" s="1000"/>
      <c r="S159" s="1076"/>
      <c r="T159" s="1076"/>
      <c r="U159" s="1076"/>
      <c r="V159" s="753">
        <v>6387</v>
      </c>
      <c r="W159" s="723"/>
      <c r="X159" s="753">
        <v>6387</v>
      </c>
      <c r="Y159" s="1064"/>
      <c r="Z159" s="1001"/>
      <c r="AA159" s="1492"/>
      <c r="AB159" s="735">
        <v>0</v>
      </c>
      <c r="AC159" s="735">
        <v>0</v>
      </c>
      <c r="AD159" s="734">
        <v>0</v>
      </c>
      <c r="AE159" s="720" t="s">
        <v>731</v>
      </c>
      <c r="AF159" s="724"/>
    </row>
    <row r="160" spans="1:32" ht="24.75" customHeight="1">
      <c r="A160" s="298" t="s">
        <v>770</v>
      </c>
      <c r="B160" s="355" t="s">
        <v>42</v>
      </c>
      <c r="C160" s="299">
        <v>46280</v>
      </c>
      <c r="D160" s="455"/>
      <c r="E160" s="299"/>
      <c r="F160" s="298"/>
      <c r="G160" s="741"/>
      <c r="H160" s="752">
        <v>81</v>
      </c>
      <c r="I160" s="301" t="s">
        <v>556</v>
      </c>
      <c r="J160" s="742" t="s">
        <v>33</v>
      </c>
      <c r="K160" s="742" t="s">
        <v>535</v>
      </c>
      <c r="L160" s="299"/>
      <c r="M160" s="746" t="s">
        <v>110</v>
      </c>
      <c r="N160" s="817">
        <v>79796</v>
      </c>
      <c r="O160" s="746" t="s">
        <v>110</v>
      </c>
      <c r="P160" s="737" t="s">
        <v>32</v>
      </c>
      <c r="Q160" s="1000"/>
      <c r="R160" s="1000"/>
      <c r="S160" s="1076"/>
      <c r="T160" s="1076"/>
      <c r="U160" s="1076"/>
      <c r="V160" s="753">
        <v>6372</v>
      </c>
      <c r="W160" s="723"/>
      <c r="X160" s="753">
        <v>6372</v>
      </c>
      <c r="Y160" s="1064"/>
      <c r="Z160" s="1001"/>
      <c r="AA160" s="1492"/>
      <c r="AB160" s="735">
        <v>0</v>
      </c>
      <c r="AC160" s="735">
        <v>0</v>
      </c>
      <c r="AD160" s="734">
        <v>0</v>
      </c>
      <c r="AE160" s="720" t="s">
        <v>731</v>
      </c>
      <c r="AF160" s="724"/>
    </row>
    <row r="161" spans="1:32" ht="24.75" customHeight="1">
      <c r="A161" s="298" t="s">
        <v>771</v>
      </c>
      <c r="B161" s="355" t="s">
        <v>42</v>
      </c>
      <c r="C161" s="299">
        <v>46157</v>
      </c>
      <c r="D161" s="455"/>
      <c r="E161" s="299"/>
      <c r="F161" s="298"/>
      <c r="G161" s="741"/>
      <c r="H161" s="752">
        <v>77</v>
      </c>
      <c r="I161" s="301" t="s">
        <v>556</v>
      </c>
      <c r="J161" s="742" t="s">
        <v>33</v>
      </c>
      <c r="K161" s="742" t="s">
        <v>535</v>
      </c>
      <c r="L161" s="299"/>
      <c r="M161" s="746" t="s">
        <v>110</v>
      </c>
      <c r="N161" s="817">
        <v>69082</v>
      </c>
      <c r="O161" s="746" t="s">
        <v>110</v>
      </c>
      <c r="P161" s="737" t="s">
        <v>32</v>
      </c>
      <c r="Q161" s="1000"/>
      <c r="R161" s="1000"/>
      <c r="S161" s="1076"/>
      <c r="T161" s="1076"/>
      <c r="U161" s="1076"/>
      <c r="V161" s="753">
        <v>5363</v>
      </c>
      <c r="W161" s="723"/>
      <c r="X161" s="753">
        <v>5363</v>
      </c>
      <c r="Y161" s="1064"/>
      <c r="Z161" s="1001"/>
      <c r="AA161" s="1492"/>
      <c r="AB161" s="735">
        <v>0</v>
      </c>
      <c r="AC161" s="735">
        <v>0</v>
      </c>
      <c r="AD161" s="734">
        <v>0</v>
      </c>
      <c r="AE161" s="720" t="s">
        <v>731</v>
      </c>
      <c r="AF161" s="724"/>
    </row>
    <row r="162" spans="1:32" ht="24.75" customHeight="1">
      <c r="A162" s="298" t="s">
        <v>772</v>
      </c>
      <c r="B162" s="355" t="s">
        <v>42</v>
      </c>
      <c r="C162" s="299">
        <v>46281</v>
      </c>
      <c r="D162" s="455"/>
      <c r="E162" s="299"/>
      <c r="F162" s="298"/>
      <c r="G162" s="741"/>
      <c r="H162" s="752">
        <v>67</v>
      </c>
      <c r="I162" s="301" t="s">
        <v>556</v>
      </c>
      <c r="J162" s="742" t="s">
        <v>33</v>
      </c>
      <c r="K162" s="742" t="s">
        <v>535</v>
      </c>
      <c r="L162" s="299"/>
      <c r="M162" s="746" t="s">
        <v>110</v>
      </c>
      <c r="N162" s="817">
        <v>65448</v>
      </c>
      <c r="O162" s="746" t="s">
        <v>110</v>
      </c>
      <c r="P162" s="737" t="s">
        <v>32</v>
      </c>
      <c r="Q162" s="1000"/>
      <c r="R162" s="1000"/>
      <c r="S162" s="1076"/>
      <c r="T162" s="1076"/>
      <c r="U162" s="1076"/>
      <c r="V162" s="753">
        <v>5199</v>
      </c>
      <c r="W162" s="723"/>
      <c r="X162" s="753">
        <v>5199</v>
      </c>
      <c r="Y162" s="1064"/>
      <c r="Z162" s="1001"/>
      <c r="AA162" s="1492"/>
      <c r="AB162" s="735">
        <v>0</v>
      </c>
      <c r="AC162" s="735">
        <v>0</v>
      </c>
      <c r="AD162" s="734">
        <v>0</v>
      </c>
      <c r="AE162" s="720" t="s">
        <v>731</v>
      </c>
      <c r="AF162" s="724"/>
    </row>
    <row r="163" spans="1:32" ht="24.75" customHeight="1">
      <c r="A163" s="298" t="s">
        <v>773</v>
      </c>
      <c r="B163" s="355" t="s">
        <v>42</v>
      </c>
      <c r="C163" s="299">
        <v>46310</v>
      </c>
      <c r="D163" s="455"/>
      <c r="E163" s="299"/>
      <c r="F163" s="298"/>
      <c r="G163" s="741"/>
      <c r="H163" s="752">
        <v>90</v>
      </c>
      <c r="I163" s="301" t="s">
        <v>556</v>
      </c>
      <c r="J163" s="742" t="s">
        <v>33</v>
      </c>
      <c r="K163" s="742" t="s">
        <v>535</v>
      </c>
      <c r="L163" s="299"/>
      <c r="M163" s="746" t="s">
        <v>110</v>
      </c>
      <c r="N163" s="817">
        <v>116020.5</v>
      </c>
      <c r="O163" s="746" t="s">
        <v>110</v>
      </c>
      <c r="P163" s="737" t="s">
        <v>32</v>
      </c>
      <c r="Q163" s="1000"/>
      <c r="R163" s="1000"/>
      <c r="S163" s="1076"/>
      <c r="T163" s="1076"/>
      <c r="U163" s="1076"/>
      <c r="V163" s="753">
        <v>9771</v>
      </c>
      <c r="W163" s="723"/>
      <c r="X163" s="753">
        <v>9771</v>
      </c>
      <c r="Y163" s="1064"/>
      <c r="Z163" s="1001"/>
      <c r="AA163" s="1492"/>
      <c r="AB163" s="735">
        <v>0</v>
      </c>
      <c r="AC163" s="735">
        <v>0</v>
      </c>
      <c r="AD163" s="734">
        <v>0</v>
      </c>
      <c r="AE163" s="720" t="s">
        <v>731</v>
      </c>
      <c r="AF163" s="724"/>
    </row>
    <row r="164" spans="1:32" ht="24.75" customHeight="1">
      <c r="A164" s="298" t="s">
        <v>774</v>
      </c>
      <c r="B164" s="355" t="s">
        <v>42</v>
      </c>
      <c r="C164" s="299">
        <v>46372</v>
      </c>
      <c r="D164" s="455"/>
      <c r="E164" s="299"/>
      <c r="F164" s="298"/>
      <c r="G164" s="741"/>
      <c r="H164" s="752">
        <v>90</v>
      </c>
      <c r="I164" s="301" t="s">
        <v>556</v>
      </c>
      <c r="J164" s="742" t="s">
        <v>33</v>
      </c>
      <c r="K164" s="742" t="s">
        <v>535</v>
      </c>
      <c r="L164" s="299"/>
      <c r="M164" s="746" t="s">
        <v>110</v>
      </c>
      <c r="N164" s="817">
        <v>114306</v>
      </c>
      <c r="O164" s="746" t="s">
        <v>110</v>
      </c>
      <c r="P164" s="737" t="s">
        <v>32</v>
      </c>
      <c r="Q164" s="1000"/>
      <c r="R164" s="1000"/>
      <c r="S164" s="1076"/>
      <c r="T164" s="1076"/>
      <c r="U164" s="1076"/>
      <c r="V164" s="753">
        <v>9562</v>
      </c>
      <c r="W164" s="723"/>
      <c r="X164" s="753">
        <v>9562</v>
      </c>
      <c r="Y164" s="1064"/>
      <c r="Z164" s="1001"/>
      <c r="AA164" s="1492"/>
      <c r="AB164" s="735">
        <v>0</v>
      </c>
      <c r="AC164" s="735">
        <v>0</v>
      </c>
      <c r="AD164" s="734">
        <v>0</v>
      </c>
      <c r="AE164" s="720" t="s">
        <v>731</v>
      </c>
      <c r="AF164" s="724"/>
    </row>
    <row r="165" spans="1:32" ht="24.75" customHeight="1">
      <c r="A165" s="298" t="s">
        <v>775</v>
      </c>
      <c r="B165" s="355" t="s">
        <v>42</v>
      </c>
      <c r="C165" s="299">
        <v>46372</v>
      </c>
      <c r="D165" s="455"/>
      <c r="E165" s="299"/>
      <c r="F165" s="298"/>
      <c r="G165" s="741"/>
      <c r="H165" s="752">
        <v>87</v>
      </c>
      <c r="I165" s="301" t="s">
        <v>556</v>
      </c>
      <c r="J165" s="742" t="s">
        <v>33</v>
      </c>
      <c r="K165" s="742" t="s">
        <v>535</v>
      </c>
      <c r="L165" s="299"/>
      <c r="M165" s="746" t="s">
        <v>110</v>
      </c>
      <c r="N165" s="817">
        <v>80784</v>
      </c>
      <c r="O165" s="746" t="s">
        <v>110</v>
      </c>
      <c r="P165" s="737" t="s">
        <v>32</v>
      </c>
      <c r="Q165" s="1000"/>
      <c r="R165" s="1000"/>
      <c r="S165" s="1076"/>
      <c r="T165" s="1076"/>
      <c r="U165" s="1076"/>
      <c r="V165" s="753">
        <v>6309</v>
      </c>
      <c r="W165" s="723"/>
      <c r="X165" s="753">
        <v>6309</v>
      </c>
      <c r="Y165" s="1064"/>
      <c r="Z165" s="1001"/>
      <c r="AA165" s="1492"/>
      <c r="AB165" s="735">
        <v>0</v>
      </c>
      <c r="AC165" s="735">
        <v>0</v>
      </c>
      <c r="AD165" s="734">
        <v>0</v>
      </c>
      <c r="AE165" s="720" t="s">
        <v>731</v>
      </c>
      <c r="AF165" s="724"/>
    </row>
    <row r="166" spans="1:32" ht="24.75" customHeight="1">
      <c r="A166" s="298" t="s">
        <v>776</v>
      </c>
      <c r="B166" s="355" t="s">
        <v>42</v>
      </c>
      <c r="C166" s="299">
        <v>46340</v>
      </c>
      <c r="D166" s="455"/>
      <c r="E166" s="299"/>
      <c r="F166" s="298"/>
      <c r="G166" s="741"/>
      <c r="H166" s="752">
        <v>90</v>
      </c>
      <c r="I166" s="301" t="s">
        <v>556</v>
      </c>
      <c r="J166" s="742" t="s">
        <v>33</v>
      </c>
      <c r="K166" s="742" t="s">
        <v>535</v>
      </c>
      <c r="L166" s="299"/>
      <c r="M166" s="746" t="s">
        <v>110</v>
      </c>
      <c r="N166" s="817">
        <v>125540.85</v>
      </c>
      <c r="O166" s="746" t="s">
        <v>110</v>
      </c>
      <c r="P166" s="737" t="s">
        <v>32</v>
      </c>
      <c r="Q166" s="1000"/>
      <c r="R166" s="1000"/>
      <c r="S166" s="1076"/>
      <c r="T166" s="1076"/>
      <c r="U166" s="1076"/>
      <c r="V166" s="753">
        <v>10260</v>
      </c>
      <c r="W166" s="723"/>
      <c r="X166" s="753">
        <v>10260</v>
      </c>
      <c r="Y166" s="1064"/>
      <c r="Z166" s="1001"/>
      <c r="AA166" s="1492"/>
      <c r="AB166" s="735">
        <v>0</v>
      </c>
      <c r="AC166" s="735">
        <v>0</v>
      </c>
      <c r="AD166" s="734">
        <v>0</v>
      </c>
      <c r="AE166" s="720" t="s">
        <v>731</v>
      </c>
      <c r="AF166" s="724"/>
    </row>
    <row r="167" spans="1:32" ht="24.75" customHeight="1">
      <c r="A167" s="298" t="s">
        <v>777</v>
      </c>
      <c r="B167" s="355" t="s">
        <v>42</v>
      </c>
      <c r="C167" s="299">
        <v>46340</v>
      </c>
      <c r="D167" s="455"/>
      <c r="E167" s="299"/>
      <c r="F167" s="298"/>
      <c r="G167" s="741"/>
      <c r="H167" s="752">
        <v>89</v>
      </c>
      <c r="I167" s="301" t="s">
        <v>556</v>
      </c>
      <c r="J167" s="742" t="s">
        <v>33</v>
      </c>
      <c r="K167" s="742" t="s">
        <v>535</v>
      </c>
      <c r="L167" s="299"/>
      <c r="M167" s="746" t="s">
        <v>110</v>
      </c>
      <c r="N167" s="817">
        <v>119327</v>
      </c>
      <c r="O167" s="746" t="s">
        <v>110</v>
      </c>
      <c r="P167" s="737" t="s">
        <v>32</v>
      </c>
      <c r="Q167" s="1000"/>
      <c r="R167" s="1000"/>
      <c r="S167" s="1076"/>
      <c r="T167" s="1076"/>
      <c r="U167" s="1076"/>
      <c r="V167" s="753">
        <v>10080</v>
      </c>
      <c r="W167" s="723"/>
      <c r="X167" s="753">
        <v>10080</v>
      </c>
      <c r="Y167" s="1064"/>
      <c r="Z167" s="1001"/>
      <c r="AA167" s="1492"/>
      <c r="AB167" s="735">
        <v>0</v>
      </c>
      <c r="AC167" s="735">
        <v>0</v>
      </c>
      <c r="AD167" s="734">
        <v>0</v>
      </c>
      <c r="AE167" s="720" t="s">
        <v>731</v>
      </c>
      <c r="AF167" s="724"/>
    </row>
    <row r="168" spans="1:32" ht="24.75" customHeight="1">
      <c r="A168" s="298" t="s">
        <v>778</v>
      </c>
      <c r="B168" s="355" t="s">
        <v>42</v>
      </c>
      <c r="C168" s="299">
        <v>46340</v>
      </c>
      <c r="D168" s="455"/>
      <c r="E168" s="299"/>
      <c r="F168" s="298"/>
      <c r="G168" s="741"/>
      <c r="H168" s="752">
        <v>76</v>
      </c>
      <c r="I168" s="301" t="s">
        <v>556</v>
      </c>
      <c r="J168" s="742" t="s">
        <v>33</v>
      </c>
      <c r="K168" s="742" t="s">
        <v>535</v>
      </c>
      <c r="L168" s="299"/>
      <c r="M168" s="746" t="s">
        <v>110</v>
      </c>
      <c r="N168" s="817">
        <v>85720</v>
      </c>
      <c r="O168" s="746" t="s">
        <v>110</v>
      </c>
      <c r="P168" s="737" t="s">
        <v>32</v>
      </c>
      <c r="Q168" s="1000"/>
      <c r="R168" s="1000"/>
      <c r="S168" s="1076"/>
      <c r="T168" s="1076"/>
      <c r="U168" s="1076"/>
      <c r="V168" s="753">
        <v>6859</v>
      </c>
      <c r="W168" s="723"/>
      <c r="X168" s="753">
        <v>6859</v>
      </c>
      <c r="Y168" s="1064"/>
      <c r="Z168" s="1001"/>
      <c r="AA168" s="1492"/>
      <c r="AB168" s="735">
        <v>0</v>
      </c>
      <c r="AC168" s="735">
        <v>0</v>
      </c>
      <c r="AD168" s="734">
        <v>0</v>
      </c>
      <c r="AE168" s="720" t="s">
        <v>731</v>
      </c>
      <c r="AF168" s="724"/>
    </row>
    <row r="169" spans="1:32" ht="24.75" customHeight="1">
      <c r="A169" s="298" t="s">
        <v>779</v>
      </c>
      <c r="B169" s="355" t="s">
        <v>42</v>
      </c>
      <c r="C169" s="299">
        <v>46340</v>
      </c>
      <c r="D169" s="455"/>
      <c r="E169" s="299"/>
      <c r="F169" s="298"/>
      <c r="G169" s="741"/>
      <c r="H169" s="752">
        <v>84</v>
      </c>
      <c r="I169" s="301" t="s">
        <v>556</v>
      </c>
      <c r="J169" s="742" t="s">
        <v>33</v>
      </c>
      <c r="K169" s="742" t="s">
        <v>535</v>
      </c>
      <c r="L169" s="299"/>
      <c r="M169" s="746" t="s">
        <v>110</v>
      </c>
      <c r="N169" s="817">
        <v>75682</v>
      </c>
      <c r="O169" s="746" t="s">
        <v>110</v>
      </c>
      <c r="P169" s="737" t="s">
        <v>32</v>
      </c>
      <c r="Q169" s="1000"/>
      <c r="R169" s="1000"/>
      <c r="S169" s="1076"/>
      <c r="T169" s="1076"/>
      <c r="U169" s="1076"/>
      <c r="V169" s="753">
        <v>5873</v>
      </c>
      <c r="W169" s="723"/>
      <c r="X169" s="753">
        <v>5873</v>
      </c>
      <c r="Y169" s="1064"/>
      <c r="Z169" s="1001"/>
      <c r="AA169" s="1492"/>
      <c r="AB169" s="735">
        <v>0</v>
      </c>
      <c r="AC169" s="735">
        <v>0</v>
      </c>
      <c r="AD169" s="734">
        <v>0</v>
      </c>
      <c r="AE169" s="720" t="s">
        <v>731</v>
      </c>
      <c r="AF169" s="724"/>
    </row>
    <row r="170" spans="1:32" ht="24.75" customHeight="1">
      <c r="A170" s="298" t="s">
        <v>780</v>
      </c>
      <c r="B170" s="355" t="s">
        <v>42</v>
      </c>
      <c r="C170" s="299">
        <v>46340</v>
      </c>
      <c r="D170" s="455"/>
      <c r="E170" s="299"/>
      <c r="F170" s="298"/>
      <c r="G170" s="741"/>
      <c r="H170" s="752">
        <v>55</v>
      </c>
      <c r="I170" s="301" t="s">
        <v>556</v>
      </c>
      <c r="J170" s="742" t="s">
        <v>33</v>
      </c>
      <c r="K170" s="742" t="s">
        <v>535</v>
      </c>
      <c r="L170" s="299"/>
      <c r="M170" s="746" t="s">
        <v>110</v>
      </c>
      <c r="N170" s="817">
        <v>60784</v>
      </c>
      <c r="O170" s="746" t="s">
        <v>110</v>
      </c>
      <c r="P170" s="737" t="s">
        <v>32</v>
      </c>
      <c r="Q170" s="1000"/>
      <c r="R170" s="1000"/>
      <c r="S170" s="1076"/>
      <c r="T170" s="1076"/>
      <c r="U170" s="1076"/>
      <c r="V170" s="753">
        <v>4945</v>
      </c>
      <c r="W170" s="723"/>
      <c r="X170" s="753">
        <v>4945</v>
      </c>
      <c r="Y170" s="1064"/>
      <c r="Z170" s="1001"/>
      <c r="AA170" s="1492"/>
      <c r="AB170" s="735">
        <v>0</v>
      </c>
      <c r="AC170" s="735">
        <v>0</v>
      </c>
      <c r="AD170" s="734">
        <v>0</v>
      </c>
      <c r="AE170" s="720" t="s">
        <v>731</v>
      </c>
      <c r="AF170" s="724"/>
    </row>
    <row r="171" spans="1:32" ht="24.75" customHeight="1">
      <c r="A171" s="298" t="s">
        <v>781</v>
      </c>
      <c r="B171" s="355" t="s">
        <v>42</v>
      </c>
      <c r="C171" s="299">
        <v>46248</v>
      </c>
      <c r="D171" s="455"/>
      <c r="E171" s="299"/>
      <c r="F171" s="298"/>
      <c r="G171" s="741"/>
      <c r="H171" s="752">
        <v>54</v>
      </c>
      <c r="I171" s="301" t="s">
        <v>556</v>
      </c>
      <c r="J171" s="742" t="s">
        <v>33</v>
      </c>
      <c r="K171" s="742" t="s">
        <v>535</v>
      </c>
      <c r="L171" s="299"/>
      <c r="M171" s="746" t="s">
        <v>110</v>
      </c>
      <c r="N171" s="817">
        <v>52670</v>
      </c>
      <c r="O171" s="746" t="s">
        <v>110</v>
      </c>
      <c r="P171" s="737" t="s">
        <v>32</v>
      </c>
      <c r="Q171" s="1000"/>
      <c r="R171" s="1000"/>
      <c r="S171" s="1076"/>
      <c r="T171" s="1076"/>
      <c r="U171" s="1076"/>
      <c r="V171" s="753">
        <v>4275</v>
      </c>
      <c r="W171" s="723"/>
      <c r="X171" s="753">
        <v>4275</v>
      </c>
      <c r="Y171" s="1064"/>
      <c r="Z171" s="1001"/>
      <c r="AA171" s="1492"/>
      <c r="AB171" s="735">
        <v>0</v>
      </c>
      <c r="AC171" s="735">
        <v>0</v>
      </c>
      <c r="AD171" s="734">
        <v>0</v>
      </c>
      <c r="AE171" s="720" t="s">
        <v>731</v>
      </c>
      <c r="AF171" s="724"/>
    </row>
    <row r="172" spans="1:32" ht="24.75" customHeight="1">
      <c r="A172" s="298" t="s">
        <v>782</v>
      </c>
      <c r="B172" s="355" t="s">
        <v>42</v>
      </c>
      <c r="C172" s="299">
        <v>46102</v>
      </c>
      <c r="D172" s="455"/>
      <c r="E172" s="299"/>
      <c r="F172" s="298"/>
      <c r="G172" s="741"/>
      <c r="H172" s="752">
        <v>88</v>
      </c>
      <c r="I172" s="301" t="s">
        <v>556</v>
      </c>
      <c r="J172" s="742" t="s">
        <v>33</v>
      </c>
      <c r="K172" s="742" t="s">
        <v>535</v>
      </c>
      <c r="L172" s="299"/>
      <c r="M172" s="746" t="s">
        <v>238</v>
      </c>
      <c r="N172" s="817"/>
      <c r="O172" s="746" t="s">
        <v>238</v>
      </c>
      <c r="P172" s="737" t="s">
        <v>32</v>
      </c>
      <c r="Q172" s="1000"/>
      <c r="R172" s="1000"/>
      <c r="S172" s="1076"/>
      <c r="T172" s="1076"/>
      <c r="U172" s="1076"/>
      <c r="V172" s="753">
        <v>6378</v>
      </c>
      <c r="W172" s="723"/>
      <c r="X172" s="753">
        <v>6378</v>
      </c>
      <c r="Y172" s="1064"/>
      <c r="Z172" s="1001"/>
      <c r="AA172" s="1492"/>
      <c r="AB172" s="735">
        <v>0</v>
      </c>
      <c r="AC172" s="735">
        <v>0</v>
      </c>
      <c r="AD172" s="734">
        <v>0</v>
      </c>
      <c r="AE172" s="720" t="s">
        <v>783</v>
      </c>
      <c r="AF172" s="724"/>
    </row>
    <row r="173" spans="1:32" ht="24.75" customHeight="1">
      <c r="A173" s="298" t="s">
        <v>784</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7373</v>
      </c>
      <c r="W173" s="723"/>
      <c r="X173" s="753">
        <v>7373</v>
      </c>
      <c r="Y173" s="1064"/>
      <c r="Z173" s="1001"/>
      <c r="AA173" s="1492"/>
      <c r="AB173" s="735">
        <v>0</v>
      </c>
      <c r="AC173" s="735">
        <v>0</v>
      </c>
      <c r="AD173" s="734">
        <v>0</v>
      </c>
      <c r="AE173" s="720" t="s">
        <v>783</v>
      </c>
      <c r="AF173" s="724"/>
    </row>
    <row r="174" spans="1:32" ht="24.75" customHeight="1">
      <c r="A174" s="298" t="s">
        <v>785</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5781</v>
      </c>
      <c r="W174" s="723"/>
      <c r="X174" s="753">
        <v>5781</v>
      </c>
      <c r="Y174" s="1064"/>
      <c r="Z174" s="1001"/>
      <c r="AA174" s="1492"/>
      <c r="AB174" s="735">
        <v>0</v>
      </c>
      <c r="AC174" s="735">
        <v>0</v>
      </c>
      <c r="AD174" s="734">
        <v>0</v>
      </c>
      <c r="AE174" s="720" t="s">
        <v>783</v>
      </c>
      <c r="AF174" s="724"/>
    </row>
    <row r="175" spans="1:32" ht="24.75" customHeight="1">
      <c r="A175" s="298" t="s">
        <v>786</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9051</v>
      </c>
      <c r="W175" s="723"/>
      <c r="X175" s="753">
        <v>9051</v>
      </c>
      <c r="Y175" s="1064"/>
      <c r="Z175" s="1001"/>
      <c r="AA175" s="1492"/>
      <c r="AB175" s="735">
        <v>0</v>
      </c>
      <c r="AC175" s="735">
        <v>0</v>
      </c>
      <c r="AD175" s="734">
        <v>0</v>
      </c>
      <c r="AE175" s="720" t="s">
        <v>783</v>
      </c>
      <c r="AF175" s="724"/>
    </row>
    <row r="176" spans="1:32" ht="24.75" customHeight="1">
      <c r="A176" s="298" t="s">
        <v>787</v>
      </c>
      <c r="B176" s="355" t="s">
        <v>42</v>
      </c>
      <c r="C176" s="299">
        <v>46227</v>
      </c>
      <c r="D176" s="455"/>
      <c r="E176" s="299"/>
      <c r="F176" s="298"/>
      <c r="G176" s="741"/>
      <c r="H176" s="752">
        <v>0</v>
      </c>
      <c r="I176" s="301" t="s">
        <v>556</v>
      </c>
      <c r="J176" s="742" t="s">
        <v>33</v>
      </c>
      <c r="K176" s="742" t="s">
        <v>535</v>
      </c>
      <c r="L176" s="299"/>
      <c r="M176" s="746" t="s">
        <v>110</v>
      </c>
      <c r="N176" s="817">
        <v>9232.4</v>
      </c>
      <c r="O176" s="746" t="s">
        <v>110</v>
      </c>
      <c r="P176" s="737" t="s">
        <v>32</v>
      </c>
      <c r="Q176" s="1000"/>
      <c r="R176" s="1000"/>
      <c r="S176" s="1076"/>
      <c r="T176" s="1076"/>
      <c r="U176" s="1076"/>
      <c r="V176" s="753">
        <v>7261</v>
      </c>
      <c r="W176" s="723"/>
      <c r="X176" s="753">
        <v>7261</v>
      </c>
      <c r="Y176" s="1064"/>
      <c r="Z176" s="1001"/>
      <c r="AA176" s="1492"/>
      <c r="AB176" s="735">
        <v>0</v>
      </c>
      <c r="AC176" s="735">
        <v>0</v>
      </c>
      <c r="AD176" s="734">
        <v>0</v>
      </c>
      <c r="AE176" s="720" t="s">
        <v>788</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9638</v>
      </c>
      <c r="W177" s="723"/>
      <c r="X177" s="753">
        <v>9638</v>
      </c>
      <c r="Y177" s="1064"/>
      <c r="Z177" s="1001"/>
      <c r="AA177" s="1492"/>
      <c r="AB177" s="735">
        <v>0</v>
      </c>
      <c r="AC177" s="735">
        <v>0</v>
      </c>
      <c r="AD177" s="734">
        <v>0</v>
      </c>
      <c r="AE177" s="720" t="s">
        <v>783</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8746</v>
      </c>
      <c r="W178" s="723"/>
      <c r="X178" s="753">
        <v>8746</v>
      </c>
      <c r="Y178" s="1064"/>
      <c r="Z178" s="1001"/>
      <c r="AA178" s="1492"/>
      <c r="AB178" s="735">
        <v>0</v>
      </c>
      <c r="AC178" s="735">
        <v>0</v>
      </c>
      <c r="AD178" s="734">
        <v>0</v>
      </c>
      <c r="AE178" s="720" t="s">
        <v>783</v>
      </c>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2"/>
      <c r="AB179" s="1002"/>
      <c r="AC179" s="1002"/>
      <c r="AD179" s="1082"/>
      <c r="AE179" s="720"/>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1065" t="s">
        <v>791</v>
      </c>
      <c r="B181" s="1065" t="s">
        <v>90</v>
      </c>
      <c r="C181" s="1065" t="s">
        <v>91</v>
      </c>
      <c r="D181" s="1065" t="s">
        <v>444</v>
      </c>
      <c r="E181" s="1065" t="s">
        <v>537</v>
      </c>
      <c r="F181" s="1065" t="s">
        <v>538</v>
      </c>
      <c r="G181" s="1065" t="s">
        <v>92</v>
      </c>
      <c r="H181" s="1065" t="s">
        <v>68</v>
      </c>
      <c r="I181" s="1065" t="s">
        <v>93</v>
      </c>
      <c r="J181" s="1065" t="s">
        <v>26</v>
      </c>
      <c r="K181" s="1065" t="s">
        <v>539</v>
      </c>
      <c r="L181" s="1065" t="s">
        <v>96</v>
      </c>
      <c r="M181" s="1065" t="s">
        <v>95</v>
      </c>
      <c r="N181" s="1066" t="s">
        <v>540</v>
      </c>
      <c r="O181" s="1065" t="s">
        <v>94</v>
      </c>
      <c r="P181" s="1083" t="s">
        <v>97</v>
      </c>
      <c r="Q181" s="1084" t="s">
        <v>98</v>
      </c>
      <c r="R181" s="1052" t="s">
        <v>541</v>
      </c>
      <c r="S181" s="1052" t="s">
        <v>542</v>
      </c>
      <c r="T181" s="1052" t="s">
        <v>543</v>
      </c>
      <c r="U181" s="1052" t="s">
        <v>544</v>
      </c>
      <c r="V181" s="1084" t="s">
        <v>69</v>
      </c>
      <c r="W181" s="1084" t="s">
        <v>545</v>
      </c>
      <c r="X181" s="1084" t="s">
        <v>546</v>
      </c>
      <c r="Y181" s="1084" t="s">
        <v>505</v>
      </c>
      <c r="Z181" s="1084" t="s">
        <v>547</v>
      </c>
      <c r="AA181" s="1495" t="s">
        <v>548</v>
      </c>
      <c r="AB181" s="1085" t="s">
        <v>549</v>
      </c>
      <c r="AC181" s="1084" t="s">
        <v>507</v>
      </c>
      <c r="AD181" s="1084" t="s">
        <v>550</v>
      </c>
      <c r="AE181" s="1086" t="s">
        <v>551</v>
      </c>
      <c r="AF181" s="724"/>
    </row>
    <row r="182" spans="1:32" ht="24.75" customHeight="1">
      <c r="A182" s="741" t="s">
        <v>792</v>
      </c>
      <c r="B182" s="355" t="s">
        <v>43</v>
      </c>
      <c r="C182" s="740">
        <v>46173</v>
      </c>
      <c r="D182" s="455" t="s">
        <v>60</v>
      </c>
      <c r="E182" s="740">
        <v>46029</v>
      </c>
      <c r="F182" s="741" t="s">
        <v>793</v>
      </c>
      <c r="G182" s="741"/>
      <c r="H182" s="742">
        <v>71</v>
      </c>
      <c r="I182" s="301" t="s">
        <v>556</v>
      </c>
      <c r="J182" s="742" t="s">
        <v>30</v>
      </c>
      <c r="K182" s="742"/>
      <c r="L182" s="740"/>
      <c r="M182" s="746" t="s">
        <v>110</v>
      </c>
      <c r="N182" s="772">
        <v>74320.899999999994</v>
      </c>
      <c r="O182" s="746" t="s">
        <v>110</v>
      </c>
      <c r="P182" s="727" t="s">
        <v>29</v>
      </c>
      <c r="Q182" s="718">
        <v>46024</v>
      </c>
      <c r="R182" s="754"/>
      <c r="S182" s="748"/>
      <c r="T182" s="748"/>
      <c r="U182" s="748"/>
      <c r="V182" s="723">
        <v>5990</v>
      </c>
      <c r="W182" s="723">
        <v>5907</v>
      </c>
      <c r="X182" s="1370">
        <f t="shared" ref="X182:X191" si="14">SUM(V182-W182)</f>
        <v>83</v>
      </c>
      <c r="Y182" s="29">
        <f t="shared" ref="Y182:Y191" si="15">IFERROR($W182/$V182, 0)</f>
        <v>0.98614357262103502</v>
      </c>
      <c r="Z182" s="718">
        <v>46140</v>
      </c>
      <c r="AA182" s="694"/>
      <c r="AB182" s="735">
        <v>0</v>
      </c>
      <c r="AC182" s="735">
        <v>0</v>
      </c>
      <c r="AD182" s="734">
        <v>0</v>
      </c>
      <c r="AE182" s="720" t="s">
        <v>794</v>
      </c>
      <c r="AF182" s="724"/>
    </row>
    <row r="183" spans="1:32" ht="24.75" customHeight="1">
      <c r="A183" s="741" t="s">
        <v>795</v>
      </c>
      <c r="B183" s="355" t="s">
        <v>43</v>
      </c>
      <c r="C183" s="740">
        <v>46203</v>
      </c>
      <c r="D183" s="455" t="s">
        <v>60</v>
      </c>
      <c r="E183" s="740">
        <v>46029</v>
      </c>
      <c r="F183" s="741" t="s">
        <v>793</v>
      </c>
      <c r="G183" s="741"/>
      <c r="H183" s="742">
        <v>88</v>
      </c>
      <c r="I183" s="301" t="s">
        <v>556</v>
      </c>
      <c r="J183" s="742" t="s">
        <v>30</v>
      </c>
      <c r="K183" s="742"/>
      <c r="L183" s="740"/>
      <c r="M183" s="746" t="s">
        <v>110</v>
      </c>
      <c r="N183" s="772">
        <v>88069</v>
      </c>
      <c r="O183" s="746" t="s">
        <v>110</v>
      </c>
      <c r="P183" s="727" t="s">
        <v>29</v>
      </c>
      <c r="Q183" s="718">
        <v>46175</v>
      </c>
      <c r="R183" s="754"/>
      <c r="S183" s="748"/>
      <c r="T183" s="748"/>
      <c r="U183" s="748"/>
      <c r="V183" s="723">
        <v>7242</v>
      </c>
      <c r="W183" s="723">
        <v>6870</v>
      </c>
      <c r="X183" s="1370">
        <f t="shared" si="14"/>
        <v>372</v>
      </c>
      <c r="Y183" s="29">
        <f t="shared" si="15"/>
        <v>0.94863297431648719</v>
      </c>
      <c r="Z183" s="718"/>
      <c r="AA183" s="694"/>
      <c r="AB183" s="735">
        <v>0</v>
      </c>
      <c r="AC183" s="735">
        <v>0</v>
      </c>
      <c r="AD183" s="734">
        <v>0</v>
      </c>
      <c r="AE183" s="720" t="s">
        <v>794</v>
      </c>
      <c r="AF183" s="724"/>
    </row>
    <row r="184" spans="1:32" ht="24.75" customHeight="1">
      <c r="A184" s="741" t="s">
        <v>796</v>
      </c>
      <c r="B184" s="355" t="s">
        <v>43</v>
      </c>
      <c r="C184" s="740">
        <v>46326</v>
      </c>
      <c r="D184" s="455" t="s">
        <v>60</v>
      </c>
      <c r="E184" s="740">
        <v>46029</v>
      </c>
      <c r="F184" s="741" t="s">
        <v>793</v>
      </c>
      <c r="G184" s="741"/>
      <c r="H184" s="742">
        <v>73</v>
      </c>
      <c r="I184" s="301" t="s">
        <v>556</v>
      </c>
      <c r="J184" s="742" t="s">
        <v>30</v>
      </c>
      <c r="K184" s="742"/>
      <c r="L184" s="744"/>
      <c r="M184" s="746" t="s">
        <v>110</v>
      </c>
      <c r="N184" s="772">
        <v>99925.7</v>
      </c>
      <c r="O184" s="746" t="s">
        <v>110</v>
      </c>
      <c r="P184" s="727" t="s">
        <v>35</v>
      </c>
      <c r="Q184" s="718">
        <v>46182</v>
      </c>
      <c r="R184" s="718"/>
      <c r="S184" s="748"/>
      <c r="T184" s="748"/>
      <c r="U184" s="748"/>
      <c r="V184" s="723">
        <v>7660</v>
      </c>
      <c r="W184" s="723">
        <v>1639</v>
      </c>
      <c r="X184" s="1370">
        <f t="shared" si="14"/>
        <v>6021</v>
      </c>
      <c r="Y184" s="29">
        <f t="shared" si="15"/>
        <v>0.21396866840731071</v>
      </c>
      <c r="Z184" s="687"/>
      <c r="AA184" s="1493"/>
      <c r="AB184" s="735">
        <v>0</v>
      </c>
      <c r="AC184" s="735">
        <v>0</v>
      </c>
      <c r="AD184" s="734">
        <v>0</v>
      </c>
      <c r="AE184" s="720" t="s">
        <v>797</v>
      </c>
      <c r="AF184" s="724"/>
    </row>
    <row r="185" spans="1:32" ht="24.75" customHeight="1">
      <c r="A185" s="741" t="s">
        <v>798</v>
      </c>
      <c r="B185" s="355" t="s">
        <v>43</v>
      </c>
      <c r="C185" s="740">
        <v>46326</v>
      </c>
      <c r="D185" s="455"/>
      <c r="E185" s="740">
        <v>46029</v>
      </c>
      <c r="F185" s="741" t="s">
        <v>793</v>
      </c>
      <c r="G185" s="741"/>
      <c r="H185" s="742">
        <v>87</v>
      </c>
      <c r="I185" s="301" t="s">
        <v>556</v>
      </c>
      <c r="J185" s="742" t="s">
        <v>30</v>
      </c>
      <c r="K185" s="742"/>
      <c r="L185" s="744"/>
      <c r="M185" s="746" t="s">
        <v>110</v>
      </c>
      <c r="N185" s="772">
        <v>108458.4</v>
      </c>
      <c r="O185" s="746" t="s">
        <v>110</v>
      </c>
      <c r="P185" s="727" t="s">
        <v>32</v>
      </c>
      <c r="Q185" s="754"/>
      <c r="R185" s="754"/>
      <c r="S185" s="748"/>
      <c r="T185" s="748"/>
      <c r="U185" s="748"/>
      <c r="V185" s="723">
        <v>8596</v>
      </c>
      <c r="W185" s="723"/>
      <c r="X185" s="1370">
        <f t="shared" si="14"/>
        <v>8596</v>
      </c>
      <c r="Y185" s="29">
        <f t="shared" si="15"/>
        <v>0</v>
      </c>
      <c r="Z185" s="718"/>
      <c r="AA185" s="694"/>
      <c r="AB185" s="735">
        <v>0</v>
      </c>
      <c r="AC185" s="735">
        <v>0</v>
      </c>
      <c r="AD185" s="734">
        <v>0</v>
      </c>
      <c r="AE185" s="720" t="s">
        <v>797</v>
      </c>
      <c r="AF185" s="724"/>
    </row>
    <row r="186" spans="1:32" ht="24.75" customHeight="1">
      <c r="A186" s="741" t="s">
        <v>799</v>
      </c>
      <c r="B186" s="355" t="s">
        <v>43</v>
      </c>
      <c r="C186" s="740">
        <v>46326</v>
      </c>
      <c r="D186" s="455"/>
      <c r="E186" s="740">
        <v>46029</v>
      </c>
      <c r="F186" s="741" t="s">
        <v>793</v>
      </c>
      <c r="G186" s="741"/>
      <c r="H186" s="742">
        <v>70</v>
      </c>
      <c r="I186" s="301" t="s">
        <v>556</v>
      </c>
      <c r="J186" s="742" t="s">
        <v>30</v>
      </c>
      <c r="K186" s="742"/>
      <c r="L186" s="744"/>
      <c r="M186" s="746" t="s">
        <v>110</v>
      </c>
      <c r="N186" s="772">
        <v>70105.25</v>
      </c>
      <c r="O186" s="746" t="s">
        <v>110</v>
      </c>
      <c r="P186" s="727" t="s">
        <v>32</v>
      </c>
      <c r="Q186" s="754"/>
      <c r="R186" s="754"/>
      <c r="S186" s="748"/>
      <c r="T186" s="748"/>
      <c r="U186" s="748"/>
      <c r="V186" s="723">
        <v>5648</v>
      </c>
      <c r="W186" s="723"/>
      <c r="X186" s="1370">
        <f t="shared" si="14"/>
        <v>5648</v>
      </c>
      <c r="Y186" s="29">
        <f t="shared" si="15"/>
        <v>0</v>
      </c>
      <c r="Z186" s="687"/>
      <c r="AA186" s="1493"/>
      <c r="AB186" s="735">
        <v>0</v>
      </c>
      <c r="AC186" s="735">
        <v>0</v>
      </c>
      <c r="AD186" s="734">
        <v>0</v>
      </c>
      <c r="AE186" s="720" t="s">
        <v>797</v>
      </c>
      <c r="AF186" s="724"/>
    </row>
    <row r="187" spans="1:32" ht="24.75" customHeight="1">
      <c r="A187" s="741" t="s">
        <v>800</v>
      </c>
      <c r="B187" s="355" t="s">
        <v>43</v>
      </c>
      <c r="C187" s="740">
        <v>46326</v>
      </c>
      <c r="D187" s="455"/>
      <c r="E187" s="740"/>
      <c r="F187" s="741"/>
      <c r="G187" s="741"/>
      <c r="H187" s="742">
        <v>77</v>
      </c>
      <c r="I187" s="301" t="s">
        <v>556</v>
      </c>
      <c r="J187" s="742" t="s">
        <v>30</v>
      </c>
      <c r="K187" s="742"/>
      <c r="L187" s="744"/>
      <c r="M187" s="746" t="s">
        <v>110</v>
      </c>
      <c r="N187" s="772">
        <v>78047.350000000006</v>
      </c>
      <c r="O187" s="746" t="s">
        <v>110</v>
      </c>
      <c r="P187" s="727" t="s">
        <v>32</v>
      </c>
      <c r="Q187" s="754"/>
      <c r="R187" s="754"/>
      <c r="S187" s="748"/>
      <c r="T187" s="748"/>
      <c r="U187" s="748"/>
      <c r="V187" s="723">
        <v>6238</v>
      </c>
      <c r="W187" s="723"/>
      <c r="X187" s="1370">
        <f t="shared" si="14"/>
        <v>6238</v>
      </c>
      <c r="Y187" s="29">
        <f t="shared" si="15"/>
        <v>0</v>
      </c>
      <c r="Z187" s="687"/>
      <c r="AA187" s="1493"/>
      <c r="AB187" s="735">
        <v>0</v>
      </c>
      <c r="AC187" s="735">
        <v>0</v>
      </c>
      <c r="AD187" s="734">
        <v>0</v>
      </c>
      <c r="AE187" s="720" t="s">
        <v>797</v>
      </c>
      <c r="AF187" s="724"/>
    </row>
    <row r="188" spans="1:32" ht="24.75" customHeight="1">
      <c r="A188" s="741" t="s">
        <v>801</v>
      </c>
      <c r="B188" s="355" t="s">
        <v>43</v>
      </c>
      <c r="C188" s="740">
        <v>46326</v>
      </c>
      <c r="D188" s="455"/>
      <c r="E188" s="740">
        <v>46029</v>
      </c>
      <c r="F188" s="741" t="s">
        <v>793</v>
      </c>
      <c r="G188" s="741"/>
      <c r="H188" s="742">
        <v>52</v>
      </c>
      <c r="I188" s="301" t="s">
        <v>556</v>
      </c>
      <c r="J188" s="742" t="s">
        <v>30</v>
      </c>
      <c r="K188" s="742"/>
      <c r="L188" s="744"/>
      <c r="M188" s="746" t="s">
        <v>110</v>
      </c>
      <c r="N188" s="772">
        <v>91411.65</v>
      </c>
      <c r="O188" s="746" t="s">
        <v>110</v>
      </c>
      <c r="P188" s="727" t="s">
        <v>32</v>
      </c>
      <c r="Q188" s="754"/>
      <c r="R188" s="754"/>
      <c r="S188" s="748"/>
      <c r="T188" s="748"/>
      <c r="U188" s="748"/>
      <c r="V188" s="723">
        <v>5926</v>
      </c>
      <c r="W188" s="723"/>
      <c r="X188" s="1370">
        <f t="shared" si="14"/>
        <v>5926</v>
      </c>
      <c r="Y188" s="29">
        <f t="shared" si="15"/>
        <v>0</v>
      </c>
      <c r="Z188" s="718"/>
      <c r="AA188" s="694"/>
      <c r="AB188" s="735">
        <v>0</v>
      </c>
      <c r="AC188" s="735">
        <v>0</v>
      </c>
      <c r="AD188" s="734">
        <v>0</v>
      </c>
      <c r="AE188" s="720" t="s">
        <v>794</v>
      </c>
      <c r="AF188" s="724"/>
    </row>
    <row r="189" spans="1:32" ht="24.75" customHeight="1">
      <c r="A189" s="298" t="s">
        <v>802</v>
      </c>
      <c r="B189" s="355" t="s">
        <v>43</v>
      </c>
      <c r="C189" s="740">
        <v>46326</v>
      </c>
      <c r="D189" s="455"/>
      <c r="E189" s="740">
        <v>46029</v>
      </c>
      <c r="F189" s="741" t="s">
        <v>793</v>
      </c>
      <c r="G189" s="741"/>
      <c r="H189" s="742">
        <v>81</v>
      </c>
      <c r="I189" s="301" t="s">
        <v>556</v>
      </c>
      <c r="J189" s="742" t="s">
        <v>30</v>
      </c>
      <c r="K189" s="742"/>
      <c r="L189" s="299"/>
      <c r="M189" s="746" t="s">
        <v>110</v>
      </c>
      <c r="N189" s="772">
        <v>105892.05</v>
      </c>
      <c r="O189" s="746" t="s">
        <v>110</v>
      </c>
      <c r="P189" s="727" t="s">
        <v>32</v>
      </c>
      <c r="Q189" s="1000"/>
      <c r="R189" s="1000"/>
      <c r="S189" s="1076"/>
      <c r="T189" s="1076"/>
      <c r="U189" s="1076"/>
      <c r="V189" s="723">
        <v>8641</v>
      </c>
      <c r="W189" s="998"/>
      <c r="X189" s="1370">
        <f t="shared" si="14"/>
        <v>8641</v>
      </c>
      <c r="Y189" s="29">
        <f t="shared" si="15"/>
        <v>0</v>
      </c>
      <c r="Z189" s="22"/>
      <c r="AA189" s="1494"/>
      <c r="AB189" s="735">
        <v>0</v>
      </c>
      <c r="AC189" s="735">
        <v>0</v>
      </c>
      <c r="AD189" s="734">
        <v>0</v>
      </c>
      <c r="AE189" s="720" t="s">
        <v>794</v>
      </c>
      <c r="AF189" s="724"/>
    </row>
    <row r="190" spans="1:32" ht="24.75" customHeight="1">
      <c r="A190" s="298" t="s">
        <v>803</v>
      </c>
      <c r="B190" s="355" t="s">
        <v>43</v>
      </c>
      <c r="C190" s="740">
        <v>46326</v>
      </c>
      <c r="D190" s="455"/>
      <c r="E190" s="740">
        <v>46029</v>
      </c>
      <c r="F190" s="741" t="s">
        <v>793</v>
      </c>
      <c r="G190" s="741"/>
      <c r="H190" s="742">
        <v>79</v>
      </c>
      <c r="I190" s="301" t="s">
        <v>556</v>
      </c>
      <c r="J190" s="742" t="s">
        <v>30</v>
      </c>
      <c r="K190" s="742"/>
      <c r="L190" s="299"/>
      <c r="M190" s="746" t="s">
        <v>110</v>
      </c>
      <c r="N190" s="772">
        <v>88420</v>
      </c>
      <c r="O190" s="746" t="s">
        <v>110</v>
      </c>
      <c r="P190" s="727" t="s">
        <v>32</v>
      </c>
      <c r="Q190" s="1003"/>
      <c r="R190" s="1003"/>
      <c r="S190" s="1087"/>
      <c r="T190" s="1087"/>
      <c r="U190" s="1087"/>
      <c r="V190" s="767">
        <v>7502</v>
      </c>
      <c r="W190" s="1004"/>
      <c r="X190" s="1370">
        <f t="shared" si="14"/>
        <v>7502</v>
      </c>
      <c r="Y190" s="1088">
        <f t="shared" si="15"/>
        <v>0</v>
      </c>
      <c r="Z190" s="1089"/>
      <c r="AA190" s="1494"/>
      <c r="AB190" s="735">
        <v>0</v>
      </c>
      <c r="AC190" s="735">
        <v>0</v>
      </c>
      <c r="AD190" s="734">
        <v>0</v>
      </c>
      <c r="AE190" s="720" t="s">
        <v>794</v>
      </c>
      <c r="AF190" s="724"/>
    </row>
    <row r="191" spans="1:32" ht="24.75" customHeight="1">
      <c r="A191" s="1248" t="s">
        <v>804</v>
      </c>
      <c r="B191" s="355" t="s">
        <v>43</v>
      </c>
      <c r="C191" s="740">
        <v>46173</v>
      </c>
      <c r="D191" s="455" t="s">
        <v>60</v>
      </c>
      <c r="E191" s="740">
        <v>46029</v>
      </c>
      <c r="F191" s="298" t="s">
        <v>793</v>
      </c>
      <c r="G191" s="741"/>
      <c r="H191" s="742">
        <v>0</v>
      </c>
      <c r="I191" s="301" t="s">
        <v>556</v>
      </c>
      <c r="J191" s="742" t="s">
        <v>30</v>
      </c>
      <c r="K191" s="742"/>
      <c r="L191" s="299"/>
      <c r="M191" s="746" t="s">
        <v>110</v>
      </c>
      <c r="N191" s="772">
        <v>50239.7</v>
      </c>
      <c r="O191" s="746" t="s">
        <v>110</v>
      </c>
      <c r="P191" s="727" t="s">
        <v>29</v>
      </c>
      <c r="Q191" s="718">
        <v>46024</v>
      </c>
      <c r="R191" s="1342"/>
      <c r="S191" s="1087"/>
      <c r="T191" s="1087"/>
      <c r="U191" s="1087"/>
      <c r="V191" s="767">
        <v>3682</v>
      </c>
      <c r="W191" s="1004">
        <v>3438</v>
      </c>
      <c r="X191" s="1370">
        <f t="shared" si="14"/>
        <v>244</v>
      </c>
      <c r="Y191" s="1088">
        <f t="shared" si="15"/>
        <v>0.93373166757197179</v>
      </c>
      <c r="Z191" s="272">
        <v>46155</v>
      </c>
      <c r="AA191" s="363"/>
      <c r="AB191" s="735">
        <v>0.5</v>
      </c>
      <c r="AC191" s="735">
        <v>0</v>
      </c>
      <c r="AD191" s="734">
        <v>0</v>
      </c>
      <c r="AE191" s="1236" t="s">
        <v>805</v>
      </c>
      <c r="AF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77"/>
      <c r="B194" s="778"/>
      <c r="C194" s="778"/>
      <c r="D194" s="778"/>
      <c r="E194" s="778"/>
      <c r="F194" s="777"/>
      <c r="G194" s="777"/>
      <c r="H194" s="778"/>
      <c r="I194" s="778"/>
      <c r="J194" s="778"/>
      <c r="K194" s="778"/>
      <c r="L194" s="777"/>
      <c r="M194" s="778"/>
      <c r="N194" s="813"/>
      <c r="O194" s="778"/>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row>
    <row r="198" spans="1:31" ht="24.75" customHeight="1">
      <c r="A198" s="741"/>
      <c r="B198" s="743"/>
      <c r="C198" s="743"/>
      <c r="D198" s="743"/>
      <c r="E198" s="743"/>
      <c r="F198" s="741"/>
      <c r="G198" s="741"/>
      <c r="H198" s="743"/>
      <c r="I198" s="743"/>
      <c r="J198" s="743"/>
      <c r="K198" s="743"/>
      <c r="L198" s="741"/>
      <c r="M198" s="743"/>
      <c r="N198" s="773"/>
      <c r="O198" s="743"/>
      <c r="P198" s="775"/>
      <c r="Q198" s="725"/>
      <c r="R198" s="725"/>
      <c r="S198" s="725"/>
      <c r="T198" s="725"/>
      <c r="U198" s="725"/>
      <c r="V198" s="762"/>
      <c r="W198" s="725"/>
      <c r="X198" s="725"/>
      <c r="Y198" s="725"/>
      <c r="Z198" s="725"/>
      <c r="AA198" s="725"/>
      <c r="AB198" s="725"/>
      <c r="AC198" s="725"/>
      <c r="AD198" s="76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15" customHeight="1">
      <c r="A226" s="741"/>
      <c r="B226" s="743"/>
      <c r="C226" s="743"/>
      <c r="D226" s="743"/>
      <c r="E226" s="743"/>
      <c r="F226" s="741"/>
      <c r="G226" s="741"/>
      <c r="H226" s="743"/>
      <c r="I226" s="743"/>
      <c r="J226" s="743"/>
      <c r="K226" s="743"/>
      <c r="L226" s="741"/>
      <c r="M226" s="743"/>
      <c r="N226" s="773"/>
      <c r="O226" s="743"/>
      <c r="P226" s="724"/>
    </row>
    <row r="227" spans="1:16" ht="15" customHeight="1">
      <c r="A227" s="762"/>
      <c r="B227" s="725"/>
      <c r="C227" s="725"/>
      <c r="D227" s="725"/>
      <c r="E227" s="725"/>
      <c r="F227" s="762"/>
      <c r="G227" s="762"/>
      <c r="H227" s="725"/>
      <c r="I227" s="725"/>
      <c r="J227" s="725"/>
      <c r="K227" s="725"/>
      <c r="L227" s="762"/>
      <c r="M227" s="725"/>
      <c r="N227" s="763"/>
      <c r="O227" s="725"/>
    </row>
  </sheetData>
  <sortState xmlns:xlrd2="http://schemas.microsoft.com/office/spreadsheetml/2017/richdata2" ref="A2:AD59">
    <sortCondition descending="1" ref="B2:B59"/>
  </sortState>
  <dataValidations count="7">
    <dataValidation allowBlank="1" showInputMessage="1" showErrorMessage="1" sqref="D117 L184:L1048576 L119:L121 D123:D180 D120 Q58:U58 L58 Q192:U1048576 Q49:U49 Q120:U121 Q119:V119 R182:R183 Q185:R190 S182:V191 L51:L56 Q51:V56 X34:X41 Q34:V48 D182:D191 L34:L49 V60:V78 V80:V115 L60:L117 Q60:U117 L2:L31 Q2:V31" xr:uid="{1D31F93E-3D68-4310-94BF-578ADAD65882}"/>
    <dataValidation type="list" allowBlank="1" showInputMessage="1" showErrorMessage="1" sqref="J58 J119:J120 J123:J180 J74 J70 J112:J117 J102:J103 J182:J191 J76:J84 J30:J31 J49 J34:J41 J51:J56" xr:uid="{5598570D-D2DE-4A6E-ABB1-14F4B3480632}">
      <formula1>"Received, Pending, Not Required"</formula1>
    </dataValidation>
    <dataValidation type="list" allowBlank="1" showInputMessage="1" showErrorMessage="1" sqref="I123:I178 I119:I121 I53:I54 I81 I58 I76:I79 I182:I1048576 I84 I31 I49 I111:I117 I56" xr:uid="{BDA55F74-4FDA-49CF-8062-F3046665EBCB}">
      <formula1>"On Track, In Jeopardy, Completed on Track, Completed, Completed -Missed TSD"</formula1>
    </dataValidation>
    <dataValidation type="list" allowBlank="1" showInputMessage="1" showErrorMessage="1" sqref="I82:I83 I80 I85:I110 I51:I52 I34:I41 I60:I75 I55 I2:I30"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4:K49 K60:K79 K81:K117 K2:K31" xr:uid="{E79CFDF7-5B00-4092-B572-9E33744A1925}">
      <formula1>"Pending Locates,Permits, SOW Pending, NTP Pending, Materials, Reassigned, Door Tags"</formula1>
    </dataValidation>
    <dataValidation type="list" allowBlank="1" showInputMessage="1" showErrorMessage="1" sqref="P119:P121 P123:P178 P60:P117 P182:P1048576 P34:P49 P51:P58 P2:P31"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9"/>
  <sheetViews>
    <sheetView zoomScale="80" zoomScaleNormal="80" workbookViewId="0">
      <pane xSplit="1" topLeftCell="U14" activePane="topRight" state="frozen"/>
      <selection pane="topRight" activeCell="X20" sqref="X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806</v>
      </c>
      <c r="B2" s="377" t="s">
        <v>34</v>
      </c>
      <c r="C2" s="1387">
        <v>46172</v>
      </c>
      <c r="D2" s="360" t="s">
        <v>50</v>
      </c>
      <c r="E2" s="360">
        <v>45905</v>
      </c>
      <c r="F2" s="360" t="s">
        <v>55</v>
      </c>
      <c r="G2" s="361"/>
      <c r="H2" s="362">
        <v>0</v>
      </c>
      <c r="I2" s="1055" t="s">
        <v>807</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808</v>
      </c>
      <c r="AA2" s="1500">
        <v>46161</v>
      </c>
      <c r="AB2" s="1497">
        <v>1</v>
      </c>
      <c r="AC2" s="1192">
        <v>1</v>
      </c>
      <c r="AD2" s="1192">
        <v>1</v>
      </c>
      <c r="AE2" s="1352" t="s">
        <v>809</v>
      </c>
    </row>
    <row r="3" spans="1:31" ht="39.75" customHeight="1">
      <c r="A3" s="615" t="s">
        <v>810</v>
      </c>
      <c r="B3" s="377" t="s">
        <v>34</v>
      </c>
      <c r="C3" s="1387">
        <v>46172</v>
      </c>
      <c r="D3" s="358" t="s">
        <v>50</v>
      </c>
      <c r="E3" s="360">
        <v>46077</v>
      </c>
      <c r="F3" s="358" t="s">
        <v>59</v>
      </c>
      <c r="G3" s="690" t="s">
        <v>811</v>
      </c>
      <c r="H3" s="691">
        <v>0</v>
      </c>
      <c r="I3" s="1055" t="s">
        <v>807</v>
      </c>
      <c r="J3" s="691" t="s">
        <v>30</v>
      </c>
      <c r="K3" s="986"/>
      <c r="L3" s="360" t="s">
        <v>618</v>
      </c>
      <c r="M3" s="691" t="s">
        <v>110</v>
      </c>
      <c r="N3" s="987">
        <v>49846.95</v>
      </c>
      <c r="O3" s="691" t="s">
        <v>110</v>
      </c>
      <c r="P3" s="1413" t="s">
        <v>38</v>
      </c>
      <c r="Q3" s="988">
        <v>46093</v>
      </c>
      <c r="R3" s="702" t="s">
        <v>238</v>
      </c>
      <c r="S3" s="363" t="s">
        <v>812</v>
      </c>
      <c r="T3" s="373" t="s">
        <v>813</v>
      </c>
      <c r="U3" s="373" t="s">
        <v>813</v>
      </c>
      <c r="V3" s="989">
        <v>3109</v>
      </c>
      <c r="W3" s="1244">
        <v>3128</v>
      </c>
      <c r="X3" s="989">
        <f>SUM(V3-W3)</f>
        <v>-19</v>
      </c>
      <c r="Y3" s="383">
        <f>IFERROR($W3/$V3, 0)</f>
        <v>1.0061112898037954</v>
      </c>
      <c r="Z3" s="988">
        <v>46132</v>
      </c>
      <c r="AA3" s="1500">
        <v>46150</v>
      </c>
      <c r="AB3" s="1497">
        <v>1</v>
      </c>
      <c r="AC3" s="697">
        <v>0</v>
      </c>
      <c r="AD3" s="703">
        <v>0</v>
      </c>
      <c r="AE3" s="698" t="s">
        <v>814</v>
      </c>
    </row>
    <row r="4" spans="1:31" ht="39.75" customHeight="1">
      <c r="A4" s="1404" t="s">
        <v>815</v>
      </c>
      <c r="B4" s="377" t="s">
        <v>34</v>
      </c>
      <c r="C4" s="1387">
        <v>46172</v>
      </c>
      <c r="D4" s="1240" t="s">
        <v>54</v>
      </c>
      <c r="E4" s="360">
        <v>46139</v>
      </c>
      <c r="F4" s="358" t="s">
        <v>53</v>
      </c>
      <c r="G4" s="690" t="s">
        <v>816</v>
      </c>
      <c r="H4" s="691">
        <v>0</v>
      </c>
      <c r="I4" s="1055" t="s">
        <v>807</v>
      </c>
      <c r="J4" s="691" t="s">
        <v>30</v>
      </c>
      <c r="K4" s="986"/>
      <c r="L4" s="360" t="s">
        <v>618</v>
      </c>
      <c r="M4" s="691" t="s">
        <v>110</v>
      </c>
      <c r="N4" s="941">
        <v>85069.95</v>
      </c>
      <c r="O4" s="742" t="s">
        <v>110</v>
      </c>
      <c r="P4" s="1245" t="s">
        <v>38</v>
      </c>
      <c r="Q4" s="988">
        <v>46093</v>
      </c>
      <c r="R4" s="702" t="s">
        <v>110</v>
      </c>
      <c r="S4" s="363">
        <v>46169</v>
      </c>
      <c r="T4" s="373" t="s">
        <v>813</v>
      </c>
      <c r="U4" s="373" t="s">
        <v>813</v>
      </c>
      <c r="V4" s="989">
        <v>6787</v>
      </c>
      <c r="W4" s="1244">
        <v>6802</v>
      </c>
      <c r="X4" s="989">
        <f>SUM(V4-W4)</f>
        <v>-15</v>
      </c>
      <c r="Y4" s="383">
        <f>IFERROR($W4/$V4, 0)</f>
        <v>1.0022101075585679</v>
      </c>
      <c r="Z4" s="988">
        <v>46139</v>
      </c>
      <c r="AA4" s="1500">
        <v>46149</v>
      </c>
      <c r="AB4" s="1497">
        <v>1</v>
      </c>
      <c r="AC4" s="697">
        <v>0</v>
      </c>
      <c r="AD4" s="703">
        <v>0</v>
      </c>
      <c r="AE4" s="1242" t="s">
        <v>817</v>
      </c>
    </row>
    <row r="5" spans="1:31" ht="39.75" customHeight="1">
      <c r="A5" s="728" t="s">
        <v>818</v>
      </c>
      <c r="B5" s="377" t="s">
        <v>34</v>
      </c>
      <c r="C5" s="1387">
        <v>46172</v>
      </c>
      <c r="D5" s="689" t="s">
        <v>52</v>
      </c>
      <c r="E5" s="689">
        <v>46114</v>
      </c>
      <c r="F5" s="689" t="s">
        <v>53</v>
      </c>
      <c r="G5" s="690" t="s">
        <v>819</v>
      </c>
      <c r="H5" s="691">
        <v>0</v>
      </c>
      <c r="I5" s="1055" t="s">
        <v>807</v>
      </c>
      <c r="J5" s="691" t="s">
        <v>30</v>
      </c>
      <c r="K5" s="701"/>
      <c r="L5" s="360" t="s">
        <v>618</v>
      </c>
      <c r="M5" s="691" t="s">
        <v>110</v>
      </c>
      <c r="N5" s="692">
        <v>82825</v>
      </c>
      <c r="O5" s="742" t="s">
        <v>110</v>
      </c>
      <c r="P5" s="1245" t="s">
        <v>38</v>
      </c>
      <c r="Q5" s="694">
        <v>45965</v>
      </c>
      <c r="R5" s="702" t="s">
        <v>110</v>
      </c>
      <c r="S5" s="363" t="s">
        <v>812</v>
      </c>
      <c r="T5" s="373" t="s">
        <v>813</v>
      </c>
      <c r="U5" s="373" t="s">
        <v>813</v>
      </c>
      <c r="V5" s="333">
        <v>6210</v>
      </c>
      <c r="W5" s="450">
        <v>6210</v>
      </c>
      <c r="X5" s="695">
        <f>SUM(V5-W5)</f>
        <v>0</v>
      </c>
      <c r="Y5" s="365">
        <f>IFERROR($W5/$V5, 0)</f>
        <v>1</v>
      </c>
      <c r="Z5" s="702">
        <v>46128</v>
      </c>
      <c r="AA5" s="1500">
        <v>46155</v>
      </c>
      <c r="AB5" s="1498">
        <v>0</v>
      </c>
      <c r="AC5" s="697">
        <v>0</v>
      </c>
      <c r="AD5" s="703">
        <v>0</v>
      </c>
      <c r="AE5" s="698" t="s">
        <v>820</v>
      </c>
    </row>
    <row r="6" spans="1:31" ht="39.75" customHeight="1">
      <c r="A6" s="728" t="s">
        <v>821</v>
      </c>
      <c r="B6" s="377" t="s">
        <v>34</v>
      </c>
      <c r="C6" s="1387">
        <v>46172</v>
      </c>
      <c r="D6" s="689" t="s">
        <v>52</v>
      </c>
      <c r="E6" s="689">
        <v>46114</v>
      </c>
      <c r="F6" s="689" t="s">
        <v>53</v>
      </c>
      <c r="G6" s="690" t="s">
        <v>822</v>
      </c>
      <c r="H6" s="691">
        <v>0</v>
      </c>
      <c r="I6" s="1055" t="s">
        <v>807</v>
      </c>
      <c r="J6" s="691" t="s">
        <v>30</v>
      </c>
      <c r="K6" s="701"/>
      <c r="L6" s="360" t="s">
        <v>618</v>
      </c>
      <c r="M6" s="691" t="s">
        <v>110</v>
      </c>
      <c r="N6" s="692">
        <v>34736.85</v>
      </c>
      <c r="O6" s="742" t="s">
        <v>110</v>
      </c>
      <c r="P6" s="1245" t="s">
        <v>38</v>
      </c>
      <c r="Q6" s="694">
        <v>45965</v>
      </c>
      <c r="R6" s="702" t="s">
        <v>110</v>
      </c>
      <c r="S6" s="363">
        <v>46171</v>
      </c>
      <c r="T6" s="373" t="s">
        <v>823</v>
      </c>
      <c r="U6" s="363">
        <v>46177</v>
      </c>
      <c r="V6" s="333">
        <v>2601</v>
      </c>
      <c r="W6" s="450">
        <v>2601</v>
      </c>
      <c r="X6" s="695">
        <f>SUM(V6-W6)</f>
        <v>0</v>
      </c>
      <c r="Y6" s="365">
        <f>IFERROR($W6/$V6, 0)</f>
        <v>1</v>
      </c>
      <c r="Z6" s="702">
        <v>45973</v>
      </c>
      <c r="AA6" s="1500">
        <v>46155</v>
      </c>
      <c r="AB6" s="1498">
        <v>0</v>
      </c>
      <c r="AC6" s="697">
        <v>0</v>
      </c>
      <c r="AD6" s="1226">
        <v>0</v>
      </c>
      <c r="AE6" s="1242" t="s">
        <v>824</v>
      </c>
    </row>
    <row r="7" spans="1:31" ht="39.75" customHeight="1">
      <c r="A7" s="615" t="s">
        <v>825</v>
      </c>
      <c r="B7" s="377" t="s">
        <v>34</v>
      </c>
      <c r="C7" s="360">
        <v>46131</v>
      </c>
      <c r="D7" s="699" t="s">
        <v>54</v>
      </c>
      <c r="E7" s="699">
        <v>46156</v>
      </c>
      <c r="F7" s="700" t="s">
        <v>53</v>
      </c>
      <c r="G7" s="699" t="s">
        <v>826</v>
      </c>
      <c r="H7" s="990">
        <v>2</v>
      </c>
      <c r="I7" s="372" t="s">
        <v>807</v>
      </c>
      <c r="J7" s="1058" t="s">
        <v>30</v>
      </c>
      <c r="K7" s="701"/>
      <c r="L7" s="360" t="s">
        <v>618</v>
      </c>
      <c r="M7" s="372" t="s">
        <v>110</v>
      </c>
      <c r="N7" s="991">
        <v>21370</v>
      </c>
      <c r="O7" s="372" t="s">
        <v>110</v>
      </c>
      <c r="P7" s="729" t="s">
        <v>38</v>
      </c>
      <c r="Q7" s="992">
        <v>46159</v>
      </c>
      <c r="R7" s="702" t="s">
        <v>238</v>
      </c>
      <c r="S7" s="363" t="s">
        <v>812</v>
      </c>
      <c r="T7" s="373" t="s">
        <v>813</v>
      </c>
      <c r="U7" s="373" t="s">
        <v>813</v>
      </c>
      <c r="V7" s="993">
        <v>1782</v>
      </c>
      <c r="W7" s="1244">
        <v>1722</v>
      </c>
      <c r="X7" s="989">
        <f>SUM(V7-W7)</f>
        <v>60</v>
      </c>
      <c r="Y7" s="365">
        <f>IFERROR($W7/$V7, 0)</f>
        <v>0.96632996632996637</v>
      </c>
      <c r="Z7" s="992">
        <v>46169</v>
      </c>
      <c r="AA7" s="1500">
        <v>46174</v>
      </c>
      <c r="AB7" s="1498">
        <v>1</v>
      </c>
      <c r="AC7" s="697">
        <v>1</v>
      </c>
      <c r="AD7" s="697">
        <v>1</v>
      </c>
      <c r="AE7" s="698" t="s">
        <v>827</v>
      </c>
    </row>
    <row r="8" spans="1:31" ht="39.75" customHeight="1">
      <c r="A8" s="615" t="s">
        <v>828</v>
      </c>
      <c r="B8" s="377" t="s">
        <v>34</v>
      </c>
      <c r="C8" s="360">
        <v>46171</v>
      </c>
      <c r="D8" s="699" t="s">
        <v>54</v>
      </c>
      <c r="E8" s="699">
        <v>46156</v>
      </c>
      <c r="F8" s="700" t="s">
        <v>53</v>
      </c>
      <c r="G8" s="699" t="s">
        <v>829</v>
      </c>
      <c r="H8" s="990">
        <v>60</v>
      </c>
      <c r="I8" s="372" t="s">
        <v>807</v>
      </c>
      <c r="J8" s="1058" t="s">
        <v>30</v>
      </c>
      <c r="K8" s="701" t="s">
        <v>830</v>
      </c>
      <c r="L8" s="360" t="s">
        <v>618</v>
      </c>
      <c r="M8" s="372" t="s">
        <v>110</v>
      </c>
      <c r="N8" s="991">
        <v>76865.5</v>
      </c>
      <c r="O8" s="372" t="s">
        <v>110</v>
      </c>
      <c r="P8" s="729" t="s">
        <v>38</v>
      </c>
      <c r="Q8" s="1508">
        <v>46159</v>
      </c>
      <c r="R8" s="702" t="s">
        <v>238</v>
      </c>
      <c r="S8" s="1509" t="s">
        <v>812</v>
      </c>
      <c r="T8" s="1509" t="s">
        <v>813</v>
      </c>
      <c r="U8" s="1509" t="s">
        <v>813</v>
      </c>
      <c r="V8" s="1510">
        <v>4514</v>
      </c>
      <c r="W8" s="1511">
        <v>4551</v>
      </c>
      <c r="X8" s="1512">
        <v>-37</v>
      </c>
      <c r="Y8" s="365">
        <v>1.01</v>
      </c>
      <c r="Z8" s="1508">
        <v>46168</v>
      </c>
      <c r="AA8" s="1500">
        <v>46170</v>
      </c>
      <c r="AB8" s="1498">
        <v>1</v>
      </c>
      <c r="AC8" s="697">
        <v>1</v>
      </c>
      <c r="AD8" s="1514">
        <v>1</v>
      </c>
      <c r="AE8" s="1513" t="s">
        <v>831</v>
      </c>
    </row>
    <row r="9" spans="1:31" ht="39.75" customHeight="1">
      <c r="A9" s="728" t="s">
        <v>832</v>
      </c>
      <c r="B9" s="377" t="s">
        <v>34</v>
      </c>
      <c r="C9" s="1387">
        <v>46172</v>
      </c>
      <c r="D9" s="699" t="s">
        <v>52</v>
      </c>
      <c r="E9" s="699">
        <v>46118</v>
      </c>
      <c r="F9" s="700" t="s">
        <v>53</v>
      </c>
      <c r="G9" s="699" t="s">
        <v>833</v>
      </c>
      <c r="H9" s="1058">
        <v>72</v>
      </c>
      <c r="I9" s="372" t="s">
        <v>807</v>
      </c>
      <c r="J9" s="1058" t="s">
        <v>30</v>
      </c>
      <c r="K9" s="691"/>
      <c r="L9" s="699">
        <v>46120</v>
      </c>
      <c r="M9" s="372" t="s">
        <v>110</v>
      </c>
      <c r="N9" s="1059">
        <v>85035</v>
      </c>
      <c r="O9" s="372" t="s">
        <v>110</v>
      </c>
      <c r="P9" s="729" t="s">
        <v>38</v>
      </c>
      <c r="Q9" s="702">
        <v>46118</v>
      </c>
      <c r="R9" s="702" t="s">
        <v>110</v>
      </c>
      <c r="S9" s="363" t="s">
        <v>812</v>
      </c>
      <c r="T9" s="373" t="s">
        <v>813</v>
      </c>
      <c r="U9" s="373" t="s">
        <v>813</v>
      </c>
      <c r="V9" s="670">
        <v>5830</v>
      </c>
      <c r="W9" s="450">
        <v>5830</v>
      </c>
      <c r="X9" s="695">
        <f>SUM(V9-W9)</f>
        <v>0</v>
      </c>
      <c r="Y9" s="365">
        <f>IFERROR($W9/$V9, 0)</f>
        <v>1</v>
      </c>
      <c r="Z9" s="702">
        <v>46135</v>
      </c>
      <c r="AA9" s="1500">
        <v>46153</v>
      </c>
      <c r="AB9" s="1498">
        <v>0</v>
      </c>
      <c r="AC9" s="697">
        <v>0</v>
      </c>
      <c r="AD9" s="1056">
        <v>0</v>
      </c>
      <c r="AE9" s="698" t="s">
        <v>834</v>
      </c>
    </row>
    <row r="10" spans="1:31" ht="39.75" customHeight="1">
      <c r="A10" s="780" t="s">
        <v>835</v>
      </c>
      <c r="B10" s="311" t="s">
        <v>34</v>
      </c>
      <c r="C10" s="781">
        <v>46107</v>
      </c>
      <c r="D10" s="699" t="s">
        <v>52</v>
      </c>
      <c r="E10" s="699">
        <v>46118</v>
      </c>
      <c r="F10" s="700" t="s">
        <v>53</v>
      </c>
      <c r="G10" s="699" t="s">
        <v>836</v>
      </c>
      <c r="H10" s="701">
        <v>20</v>
      </c>
      <c r="I10" s="372" t="s">
        <v>807</v>
      </c>
      <c r="J10" s="1058" t="s">
        <v>30</v>
      </c>
      <c r="K10" s="691"/>
      <c r="L10" s="699">
        <v>46120</v>
      </c>
      <c r="M10" s="372" t="s">
        <v>110</v>
      </c>
      <c r="N10" s="705">
        <v>23501</v>
      </c>
      <c r="O10" s="372" t="s">
        <v>110</v>
      </c>
      <c r="P10" s="729" t="s">
        <v>38</v>
      </c>
      <c r="Q10" s="702">
        <v>46118</v>
      </c>
      <c r="R10" s="702" t="s">
        <v>238</v>
      </c>
      <c r="S10" s="363">
        <v>46171</v>
      </c>
      <c r="T10" s="373" t="s">
        <v>837</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838</v>
      </c>
    </row>
    <row r="11" spans="1:31" ht="39.75" customHeight="1">
      <c r="A11" s="1503" t="s">
        <v>839</v>
      </c>
      <c r="B11" s="377" t="s">
        <v>34</v>
      </c>
      <c r="C11" s="1387">
        <v>46191</v>
      </c>
      <c r="D11" s="1386" t="s">
        <v>473</v>
      </c>
      <c r="E11" s="1386">
        <v>46142</v>
      </c>
      <c r="F11" s="1385" t="s">
        <v>53</v>
      </c>
      <c r="G11" s="1254"/>
      <c r="H11" s="1579">
        <v>58</v>
      </c>
      <c r="I11" s="372" t="s">
        <v>807</v>
      </c>
      <c r="J11" s="1058" t="s">
        <v>30</v>
      </c>
      <c r="K11" s="691"/>
      <c r="L11" s="360" t="s">
        <v>618</v>
      </c>
      <c r="M11" s="372" t="s">
        <v>110</v>
      </c>
      <c r="N11" s="991">
        <v>56668.15</v>
      </c>
      <c r="O11" s="372" t="s">
        <v>110</v>
      </c>
      <c r="P11" s="729" t="s">
        <v>38</v>
      </c>
      <c r="Q11" s="1581">
        <v>46144</v>
      </c>
      <c r="R11" s="702" t="s">
        <v>238</v>
      </c>
      <c r="S11" s="363" t="s">
        <v>812</v>
      </c>
      <c r="T11" s="373" t="s">
        <v>813</v>
      </c>
      <c r="U11" s="373" t="s">
        <v>813</v>
      </c>
      <c r="V11" s="1583">
        <v>4061</v>
      </c>
      <c r="W11" s="1598">
        <v>4061</v>
      </c>
      <c r="X11" s="1583">
        <f>SUM(V11-W11)</f>
        <v>0</v>
      </c>
      <c r="Y11" s="1241">
        <f>IFERROR($W11/$V11, 0)</f>
        <v>1</v>
      </c>
      <c r="Z11" s="1581">
        <v>46153</v>
      </c>
      <c r="AA11" s="1581">
        <v>46178</v>
      </c>
      <c r="AB11" s="697">
        <v>0</v>
      </c>
      <c r="AC11" s="697">
        <v>0</v>
      </c>
      <c r="AD11" s="1056">
        <v>0</v>
      </c>
      <c r="AE11" s="1242" t="s">
        <v>646</v>
      </c>
    </row>
    <row r="12" spans="1:31" ht="39.75" customHeight="1">
      <c r="A12" s="1515" t="s">
        <v>840</v>
      </c>
      <c r="B12" s="1516" t="s">
        <v>34</v>
      </c>
      <c r="C12" s="1387">
        <v>46191</v>
      </c>
      <c r="D12" s="1386" t="s">
        <v>473</v>
      </c>
      <c r="E12" s="1386">
        <v>46142</v>
      </c>
      <c r="F12" s="1385" t="s">
        <v>53</v>
      </c>
      <c r="G12" s="1254"/>
      <c r="H12" s="1579">
        <v>81</v>
      </c>
      <c r="I12" s="372" t="s">
        <v>807</v>
      </c>
      <c r="J12" s="1058" t="s">
        <v>30</v>
      </c>
      <c r="K12" s="691"/>
      <c r="L12" s="360" t="s">
        <v>618</v>
      </c>
      <c r="M12" s="372" t="s">
        <v>110</v>
      </c>
      <c r="N12" s="991">
        <v>66206</v>
      </c>
      <c r="O12" s="372" t="s">
        <v>110</v>
      </c>
      <c r="P12" s="729" t="s">
        <v>38</v>
      </c>
      <c r="Q12" s="1223">
        <v>46144</v>
      </c>
      <c r="R12" s="702" t="s">
        <v>238</v>
      </c>
      <c r="S12" s="363" t="s">
        <v>812</v>
      </c>
      <c r="T12" s="373" t="s">
        <v>813</v>
      </c>
      <c r="U12" s="373" t="s">
        <v>813</v>
      </c>
      <c r="V12" s="1226">
        <v>5035</v>
      </c>
      <c r="W12" s="1488">
        <v>4865</v>
      </c>
      <c r="X12" s="1225">
        <f>SUM(V12-W12)</f>
        <v>170</v>
      </c>
      <c r="Y12" s="1241">
        <f>IFERROR($W12/$V12, 0)</f>
        <v>0.96623634558093352</v>
      </c>
      <c r="Z12" s="1223">
        <v>46164</v>
      </c>
      <c r="AA12" s="1223">
        <v>46181</v>
      </c>
      <c r="AB12" s="1192">
        <v>0</v>
      </c>
      <c r="AC12" s="697">
        <v>0</v>
      </c>
      <c r="AD12" s="1258">
        <v>0</v>
      </c>
      <c r="AE12" s="1242" t="s">
        <v>646</v>
      </c>
    </row>
    <row r="13" spans="1:31" ht="39.75" customHeight="1">
      <c r="A13" s="1515" t="s">
        <v>841</v>
      </c>
      <c r="B13" s="1516" t="s">
        <v>34</v>
      </c>
      <c r="C13" s="1387">
        <v>46191</v>
      </c>
      <c r="D13" s="1386" t="s">
        <v>54</v>
      </c>
      <c r="E13" s="1386">
        <v>46163</v>
      </c>
      <c r="F13" s="1385" t="s">
        <v>53</v>
      </c>
      <c r="G13" s="1254" t="s">
        <v>842</v>
      </c>
      <c r="H13" s="1579">
        <v>83</v>
      </c>
      <c r="I13" s="372" t="s">
        <v>807</v>
      </c>
      <c r="J13" s="1058" t="s">
        <v>30</v>
      </c>
      <c r="K13" s="691"/>
      <c r="L13" s="360" t="s">
        <v>618</v>
      </c>
      <c r="M13" s="372" t="s">
        <v>110</v>
      </c>
      <c r="N13" s="991">
        <v>58914</v>
      </c>
      <c r="O13" s="372" t="s">
        <v>110</v>
      </c>
      <c r="P13" s="729" t="s">
        <v>38</v>
      </c>
      <c r="Q13" s="1223">
        <v>46164</v>
      </c>
      <c r="R13" s="702" t="s">
        <v>238</v>
      </c>
      <c r="S13" s="363" t="s">
        <v>812</v>
      </c>
      <c r="T13" s="373" t="s">
        <v>813</v>
      </c>
      <c r="U13" s="373" t="s">
        <v>813</v>
      </c>
      <c r="V13" s="1226">
        <v>4343</v>
      </c>
      <c r="W13" s="1488">
        <v>4287</v>
      </c>
      <c r="X13" s="1225">
        <f>SUM(V13-W13)</f>
        <v>56</v>
      </c>
      <c r="Y13" s="1241">
        <f>IFERROR($W13/$V13, 0)</f>
        <v>0.98710568731291737</v>
      </c>
      <c r="Z13" s="1223">
        <v>46174</v>
      </c>
      <c r="AA13" s="1223">
        <v>46181</v>
      </c>
      <c r="AB13" s="1192">
        <v>0</v>
      </c>
      <c r="AC13" s="697">
        <v>0</v>
      </c>
      <c r="AD13" s="1258">
        <v>0</v>
      </c>
      <c r="AE13" s="1242" t="s">
        <v>646</v>
      </c>
    </row>
    <row r="14" spans="1:31" ht="39.75" customHeight="1">
      <c r="A14" s="1522" t="s">
        <v>843</v>
      </c>
      <c r="B14" s="1062" t="s">
        <v>34</v>
      </c>
      <c r="C14" s="1387">
        <v>46191</v>
      </c>
      <c r="D14" s="1386" t="s">
        <v>54</v>
      </c>
      <c r="E14" s="1386">
        <v>46169</v>
      </c>
      <c r="F14" s="1385" t="s">
        <v>53</v>
      </c>
      <c r="G14" s="1254" t="s">
        <v>844</v>
      </c>
      <c r="H14" s="1579">
        <v>56</v>
      </c>
      <c r="I14" s="1055" t="s">
        <v>807</v>
      </c>
      <c r="J14" s="1058" t="s">
        <v>30</v>
      </c>
      <c r="K14" s="691"/>
      <c r="L14" s="360" t="s">
        <v>618</v>
      </c>
      <c r="M14" s="372" t="s">
        <v>110</v>
      </c>
      <c r="N14" s="991">
        <v>42220</v>
      </c>
      <c r="O14" s="372" t="s">
        <v>110</v>
      </c>
      <c r="P14" s="729" t="s">
        <v>38</v>
      </c>
      <c r="Q14" s="1581">
        <v>46170</v>
      </c>
      <c r="R14" s="702" t="s">
        <v>238</v>
      </c>
      <c r="S14" s="363" t="s">
        <v>812</v>
      </c>
      <c r="T14" s="373" t="s">
        <v>813</v>
      </c>
      <c r="U14" s="373" t="s">
        <v>813</v>
      </c>
      <c r="V14" s="1582">
        <v>3090</v>
      </c>
      <c r="W14" s="1598">
        <v>2901</v>
      </c>
      <c r="X14" s="1583">
        <f>SUM(V14-W14)</f>
        <v>189</v>
      </c>
      <c r="Y14" s="1241">
        <f>IFERROR($W14/$V14, 0)</f>
        <v>0.93883495145631068</v>
      </c>
      <c r="Z14" s="1581">
        <v>46183</v>
      </c>
      <c r="AA14" s="1581">
        <v>46184</v>
      </c>
      <c r="AB14" s="1192">
        <v>0</v>
      </c>
      <c r="AC14" s="697">
        <v>0</v>
      </c>
      <c r="AD14" s="1258">
        <v>0</v>
      </c>
      <c r="AE14" s="1242" t="s">
        <v>646</v>
      </c>
    </row>
    <row r="15" spans="1:31" ht="39.75" customHeight="1">
      <c r="A15" s="728" t="s">
        <v>845</v>
      </c>
      <c r="B15" s="377" t="s">
        <v>34</v>
      </c>
      <c r="C15" s="689">
        <v>46112</v>
      </c>
      <c r="D15" s="700" t="s">
        <v>54</v>
      </c>
      <c r="E15" s="699">
        <v>46125</v>
      </c>
      <c r="F15" s="700" t="s">
        <v>53</v>
      </c>
      <c r="G15" s="699" t="s">
        <v>846</v>
      </c>
      <c r="H15" s="701">
        <v>20</v>
      </c>
      <c r="I15" s="372" t="s">
        <v>807</v>
      </c>
      <c r="J15" s="1058" t="s">
        <v>30</v>
      </c>
      <c r="K15" s="691"/>
      <c r="L15" s="360" t="s">
        <v>618</v>
      </c>
      <c r="M15" s="701" t="s">
        <v>110</v>
      </c>
      <c r="N15" s="705">
        <v>1733.25</v>
      </c>
      <c r="O15" s="701" t="s">
        <v>110</v>
      </c>
      <c r="P15" s="729" t="s">
        <v>38</v>
      </c>
      <c r="Q15" s="702">
        <v>46128</v>
      </c>
      <c r="R15" s="702" t="s">
        <v>110</v>
      </c>
      <c r="S15" s="363">
        <v>46169</v>
      </c>
      <c r="T15" s="373" t="s">
        <v>847</v>
      </c>
      <c r="U15" s="363">
        <v>46176</v>
      </c>
      <c r="V15" s="703">
        <v>145</v>
      </c>
      <c r="W15" s="730">
        <v>145</v>
      </c>
      <c r="X15" s="695">
        <f>SUM(V15-W15)</f>
        <v>0</v>
      </c>
      <c r="Y15" s="365">
        <f>IFERROR($W15/$V15, 0)</f>
        <v>1</v>
      </c>
      <c r="Z15" s="702">
        <v>46156</v>
      </c>
      <c r="AA15" s="1500">
        <v>46169</v>
      </c>
      <c r="AB15" s="1498">
        <v>1</v>
      </c>
      <c r="AC15" s="697">
        <v>0</v>
      </c>
      <c r="AD15" s="1056">
        <v>0</v>
      </c>
      <c r="AE15" s="1487" t="s">
        <v>848</v>
      </c>
    </row>
    <row r="16" spans="1:31" ht="39.75" customHeight="1">
      <c r="A16" s="1437" t="s">
        <v>849</v>
      </c>
      <c r="B16" s="377" t="s">
        <v>34</v>
      </c>
      <c r="C16" s="1387">
        <v>46181</v>
      </c>
      <c r="D16" s="1385" t="s">
        <v>50</v>
      </c>
      <c r="E16" s="1386">
        <v>46143</v>
      </c>
      <c r="F16" s="689" t="s">
        <v>53</v>
      </c>
      <c r="G16" s="1254"/>
      <c r="H16" s="701">
        <v>0</v>
      </c>
      <c r="I16" s="372" t="s">
        <v>807</v>
      </c>
      <c r="J16" s="701" t="s">
        <v>30</v>
      </c>
      <c r="K16" s="691"/>
      <c r="L16" s="360" t="s">
        <v>618</v>
      </c>
      <c r="M16" s="701" t="s">
        <v>110</v>
      </c>
      <c r="N16" s="705">
        <v>6580.6</v>
      </c>
      <c r="O16" s="701" t="s">
        <v>110</v>
      </c>
      <c r="P16" s="729" t="s">
        <v>38</v>
      </c>
      <c r="Q16" s="1581">
        <v>46147</v>
      </c>
      <c r="R16" s="702" t="s">
        <v>110</v>
      </c>
      <c r="S16" s="363">
        <v>46161</v>
      </c>
      <c r="T16" s="373" t="s">
        <v>813</v>
      </c>
      <c r="U16" s="373" t="s">
        <v>813</v>
      </c>
      <c r="V16" s="1582">
        <v>466</v>
      </c>
      <c r="W16" s="1598">
        <v>625</v>
      </c>
      <c r="X16" s="1583">
        <f>SUM(V16-W16)</f>
        <v>-159</v>
      </c>
      <c r="Y16" s="1241">
        <f>IFERROR($W16/$V16, 0)</f>
        <v>1.3412017167381973</v>
      </c>
      <c r="Z16" s="1581">
        <v>46157</v>
      </c>
      <c r="AA16" s="1500">
        <v>46161</v>
      </c>
      <c r="AB16" s="1498">
        <v>0</v>
      </c>
      <c r="AC16" s="697">
        <v>0</v>
      </c>
      <c r="AD16" s="1056">
        <v>0</v>
      </c>
      <c r="AE16" s="1242" t="s">
        <v>659</v>
      </c>
    </row>
    <row r="17" spans="1:31" ht="39.75" customHeight="1">
      <c r="A17" s="728" t="s">
        <v>130</v>
      </c>
      <c r="B17" s="377" t="s">
        <v>34</v>
      </c>
      <c r="C17" s="689">
        <v>46040</v>
      </c>
      <c r="D17" s="1240" t="s">
        <v>850</v>
      </c>
      <c r="E17" s="699">
        <v>45867</v>
      </c>
      <c r="F17" s="700" t="s">
        <v>53</v>
      </c>
      <c r="G17" s="1240" t="s">
        <v>851</v>
      </c>
      <c r="H17" s="701">
        <v>0</v>
      </c>
      <c r="I17" s="372" t="s">
        <v>807</v>
      </c>
      <c r="J17" s="1180" t="s">
        <v>30</v>
      </c>
      <c r="K17" s="362"/>
      <c r="L17" s="360" t="s">
        <v>618</v>
      </c>
      <c r="M17" s="1180" t="s">
        <v>110</v>
      </c>
      <c r="N17" s="705">
        <v>144972.5</v>
      </c>
      <c r="O17" s="1180" t="s">
        <v>110</v>
      </c>
      <c r="P17" s="729" t="s">
        <v>38</v>
      </c>
      <c r="Q17" s="1223">
        <v>45867</v>
      </c>
      <c r="R17" s="702" t="s">
        <v>238</v>
      </c>
      <c r="S17" s="363" t="s">
        <v>812</v>
      </c>
      <c r="T17" s="373" t="s">
        <v>813</v>
      </c>
      <c r="U17" s="373" t="s">
        <v>813</v>
      </c>
      <c r="V17" s="1224">
        <v>9840</v>
      </c>
      <c r="W17" s="1262">
        <v>9806</v>
      </c>
      <c r="X17" s="1225">
        <f>SUM(V17-W17)</f>
        <v>34</v>
      </c>
      <c r="Y17" s="365">
        <f>IFERROR($W17/$V17, 0)</f>
        <v>0.99654471544715451</v>
      </c>
      <c r="Z17" s="1223">
        <v>45884</v>
      </c>
      <c r="AA17" s="1500">
        <v>46062</v>
      </c>
      <c r="AB17" s="1498">
        <v>1</v>
      </c>
      <c r="AC17" s="697">
        <v>0</v>
      </c>
      <c r="AD17" s="1226">
        <v>0</v>
      </c>
      <c r="AE17" s="1242" t="s">
        <v>852</v>
      </c>
    </row>
    <row r="18" spans="1:31" ht="39.75" customHeight="1">
      <c r="A18" s="728" t="s">
        <v>853</v>
      </c>
      <c r="B18" s="377" t="s">
        <v>34</v>
      </c>
      <c r="C18" s="689">
        <v>46103</v>
      </c>
      <c r="D18" s="366" t="s">
        <v>50</v>
      </c>
      <c r="E18" s="699">
        <v>46077</v>
      </c>
      <c r="F18" s="689" t="s">
        <v>53</v>
      </c>
      <c r="G18" s="700" t="s">
        <v>854</v>
      </c>
      <c r="H18" s="990">
        <v>0</v>
      </c>
      <c r="I18" s="372" t="s">
        <v>807</v>
      </c>
      <c r="J18" s="701" t="s">
        <v>30</v>
      </c>
      <c r="K18" s="1222"/>
      <c r="L18" s="360" t="s">
        <v>618</v>
      </c>
      <c r="M18" s="701" t="s">
        <v>110</v>
      </c>
      <c r="N18" s="991">
        <v>15002.75</v>
      </c>
      <c r="O18" s="701" t="s">
        <v>110</v>
      </c>
      <c r="P18" s="729" t="s">
        <v>38</v>
      </c>
      <c r="Q18" s="992">
        <v>46147</v>
      </c>
      <c r="R18" s="702" t="s">
        <v>110</v>
      </c>
      <c r="S18" s="363" t="s">
        <v>812</v>
      </c>
      <c r="T18" s="373" t="s">
        <v>813</v>
      </c>
      <c r="U18" s="373" t="s">
        <v>813</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855</v>
      </c>
      <c r="B19" s="377" t="s">
        <v>34</v>
      </c>
      <c r="C19" s="689">
        <v>46112</v>
      </c>
      <c r="D19" s="366" t="s">
        <v>50</v>
      </c>
      <c r="E19" s="699">
        <v>46077</v>
      </c>
      <c r="F19" s="689" t="s">
        <v>53</v>
      </c>
      <c r="G19" s="700" t="s">
        <v>856</v>
      </c>
      <c r="H19" s="701">
        <v>0</v>
      </c>
      <c r="I19" s="1055" t="s">
        <v>807</v>
      </c>
      <c r="J19" s="701" t="s">
        <v>30</v>
      </c>
      <c r="K19" s="691"/>
      <c r="L19" s="360" t="s">
        <v>618</v>
      </c>
      <c r="M19" s="701" t="s">
        <v>110</v>
      </c>
      <c r="N19" s="705">
        <v>3995.4</v>
      </c>
      <c r="O19" s="701" t="s">
        <v>110</v>
      </c>
      <c r="P19" s="729" t="s">
        <v>38</v>
      </c>
      <c r="Q19" s="702">
        <v>46077</v>
      </c>
      <c r="R19" s="702" t="s">
        <v>110</v>
      </c>
      <c r="S19" s="363">
        <v>46169</v>
      </c>
      <c r="T19" s="373" t="s">
        <v>813</v>
      </c>
      <c r="U19" s="373" t="s">
        <v>813</v>
      </c>
      <c r="V19" s="703">
        <v>294</v>
      </c>
      <c r="W19" s="730">
        <v>313</v>
      </c>
      <c r="X19" s="695">
        <f>SUM(V19-W19)</f>
        <v>-19</v>
      </c>
      <c r="Y19" s="365">
        <f>IFERROR($W19/$V19, 0)</f>
        <v>1.064625850340136</v>
      </c>
      <c r="Z19" s="702">
        <v>46099</v>
      </c>
      <c r="AA19" s="1500">
        <v>46140</v>
      </c>
      <c r="AB19" s="1498">
        <v>1</v>
      </c>
      <c r="AC19" s="697">
        <v>1</v>
      </c>
      <c r="AD19" s="697">
        <v>1</v>
      </c>
      <c r="AE19" s="698" t="s">
        <v>857</v>
      </c>
    </row>
    <row r="20" spans="1:31" ht="39.75" customHeight="1">
      <c r="A20" s="728" t="s">
        <v>858</v>
      </c>
      <c r="B20" s="377" t="s">
        <v>34</v>
      </c>
      <c r="C20" s="1387">
        <v>46172</v>
      </c>
      <c r="D20" s="366" t="s">
        <v>54</v>
      </c>
      <c r="E20" s="367">
        <v>46056</v>
      </c>
      <c r="F20" s="366" t="s">
        <v>53</v>
      </c>
      <c r="G20" s="1240" t="s">
        <v>859</v>
      </c>
      <c r="H20" s="1180">
        <v>0</v>
      </c>
      <c r="I20" s="1261" t="s">
        <v>807</v>
      </c>
      <c r="J20" s="1180" t="s">
        <v>30</v>
      </c>
      <c r="K20" s="691"/>
      <c r="L20" s="360" t="s">
        <v>618</v>
      </c>
      <c r="M20" s="1180" t="s">
        <v>110</v>
      </c>
      <c r="N20" s="416">
        <v>118710.8</v>
      </c>
      <c r="O20" s="1180" t="s">
        <v>110</v>
      </c>
      <c r="P20" s="729" t="s">
        <v>38</v>
      </c>
      <c r="Q20" s="370">
        <v>46062</v>
      </c>
      <c r="R20" s="370" t="s">
        <v>238</v>
      </c>
      <c r="S20" s="363">
        <v>46171</v>
      </c>
      <c r="T20" s="373" t="s">
        <v>837</v>
      </c>
      <c r="U20" s="373" t="s">
        <v>813</v>
      </c>
      <c r="V20" s="9">
        <v>6978</v>
      </c>
      <c r="W20" s="485">
        <v>6978</v>
      </c>
      <c r="X20" s="364">
        <f>SUM(V20-W20)</f>
        <v>0</v>
      </c>
      <c r="Y20" s="365">
        <f>IFERROR($W20/$V20, 0)</f>
        <v>1</v>
      </c>
      <c r="Z20" s="370">
        <v>46064</v>
      </c>
      <c r="AA20" s="1500">
        <v>46083</v>
      </c>
      <c r="AB20" s="1498">
        <v>0</v>
      </c>
      <c r="AC20" s="697">
        <v>0</v>
      </c>
      <c r="AD20" s="1226">
        <v>0</v>
      </c>
      <c r="AE20" s="1242" t="s">
        <v>860</v>
      </c>
    </row>
    <row r="21" spans="1:31" ht="39.75" customHeight="1">
      <c r="A21" s="615" t="s">
        <v>861</v>
      </c>
      <c r="B21" s="377" t="s">
        <v>34</v>
      </c>
      <c r="C21" s="360">
        <v>46174</v>
      </c>
      <c r="D21" s="366" t="s">
        <v>58</v>
      </c>
      <c r="E21" s="367">
        <v>46070</v>
      </c>
      <c r="F21" s="366" t="s">
        <v>53</v>
      </c>
      <c r="G21" s="700"/>
      <c r="H21" s="990">
        <v>115</v>
      </c>
      <c r="I21" s="372" t="s">
        <v>807</v>
      </c>
      <c r="J21" s="742" t="s">
        <v>36</v>
      </c>
      <c r="K21" s="691"/>
      <c r="L21" s="360" t="s">
        <v>618</v>
      </c>
      <c r="M21" s="701" t="s">
        <v>110</v>
      </c>
      <c r="N21" s="817">
        <v>125188</v>
      </c>
      <c r="O21" s="701" t="s">
        <v>110</v>
      </c>
      <c r="P21" s="729" t="s">
        <v>38</v>
      </c>
      <c r="Q21" s="992">
        <v>46083</v>
      </c>
      <c r="R21" s="992" t="s">
        <v>110</v>
      </c>
      <c r="S21" s="363">
        <v>46154</v>
      </c>
      <c r="T21" s="373" t="s">
        <v>813</v>
      </c>
      <c r="U21" s="373" t="s">
        <v>813</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862</v>
      </c>
      <c r="B22" s="1252" t="s">
        <v>553</v>
      </c>
      <c r="C22" s="1387">
        <v>46199</v>
      </c>
      <c r="D22" s="358" t="s">
        <v>50</v>
      </c>
      <c r="E22" s="1386">
        <v>46143</v>
      </c>
      <c r="F22" s="1385" t="s">
        <v>59</v>
      </c>
      <c r="G22" s="1240" t="s">
        <v>863</v>
      </c>
      <c r="H22" s="1579">
        <v>21</v>
      </c>
      <c r="I22" s="372" t="s">
        <v>807</v>
      </c>
      <c r="J22" s="1058" t="s">
        <v>30</v>
      </c>
      <c r="K22" s="691"/>
      <c r="L22" s="1386">
        <v>46147</v>
      </c>
      <c r="M22" s="372" t="s">
        <v>110</v>
      </c>
      <c r="N22" s="991">
        <v>81882</v>
      </c>
      <c r="O22" s="372" t="s">
        <v>110</v>
      </c>
      <c r="P22" s="729" t="s">
        <v>38</v>
      </c>
      <c r="Q22" s="1581">
        <v>46146</v>
      </c>
      <c r="R22" s="992" t="s">
        <v>110</v>
      </c>
      <c r="S22" s="363">
        <v>46182</v>
      </c>
      <c r="T22" s="373" t="s">
        <v>813</v>
      </c>
      <c r="U22" s="373" t="s">
        <v>813</v>
      </c>
      <c r="V22" s="1582">
        <v>6481</v>
      </c>
      <c r="W22" s="1488">
        <v>6586</v>
      </c>
      <c r="X22" s="1583">
        <f>SUM(V22-W22)</f>
        <v>-105</v>
      </c>
      <c r="Y22" s="1241">
        <f>IFERROR($W22/$V22, 0)</f>
        <v>1.0162012035179757</v>
      </c>
      <c r="Z22" s="1581">
        <v>46154</v>
      </c>
      <c r="AA22" s="1523">
        <v>46177</v>
      </c>
      <c r="AB22" s="1498">
        <v>0</v>
      </c>
      <c r="AC22" s="697">
        <v>0</v>
      </c>
      <c r="AD22" s="1056">
        <v>0</v>
      </c>
      <c r="AE22" s="1043" t="s">
        <v>864</v>
      </c>
    </row>
    <row r="23" spans="1:31" ht="39.75" customHeight="1">
      <c r="A23" s="1437" t="s">
        <v>865</v>
      </c>
      <c r="B23" s="1252" t="s">
        <v>553</v>
      </c>
      <c r="C23" s="1387">
        <v>46199</v>
      </c>
      <c r="D23" s="1387" t="s">
        <v>56</v>
      </c>
      <c r="E23" s="1386">
        <v>46170</v>
      </c>
      <c r="F23" s="1385" t="s">
        <v>61</v>
      </c>
      <c r="G23" s="1275"/>
      <c r="H23" s="1579">
        <v>65</v>
      </c>
      <c r="I23" s="372" t="s">
        <v>807</v>
      </c>
      <c r="J23" s="1058" t="s">
        <v>30</v>
      </c>
      <c r="K23" s="691"/>
      <c r="L23" s="1386">
        <v>46175</v>
      </c>
      <c r="M23" s="372" t="s">
        <v>110</v>
      </c>
      <c r="N23" s="991">
        <v>97544</v>
      </c>
      <c r="O23" s="372" t="s">
        <v>110</v>
      </c>
      <c r="P23" s="729" t="s">
        <v>38</v>
      </c>
      <c r="Q23" s="1581">
        <v>46171</v>
      </c>
      <c r="R23" s="702" t="s">
        <v>238</v>
      </c>
      <c r="S23" s="363" t="s">
        <v>812</v>
      </c>
      <c r="T23" s="373" t="s">
        <v>813</v>
      </c>
      <c r="U23" s="373" t="s">
        <v>813</v>
      </c>
      <c r="V23" s="1582">
        <v>7771</v>
      </c>
      <c r="W23" s="1488">
        <v>7729</v>
      </c>
      <c r="X23" s="1583">
        <f>SUM(V23-W23)</f>
        <v>42</v>
      </c>
      <c r="Y23" s="1241">
        <f>IFERROR($W23/$V23, 0)</f>
        <v>0.99459529018144388</v>
      </c>
      <c r="Z23" s="1581">
        <v>46178</v>
      </c>
      <c r="AA23" s="1596">
        <v>46184</v>
      </c>
      <c r="AB23" s="815">
        <v>0</v>
      </c>
      <c r="AC23" s="1498">
        <v>0</v>
      </c>
      <c r="AD23" s="1056">
        <v>0</v>
      </c>
      <c r="AE23" s="1043" t="s">
        <v>866</v>
      </c>
    </row>
    <row r="24" spans="1:31" ht="39.75" customHeight="1">
      <c r="A24" s="1437" t="s">
        <v>867</v>
      </c>
      <c r="B24" s="1252" t="s">
        <v>553</v>
      </c>
      <c r="C24" s="1387">
        <v>46199</v>
      </c>
      <c r="D24" s="1387" t="s">
        <v>473</v>
      </c>
      <c r="E24" s="1386">
        <v>46148</v>
      </c>
      <c r="F24" s="1385" t="s">
        <v>59</v>
      </c>
      <c r="G24" s="1240" t="s">
        <v>868</v>
      </c>
      <c r="H24" s="1579">
        <v>73</v>
      </c>
      <c r="I24" s="1233" t="s">
        <v>807</v>
      </c>
      <c r="J24" s="1058" t="s">
        <v>30</v>
      </c>
      <c r="K24" s="691"/>
      <c r="L24" s="1386">
        <v>46154</v>
      </c>
      <c r="M24" s="372" t="s">
        <v>110</v>
      </c>
      <c r="N24" s="991">
        <v>132347.5</v>
      </c>
      <c r="O24" s="372" t="s">
        <v>110</v>
      </c>
      <c r="P24" s="729" t="s">
        <v>38</v>
      </c>
      <c r="Q24" s="1223">
        <v>46154</v>
      </c>
      <c r="R24" s="702" t="s">
        <v>238</v>
      </c>
      <c r="S24" s="363" t="s">
        <v>812</v>
      </c>
      <c r="T24" s="373" t="s">
        <v>813</v>
      </c>
      <c r="U24" s="373" t="s">
        <v>813</v>
      </c>
      <c r="V24" s="1226">
        <v>11206</v>
      </c>
      <c r="W24" s="1488">
        <v>11264</v>
      </c>
      <c r="X24" s="1225">
        <f>SUM(V24-W24)</f>
        <v>-58</v>
      </c>
      <c r="Y24" s="1241">
        <f>IFERROR($W24/$V24, 0)</f>
        <v>1.0051757986792789</v>
      </c>
      <c r="Z24" s="1223">
        <v>46169</v>
      </c>
      <c r="AA24" s="1223">
        <v>46185</v>
      </c>
      <c r="AB24" s="1539">
        <v>0</v>
      </c>
      <c r="AC24" s="1498">
        <v>0</v>
      </c>
      <c r="AD24" s="1258">
        <v>0</v>
      </c>
      <c r="AE24" s="1043" t="s">
        <v>869</v>
      </c>
    </row>
    <row r="25" spans="1:31" ht="39.75" customHeight="1">
      <c r="A25" s="1437" t="s">
        <v>870</v>
      </c>
      <c r="B25" s="1252" t="s">
        <v>553</v>
      </c>
      <c r="C25" s="1387">
        <v>46199</v>
      </c>
      <c r="D25" s="1387" t="s">
        <v>56</v>
      </c>
      <c r="E25" s="1386">
        <v>46170</v>
      </c>
      <c r="F25" s="1385" t="s">
        <v>59</v>
      </c>
      <c r="G25" s="1240"/>
      <c r="H25" s="1579">
        <v>63</v>
      </c>
      <c r="I25" s="372" t="s">
        <v>807</v>
      </c>
      <c r="J25" s="1058" t="s">
        <v>30</v>
      </c>
      <c r="K25" s="691"/>
      <c r="L25" s="1386">
        <v>46174</v>
      </c>
      <c r="M25" s="372" t="s">
        <v>110</v>
      </c>
      <c r="N25" s="991">
        <v>54827.5</v>
      </c>
      <c r="O25" s="372" t="s">
        <v>110</v>
      </c>
      <c r="P25" s="729" t="s">
        <v>38</v>
      </c>
      <c r="Q25" s="1581">
        <v>46183</v>
      </c>
      <c r="R25" s="702" t="s">
        <v>238</v>
      </c>
      <c r="S25" s="363" t="s">
        <v>812</v>
      </c>
      <c r="T25" s="373" t="s">
        <v>813</v>
      </c>
      <c r="U25" s="373" t="s">
        <v>813</v>
      </c>
      <c r="V25" s="1582">
        <v>4414</v>
      </c>
      <c r="W25" s="1488">
        <v>4493</v>
      </c>
      <c r="X25" s="1583">
        <f>SUM(V25-W25)</f>
        <v>-79</v>
      </c>
      <c r="Y25" s="1241">
        <f>IFERROR($W25/$V25, 0)</f>
        <v>1.017897598550068</v>
      </c>
      <c r="Z25" s="1581">
        <v>46185</v>
      </c>
      <c r="AA25" s="1596">
        <v>46188</v>
      </c>
      <c r="AB25" s="815">
        <v>0</v>
      </c>
      <c r="AC25" s="1498">
        <v>0</v>
      </c>
      <c r="AD25" s="1056">
        <v>0</v>
      </c>
      <c r="AE25" s="1043" t="s">
        <v>562</v>
      </c>
    </row>
    <row r="26" spans="1:31" ht="39.75" customHeight="1">
      <c r="A26" s="1437" t="s">
        <v>871</v>
      </c>
      <c r="B26" s="1252" t="s">
        <v>553</v>
      </c>
      <c r="C26" s="1387">
        <v>46199</v>
      </c>
      <c r="D26" s="1387" t="s">
        <v>56</v>
      </c>
      <c r="E26" s="1386">
        <v>46155</v>
      </c>
      <c r="F26" s="1385" t="s">
        <v>569</v>
      </c>
      <c r="G26" s="1240" t="s">
        <v>872</v>
      </c>
      <c r="H26" s="1579">
        <v>0</v>
      </c>
      <c r="I26" s="1055" t="s">
        <v>807</v>
      </c>
      <c r="J26" s="1058" t="s">
        <v>30</v>
      </c>
      <c r="K26" s="691"/>
      <c r="L26" s="1386">
        <v>46176</v>
      </c>
      <c r="M26" s="372" t="s">
        <v>110</v>
      </c>
      <c r="N26" s="991">
        <v>10128.049999999999</v>
      </c>
      <c r="O26" s="372" t="s">
        <v>110</v>
      </c>
      <c r="P26" s="729" t="s">
        <v>38</v>
      </c>
      <c r="Q26" s="1581">
        <v>46176</v>
      </c>
      <c r="R26" s="702" t="s">
        <v>238</v>
      </c>
      <c r="S26" s="363" t="s">
        <v>812</v>
      </c>
      <c r="T26" s="373" t="s">
        <v>813</v>
      </c>
      <c r="U26" s="373" t="s">
        <v>813</v>
      </c>
      <c r="V26" s="1582">
        <v>813</v>
      </c>
      <c r="W26" s="1488">
        <v>800</v>
      </c>
      <c r="X26" s="1583">
        <f>SUM(V26-W26)</f>
        <v>13</v>
      </c>
      <c r="Y26" s="1241">
        <f>IFERROR($W26/$V26, 0)</f>
        <v>0.98400984009840098</v>
      </c>
      <c r="Z26" s="1581">
        <v>46184</v>
      </c>
      <c r="AA26" s="1596">
        <v>46184</v>
      </c>
      <c r="AB26" s="815">
        <v>0</v>
      </c>
      <c r="AC26" s="1498">
        <v>0</v>
      </c>
      <c r="AD26" s="1056">
        <v>0</v>
      </c>
      <c r="AE26" s="1043" t="s">
        <v>873</v>
      </c>
    </row>
    <row r="27" spans="1:31" ht="39.75" customHeight="1">
      <c r="A27" s="615" t="s">
        <v>874</v>
      </c>
      <c r="B27" s="377" t="s">
        <v>37</v>
      </c>
      <c r="C27" s="1387">
        <v>46172</v>
      </c>
      <c r="D27" s="700" t="s">
        <v>54</v>
      </c>
      <c r="E27" s="367">
        <v>46128</v>
      </c>
      <c r="F27" s="366" t="s">
        <v>51</v>
      </c>
      <c r="G27" s="700" t="s">
        <v>875</v>
      </c>
      <c r="H27" s="990">
        <v>0</v>
      </c>
      <c r="I27" s="372" t="s">
        <v>807</v>
      </c>
      <c r="J27" s="701" t="s">
        <v>30</v>
      </c>
      <c r="K27" s="986"/>
      <c r="L27" s="360" t="s">
        <v>618</v>
      </c>
      <c r="M27" s="701" t="s">
        <v>110</v>
      </c>
      <c r="N27" s="991">
        <v>146065.95000000001</v>
      </c>
      <c r="O27" s="1329" t="s">
        <v>110</v>
      </c>
      <c r="P27" s="729" t="s">
        <v>38</v>
      </c>
      <c r="Q27" s="992">
        <v>46087</v>
      </c>
      <c r="R27" s="702" t="s">
        <v>110</v>
      </c>
      <c r="S27" s="363" t="s">
        <v>812</v>
      </c>
      <c r="T27" s="373" t="s">
        <v>813</v>
      </c>
      <c r="U27" s="373" t="s">
        <v>813</v>
      </c>
      <c r="V27" s="993">
        <v>3461</v>
      </c>
      <c r="W27" s="1373">
        <v>3428</v>
      </c>
      <c r="X27" s="989">
        <f>SUM(V27-W27)</f>
        <v>33</v>
      </c>
      <c r="Y27" s="365">
        <f>IFERROR($W27/$V27, 0)</f>
        <v>0.99046518347298473</v>
      </c>
      <c r="Z27" s="1223">
        <v>46106</v>
      </c>
      <c r="AA27" s="1527">
        <v>46136</v>
      </c>
      <c r="AB27" s="1524">
        <v>1</v>
      </c>
      <c r="AC27" s="697">
        <v>0</v>
      </c>
      <c r="AD27" s="703">
        <v>0</v>
      </c>
      <c r="AE27" s="698" t="s">
        <v>876</v>
      </c>
    </row>
    <row r="28" spans="1:31" ht="39.75" customHeight="1">
      <c r="A28" s="728" t="s">
        <v>877</v>
      </c>
      <c r="B28" s="377" t="s">
        <v>37</v>
      </c>
      <c r="C28" s="689">
        <v>46040</v>
      </c>
      <c r="D28" s="700" t="s">
        <v>52</v>
      </c>
      <c r="E28" s="699">
        <v>46031</v>
      </c>
      <c r="F28" s="700" t="s">
        <v>51</v>
      </c>
      <c r="G28" s="700" t="s">
        <v>878</v>
      </c>
      <c r="H28" s="701">
        <v>73</v>
      </c>
      <c r="I28" s="372" t="s">
        <v>807</v>
      </c>
      <c r="J28" s="1058" t="s">
        <v>30</v>
      </c>
      <c r="K28" s="691"/>
      <c r="L28" s="360" t="s">
        <v>618</v>
      </c>
      <c r="M28" s="701" t="s">
        <v>110</v>
      </c>
      <c r="N28" s="705">
        <v>77814</v>
      </c>
      <c r="O28" s="701" t="s">
        <v>110</v>
      </c>
      <c r="P28" s="729" t="s">
        <v>38</v>
      </c>
      <c r="Q28" s="702">
        <v>46015</v>
      </c>
      <c r="R28" s="702" t="s">
        <v>238</v>
      </c>
      <c r="S28" s="363">
        <v>46122</v>
      </c>
      <c r="T28" s="373" t="s">
        <v>813</v>
      </c>
      <c r="U28" s="373" t="s">
        <v>813</v>
      </c>
      <c r="V28" s="703">
        <v>6263</v>
      </c>
      <c r="W28" s="730">
        <v>6221</v>
      </c>
      <c r="X28" s="695">
        <f>SUM(V28-W28)</f>
        <v>42</v>
      </c>
      <c r="Y28" s="365">
        <f>IFERROR($W28/$V28, 0)</f>
        <v>0.9932939485869392</v>
      </c>
      <c r="Z28" s="702">
        <v>46024</v>
      </c>
      <c r="AA28" s="1500">
        <v>46038</v>
      </c>
      <c r="AB28" s="1498">
        <v>0</v>
      </c>
      <c r="AC28" s="697">
        <v>0</v>
      </c>
      <c r="AD28" s="703">
        <v>0</v>
      </c>
      <c r="AE28" s="1341" t="s">
        <v>879</v>
      </c>
    </row>
    <row r="29" spans="1:31" ht="39.75" customHeight="1">
      <c r="A29" s="728" t="s">
        <v>880</v>
      </c>
      <c r="B29" s="377" t="s">
        <v>37</v>
      </c>
      <c r="C29" s="689">
        <v>46081</v>
      </c>
      <c r="D29" s="700" t="s">
        <v>50</v>
      </c>
      <c r="E29" s="699">
        <v>46001</v>
      </c>
      <c r="F29" s="700" t="s">
        <v>51</v>
      </c>
      <c r="G29" s="700" t="s">
        <v>881</v>
      </c>
      <c r="H29" s="701">
        <v>80</v>
      </c>
      <c r="I29" s="372" t="s">
        <v>807</v>
      </c>
      <c r="J29" s="1058" t="s">
        <v>30</v>
      </c>
      <c r="K29" s="691"/>
      <c r="L29" s="699">
        <v>46021</v>
      </c>
      <c r="M29" s="701" t="s">
        <v>110</v>
      </c>
      <c r="N29" s="705">
        <v>65843.5</v>
      </c>
      <c r="O29" s="701" t="s">
        <v>110</v>
      </c>
      <c r="P29" s="729" t="s">
        <v>38</v>
      </c>
      <c r="Q29" s="702">
        <v>45995</v>
      </c>
      <c r="R29" s="702" t="s">
        <v>238</v>
      </c>
      <c r="S29" s="363" t="s">
        <v>812</v>
      </c>
      <c r="T29" s="373" t="s">
        <v>813</v>
      </c>
      <c r="U29" s="373" t="s">
        <v>813</v>
      </c>
      <c r="V29" s="703">
        <v>5052</v>
      </c>
      <c r="W29" s="730">
        <v>4889</v>
      </c>
      <c r="X29" s="695">
        <f>SUM(V29-W29)</f>
        <v>163</v>
      </c>
      <c r="Y29" s="365">
        <f>IFERROR($W29/$V29, 0)</f>
        <v>0.967735550277118</v>
      </c>
      <c r="Z29" s="702">
        <v>46001</v>
      </c>
      <c r="AA29" s="1500">
        <v>46022</v>
      </c>
      <c r="AB29" s="1498">
        <v>0</v>
      </c>
      <c r="AC29" s="697">
        <v>0</v>
      </c>
      <c r="AD29" s="703">
        <v>0</v>
      </c>
      <c r="AE29" s="698" t="s">
        <v>882</v>
      </c>
    </row>
    <row r="30" spans="1:31" ht="39.75" customHeight="1">
      <c r="A30" s="615" t="s">
        <v>883</v>
      </c>
      <c r="B30" s="377" t="s">
        <v>37</v>
      </c>
      <c r="C30" s="360">
        <v>46053</v>
      </c>
      <c r="D30" s="366" t="s">
        <v>52</v>
      </c>
      <c r="E30" s="367">
        <v>45964</v>
      </c>
      <c r="F30" s="366" t="s">
        <v>51</v>
      </c>
      <c r="G30" s="368"/>
      <c r="H30" s="369">
        <v>82</v>
      </c>
      <c r="I30" s="372" t="s">
        <v>807</v>
      </c>
      <c r="J30" s="369" t="s">
        <v>30</v>
      </c>
      <c r="K30" s="362"/>
      <c r="L30" s="360" t="s">
        <v>618</v>
      </c>
      <c r="M30" s="369" t="s">
        <v>110</v>
      </c>
      <c r="N30" s="634">
        <v>101871</v>
      </c>
      <c r="O30" s="369" t="s">
        <v>110</v>
      </c>
      <c r="P30" s="484" t="s">
        <v>38</v>
      </c>
      <c r="Q30" s="370">
        <v>45965</v>
      </c>
      <c r="R30" s="702" t="s">
        <v>238</v>
      </c>
      <c r="S30" s="363">
        <v>46122</v>
      </c>
      <c r="T30" s="373" t="s">
        <v>813</v>
      </c>
      <c r="U30" s="373" t="s">
        <v>813</v>
      </c>
      <c r="V30" s="9">
        <v>8100</v>
      </c>
      <c r="W30" s="485">
        <v>7972</v>
      </c>
      <c r="X30" s="364">
        <f>SUM(V30-W30)</f>
        <v>128</v>
      </c>
      <c r="Y30" s="365">
        <f>IFERROR($W30/$V30, 0)</f>
        <v>0.98419753086419748</v>
      </c>
      <c r="Z30" s="370">
        <v>45973</v>
      </c>
      <c r="AA30" s="1500">
        <v>45981</v>
      </c>
      <c r="AB30" s="784">
        <v>0</v>
      </c>
      <c r="AC30" s="280">
        <v>0</v>
      </c>
      <c r="AD30" s="9">
        <v>0</v>
      </c>
      <c r="AE30" s="798" t="s">
        <v>884</v>
      </c>
    </row>
    <row r="31" spans="1:31" ht="39.75" customHeight="1">
      <c r="A31" s="615" t="s">
        <v>885</v>
      </c>
      <c r="B31" s="377" t="s">
        <v>37</v>
      </c>
      <c r="C31" s="360">
        <v>46053</v>
      </c>
      <c r="D31" s="366" t="s">
        <v>52</v>
      </c>
      <c r="E31" s="367">
        <v>45974</v>
      </c>
      <c r="F31" s="366" t="s">
        <v>51</v>
      </c>
      <c r="G31" s="368" t="s">
        <v>886</v>
      </c>
      <c r="H31" s="369">
        <v>77</v>
      </c>
      <c r="I31" s="372" t="s">
        <v>807</v>
      </c>
      <c r="J31" s="369" t="s">
        <v>30</v>
      </c>
      <c r="K31" s="362"/>
      <c r="L31" s="367">
        <v>45965</v>
      </c>
      <c r="M31" s="369" t="s">
        <v>110</v>
      </c>
      <c r="N31" s="634">
        <v>90786</v>
      </c>
      <c r="O31" s="369" t="s">
        <v>110</v>
      </c>
      <c r="P31" s="484" t="s">
        <v>38</v>
      </c>
      <c r="Q31" s="370">
        <v>45965</v>
      </c>
      <c r="R31" s="702" t="s">
        <v>238</v>
      </c>
      <c r="S31" s="363">
        <v>46122</v>
      </c>
      <c r="T31" s="373" t="s">
        <v>813</v>
      </c>
      <c r="U31" s="373" t="s">
        <v>813</v>
      </c>
      <c r="V31" s="9">
        <v>8013</v>
      </c>
      <c r="W31" s="485">
        <v>7885</v>
      </c>
      <c r="X31" s="364">
        <f>SUM(V31-W31)</f>
        <v>128</v>
      </c>
      <c r="Y31" s="365">
        <f>IFERROR($W31/$V31, 0)</f>
        <v>0.98402595781854485</v>
      </c>
      <c r="Z31" s="370">
        <v>45979</v>
      </c>
      <c r="AA31" s="1500">
        <v>45982</v>
      </c>
      <c r="AB31" s="784">
        <v>0</v>
      </c>
      <c r="AC31" s="280">
        <v>0</v>
      </c>
      <c r="AD31" s="9">
        <v>0</v>
      </c>
      <c r="AE31" s="798" t="s">
        <v>884</v>
      </c>
    </row>
    <row r="32" spans="1:31" ht="39.75" customHeight="1">
      <c r="A32" s="780" t="s">
        <v>887</v>
      </c>
      <c r="B32" s="311" t="s">
        <v>37</v>
      </c>
      <c r="C32" s="689">
        <v>46040</v>
      </c>
      <c r="D32" s="700" t="s">
        <v>52</v>
      </c>
      <c r="E32" s="699">
        <v>45996</v>
      </c>
      <c r="F32" s="700" t="s">
        <v>51</v>
      </c>
      <c r="G32" s="700" t="s">
        <v>888</v>
      </c>
      <c r="H32" s="701">
        <v>78</v>
      </c>
      <c r="I32" s="372" t="s">
        <v>807</v>
      </c>
      <c r="J32" s="701" t="s">
        <v>30</v>
      </c>
      <c r="K32" s="691"/>
      <c r="L32" s="360" t="s">
        <v>618</v>
      </c>
      <c r="M32" s="701" t="s">
        <v>110</v>
      </c>
      <c r="N32" s="705">
        <v>84477</v>
      </c>
      <c r="O32" s="701" t="s">
        <v>110</v>
      </c>
      <c r="P32" s="729" t="s">
        <v>38</v>
      </c>
      <c r="Q32" s="702">
        <v>46000</v>
      </c>
      <c r="R32" s="702" t="s">
        <v>238</v>
      </c>
      <c r="S32" s="363">
        <v>46122</v>
      </c>
      <c r="T32" s="373" t="s">
        <v>813</v>
      </c>
      <c r="U32" s="373" t="s">
        <v>813</v>
      </c>
      <c r="V32" s="703">
        <v>6758</v>
      </c>
      <c r="W32" s="755">
        <v>6565</v>
      </c>
      <c r="X32" s="723">
        <f>SUM(V32-W32)</f>
        <v>193</v>
      </c>
      <c r="Y32" s="3">
        <f>IFERROR($W32/$V32, 0)</f>
        <v>0.97144125480911514</v>
      </c>
      <c r="Z32" s="779">
        <v>46006</v>
      </c>
      <c r="AA32" s="1500">
        <v>46010</v>
      </c>
      <c r="AB32" s="1498">
        <v>0</v>
      </c>
      <c r="AC32" s="794">
        <v>0</v>
      </c>
      <c r="AD32" s="795">
        <v>0</v>
      </c>
      <c r="AE32" s="799" t="s">
        <v>889</v>
      </c>
    </row>
    <row r="33" spans="1:31" ht="39.75" customHeight="1">
      <c r="A33" s="615" t="s">
        <v>890</v>
      </c>
      <c r="B33" s="1182" t="s">
        <v>37</v>
      </c>
      <c r="C33" s="1338">
        <v>46171</v>
      </c>
      <c r="D33" s="366" t="s">
        <v>471</v>
      </c>
      <c r="E33" s="367">
        <v>46129</v>
      </c>
      <c r="F33" s="366" t="s">
        <v>51</v>
      </c>
      <c r="G33" s="1240"/>
      <c r="H33" s="369">
        <v>80</v>
      </c>
      <c r="I33" s="1261" t="s">
        <v>807</v>
      </c>
      <c r="J33" s="1263" t="s">
        <v>30</v>
      </c>
      <c r="K33" s="691"/>
      <c r="L33" s="360" t="s">
        <v>618</v>
      </c>
      <c r="M33" s="701" t="s">
        <v>110</v>
      </c>
      <c r="N33" s="416">
        <v>77548</v>
      </c>
      <c r="O33" s="1181" t="s">
        <v>110</v>
      </c>
      <c r="P33" s="1415" t="s">
        <v>38</v>
      </c>
      <c r="Q33" s="1223">
        <v>46132</v>
      </c>
      <c r="R33" s="702" t="s">
        <v>238</v>
      </c>
      <c r="S33" s="363" t="s">
        <v>812</v>
      </c>
      <c r="T33" s="363">
        <v>46174</v>
      </c>
      <c r="U33" s="373" t="s">
        <v>813</v>
      </c>
      <c r="V33" s="9">
        <v>6605</v>
      </c>
      <c r="W33" s="485">
        <v>6518</v>
      </c>
      <c r="X33" s="364">
        <f>SUM(V33-W33)</f>
        <v>87</v>
      </c>
      <c r="Y33" s="1241">
        <f>IFERROR($W33/$V33, 0)</f>
        <v>0.98682816048448141</v>
      </c>
      <c r="Z33" s="1223">
        <v>46135</v>
      </c>
      <c r="AA33" s="1523">
        <v>46149</v>
      </c>
      <c r="AB33" s="1498">
        <v>0</v>
      </c>
      <c r="AC33" s="1191">
        <v>0</v>
      </c>
      <c r="AD33" s="1424">
        <v>0</v>
      </c>
      <c r="AE33" s="1242" t="s">
        <v>891</v>
      </c>
    </row>
    <row r="34" spans="1:31" ht="39.75" customHeight="1">
      <c r="A34" s="1453" t="s">
        <v>892</v>
      </c>
      <c r="B34" s="1390" t="s">
        <v>37</v>
      </c>
      <c r="C34" s="1338">
        <v>46171</v>
      </c>
      <c r="D34" s="1238" t="s">
        <v>471</v>
      </c>
      <c r="E34" s="1239">
        <v>46141</v>
      </c>
      <c r="F34" s="1238" t="s">
        <v>51</v>
      </c>
      <c r="G34" s="1240"/>
      <c r="H34" s="1371">
        <v>89</v>
      </c>
      <c r="I34" s="1261" t="s">
        <v>807</v>
      </c>
      <c r="J34" s="1263" t="s">
        <v>30</v>
      </c>
      <c r="K34" s="691"/>
      <c r="L34" s="360" t="s">
        <v>618</v>
      </c>
      <c r="M34" s="1180" t="s">
        <v>110</v>
      </c>
      <c r="N34" s="1366">
        <v>70666</v>
      </c>
      <c r="O34" s="1181" t="s">
        <v>110</v>
      </c>
      <c r="P34" s="1415" t="s">
        <v>38</v>
      </c>
      <c r="Q34" s="1368">
        <v>46150</v>
      </c>
      <c r="R34" s="702" t="s">
        <v>238</v>
      </c>
      <c r="S34" s="363" t="s">
        <v>812</v>
      </c>
      <c r="T34" s="373" t="s">
        <v>813</v>
      </c>
      <c r="U34" s="373" t="s">
        <v>813</v>
      </c>
      <c r="V34" s="1369">
        <v>6549</v>
      </c>
      <c r="W34" s="1373">
        <v>6536</v>
      </c>
      <c r="X34" s="1370">
        <f t="shared" ref="X34" si="2">SUM(V34-W34)</f>
        <v>13</v>
      </c>
      <c r="Y34" s="1241">
        <f t="shared" ref="Y34" si="3">IFERROR($W34/$V34, 0)</f>
        <v>0.99801496411665902</v>
      </c>
      <c r="Z34" s="1368">
        <v>46154</v>
      </c>
      <c r="AA34" s="1500">
        <v>46163</v>
      </c>
      <c r="AB34" s="815">
        <v>0</v>
      </c>
      <c r="AC34" s="818">
        <v>0</v>
      </c>
      <c r="AD34" s="734">
        <v>0</v>
      </c>
      <c r="AE34" s="1242" t="s">
        <v>696</v>
      </c>
    </row>
    <row r="35" spans="1:31" ht="39.75" customHeight="1">
      <c r="A35" s="1525" t="s">
        <v>893</v>
      </c>
      <c r="B35" s="1390" t="s">
        <v>37</v>
      </c>
      <c r="C35" s="1254">
        <v>46187</v>
      </c>
      <c r="D35" s="1240" t="s">
        <v>471</v>
      </c>
      <c r="E35" s="1254">
        <v>46171</v>
      </c>
      <c r="F35" s="1240" t="s">
        <v>51</v>
      </c>
      <c r="G35" s="1240"/>
      <c r="H35" s="1180">
        <v>76</v>
      </c>
      <c r="I35" s="1261" t="s">
        <v>807</v>
      </c>
      <c r="J35" s="1263" t="s">
        <v>30</v>
      </c>
      <c r="K35" s="691"/>
      <c r="L35" s="360" t="s">
        <v>618</v>
      </c>
      <c r="M35" s="1180" t="s">
        <v>110</v>
      </c>
      <c r="N35" s="1366">
        <v>72914</v>
      </c>
      <c r="O35" s="1181" t="s">
        <v>110</v>
      </c>
      <c r="P35" s="1415" t="s">
        <v>38</v>
      </c>
      <c r="Q35" s="1223">
        <v>46174</v>
      </c>
      <c r="R35" s="702" t="s">
        <v>238</v>
      </c>
      <c r="S35" s="363" t="s">
        <v>812</v>
      </c>
      <c r="T35" s="373" t="s">
        <v>813</v>
      </c>
      <c r="U35" s="373" t="s">
        <v>813</v>
      </c>
      <c r="V35" s="1226">
        <v>5649</v>
      </c>
      <c r="W35" s="1488">
        <v>5777</v>
      </c>
      <c r="X35" s="1225">
        <f>SUM(V35-W35)</f>
        <v>-128</v>
      </c>
      <c r="Y35" s="1241">
        <f>IFERROR($W35/$V35, 0)</f>
        <v>1.022658877677465</v>
      </c>
      <c r="Z35" s="1223">
        <v>46177</v>
      </c>
      <c r="AA35" s="1526">
        <v>46185</v>
      </c>
      <c r="AB35" s="815">
        <v>0</v>
      </c>
      <c r="AC35" s="818">
        <v>0</v>
      </c>
      <c r="AD35" s="1424">
        <v>0</v>
      </c>
      <c r="AE35" s="1242" t="s">
        <v>686</v>
      </c>
    </row>
    <row r="36" spans="1:31" ht="39.75" customHeight="1">
      <c r="A36" s="1353" t="s">
        <v>894</v>
      </c>
      <c r="B36" s="1390" t="s">
        <v>37</v>
      </c>
      <c r="C36" s="1254">
        <v>46187</v>
      </c>
      <c r="D36" s="1240" t="s">
        <v>471</v>
      </c>
      <c r="E36" s="1254">
        <v>46171</v>
      </c>
      <c r="F36" s="1240" t="s">
        <v>51</v>
      </c>
      <c r="G36" s="1240"/>
      <c r="H36" s="1180">
        <v>85</v>
      </c>
      <c r="I36" s="1233" t="s">
        <v>807</v>
      </c>
      <c r="J36" s="1263" t="s">
        <v>30</v>
      </c>
      <c r="K36" s="691"/>
      <c r="L36" s="360" t="s">
        <v>618</v>
      </c>
      <c r="M36" s="1180" t="s">
        <v>110</v>
      </c>
      <c r="N36" s="1366">
        <v>64590</v>
      </c>
      <c r="O36" s="1181" t="s">
        <v>110</v>
      </c>
      <c r="P36" s="1415" t="s">
        <v>38</v>
      </c>
      <c r="Q36" s="1223">
        <v>46174</v>
      </c>
      <c r="R36" s="702" t="s">
        <v>238</v>
      </c>
      <c r="S36" s="363" t="s">
        <v>812</v>
      </c>
      <c r="T36" s="373" t="s">
        <v>813</v>
      </c>
      <c r="U36" s="373" t="s">
        <v>813</v>
      </c>
      <c r="V36" s="1226">
        <v>5218</v>
      </c>
      <c r="W36" s="1488">
        <v>5194</v>
      </c>
      <c r="X36" s="1225">
        <f>SUM(V36-W36)</f>
        <v>24</v>
      </c>
      <c r="Y36" s="1241">
        <f>IFERROR($W36/$V36, 0)</f>
        <v>0.99540053660406291</v>
      </c>
      <c r="Z36" s="1223">
        <v>46177</v>
      </c>
      <c r="AA36" s="1526">
        <v>46185</v>
      </c>
      <c r="AB36" s="815">
        <v>0</v>
      </c>
      <c r="AC36" s="818">
        <v>0</v>
      </c>
      <c r="AD36" s="1424">
        <v>0</v>
      </c>
      <c r="AE36" s="1242" t="s">
        <v>686</v>
      </c>
    </row>
    <row r="37" spans="1:31" ht="39.75" customHeight="1">
      <c r="A37" s="1353" t="s">
        <v>895</v>
      </c>
      <c r="B37" s="1182" t="s">
        <v>37</v>
      </c>
      <c r="C37" s="1338">
        <v>46171</v>
      </c>
      <c r="D37" s="1238" t="s">
        <v>54</v>
      </c>
      <c r="E37" s="1239">
        <v>46136</v>
      </c>
      <c r="F37" s="1238" t="s">
        <v>51</v>
      </c>
      <c r="G37" s="1240"/>
      <c r="H37" s="1371">
        <v>0</v>
      </c>
      <c r="I37" s="1261" t="s">
        <v>807</v>
      </c>
      <c r="J37" s="1263" t="s">
        <v>30</v>
      </c>
      <c r="K37" s="691"/>
      <c r="L37" s="360" t="s">
        <v>618</v>
      </c>
      <c r="M37" s="1180" t="s">
        <v>110</v>
      </c>
      <c r="N37" s="1366">
        <v>60407.15</v>
      </c>
      <c r="O37" s="1181" t="s">
        <v>110</v>
      </c>
      <c r="P37" s="1415" t="s">
        <v>38</v>
      </c>
      <c r="Q37" s="1368">
        <v>46136</v>
      </c>
      <c r="R37" s="702" t="s">
        <v>238</v>
      </c>
      <c r="S37" s="363" t="s">
        <v>812</v>
      </c>
      <c r="T37" s="373" t="s">
        <v>813</v>
      </c>
      <c r="U37" s="373" t="s">
        <v>813</v>
      </c>
      <c r="V37" s="1369">
        <v>4327</v>
      </c>
      <c r="W37" s="1373">
        <v>4481</v>
      </c>
      <c r="X37" s="1370">
        <f>SUM(V37-W37)</f>
        <v>-154</v>
      </c>
      <c r="Y37" s="1241">
        <f>IFERROR($W37/$V37, 0)</f>
        <v>1.0355904783914953</v>
      </c>
      <c r="Z37" s="1368">
        <v>46146</v>
      </c>
      <c r="AA37" s="1527">
        <v>46157</v>
      </c>
      <c r="AB37" s="1524">
        <v>1</v>
      </c>
      <c r="AC37" s="735">
        <v>0</v>
      </c>
      <c r="AD37" s="734">
        <v>0</v>
      </c>
      <c r="AE37" s="1242" t="s">
        <v>896</v>
      </c>
    </row>
    <row r="38" spans="1:31" ht="39.75" customHeight="1">
      <c r="A38" s="615" t="s">
        <v>897</v>
      </c>
      <c r="B38" s="358" t="s">
        <v>31</v>
      </c>
      <c r="C38" s="360">
        <v>46021</v>
      </c>
      <c r="D38" s="358" t="s">
        <v>898</v>
      </c>
      <c r="E38" s="360" t="s">
        <v>260</v>
      </c>
      <c r="F38" s="358" t="s">
        <v>61</v>
      </c>
      <c r="G38" s="361" t="s">
        <v>899</v>
      </c>
      <c r="H38" s="362">
        <v>0</v>
      </c>
      <c r="I38" s="362" t="s">
        <v>807</v>
      </c>
      <c r="J38" s="362" t="s">
        <v>30</v>
      </c>
      <c r="K38" s="362"/>
      <c r="L38" s="360" t="s">
        <v>618</v>
      </c>
      <c r="M38" s="362" t="s">
        <v>110</v>
      </c>
      <c r="N38" s="608">
        <v>1931.75</v>
      </c>
      <c r="O38" s="578" t="s">
        <v>110</v>
      </c>
      <c r="P38" s="1272" t="s">
        <v>38</v>
      </c>
      <c r="Q38" s="59"/>
      <c r="R38" s="702" t="s">
        <v>238</v>
      </c>
      <c r="S38" s="363" t="s">
        <v>812</v>
      </c>
      <c r="T38" s="373" t="s">
        <v>813</v>
      </c>
      <c r="U38" s="373" t="s">
        <v>813</v>
      </c>
      <c r="V38" s="333">
        <v>0</v>
      </c>
      <c r="W38" s="450">
        <v>0</v>
      </c>
      <c r="X38" s="364">
        <f>SUM(V38-W38)</f>
        <v>0</v>
      </c>
      <c r="Y38" s="365">
        <f>IFERROR($W38/$V38, 0)</f>
        <v>0</v>
      </c>
      <c r="Z38" s="370">
        <v>45996</v>
      </c>
      <c r="AA38" s="1501" t="s">
        <v>900</v>
      </c>
      <c r="AB38" s="784">
        <v>0</v>
      </c>
      <c r="AC38" s="280">
        <v>1</v>
      </c>
      <c r="AD38" s="364">
        <v>0</v>
      </c>
      <c r="AE38" s="796" t="s">
        <v>901</v>
      </c>
    </row>
    <row r="39" spans="1:31" ht="39.75" customHeight="1">
      <c r="A39" s="1430" t="s">
        <v>902</v>
      </c>
      <c r="B39" s="1195" t="s">
        <v>31</v>
      </c>
      <c r="C39" s="1196">
        <v>46203</v>
      </c>
      <c r="D39" s="1195" t="s">
        <v>56</v>
      </c>
      <c r="E39" s="1196">
        <v>46100</v>
      </c>
      <c r="F39" s="375" t="s">
        <v>57</v>
      </c>
      <c r="G39" s="1195"/>
      <c r="H39" s="1197">
        <v>36</v>
      </c>
      <c r="I39" s="301" t="s">
        <v>807</v>
      </c>
      <c r="J39" s="742" t="s">
        <v>30</v>
      </c>
      <c r="K39" s="362"/>
      <c r="L39" s="1196">
        <v>46098</v>
      </c>
      <c r="M39" s="742" t="s">
        <v>110</v>
      </c>
      <c r="N39" s="772">
        <v>61453.599999999999</v>
      </c>
      <c r="O39" s="742" t="s">
        <v>110</v>
      </c>
      <c r="P39" s="1415" t="s">
        <v>38</v>
      </c>
      <c r="Q39" s="1211">
        <v>46097</v>
      </c>
      <c r="R39" s="702" t="s">
        <v>238</v>
      </c>
      <c r="S39" s="363" t="s">
        <v>812</v>
      </c>
      <c r="T39" s="373" t="s">
        <v>813</v>
      </c>
      <c r="U39" s="373" t="s">
        <v>813</v>
      </c>
      <c r="V39" s="1423">
        <v>3439</v>
      </c>
      <c r="W39" s="1429">
        <v>3439</v>
      </c>
      <c r="X39" s="1405">
        <f>SUM(V39-W39)</f>
        <v>0</v>
      </c>
      <c r="Y39" s="1396">
        <f>IFERROR($W39/$V39, 0)</f>
        <v>1</v>
      </c>
      <c r="Z39" s="1496">
        <v>46140</v>
      </c>
      <c r="AA39" s="1500">
        <v>46153</v>
      </c>
      <c r="AB39" s="1499">
        <v>0</v>
      </c>
      <c r="AC39" s="697">
        <v>0</v>
      </c>
      <c r="AD39" s="1056">
        <v>0</v>
      </c>
      <c r="AE39" s="1345" t="s">
        <v>903</v>
      </c>
    </row>
    <row r="40" spans="1:31" ht="39.75" customHeight="1">
      <c r="A40" s="780" t="s">
        <v>904</v>
      </c>
      <c r="B40" s="355" t="s">
        <v>43</v>
      </c>
      <c r="C40" s="740">
        <v>46171</v>
      </c>
      <c r="D40" s="455" t="s">
        <v>60</v>
      </c>
      <c r="E40" s="740">
        <v>46029</v>
      </c>
      <c r="F40" s="741" t="s">
        <v>905</v>
      </c>
      <c r="G40" s="741"/>
      <c r="H40" s="752">
        <v>53</v>
      </c>
      <c r="I40" s="301" t="s">
        <v>807</v>
      </c>
      <c r="J40" s="742" t="s">
        <v>30</v>
      </c>
      <c r="K40" s="362"/>
      <c r="L40" s="360" t="s">
        <v>618</v>
      </c>
      <c r="M40" s="746" t="s">
        <v>110</v>
      </c>
      <c r="N40" s="774">
        <v>51528.05</v>
      </c>
      <c r="O40" s="746" t="s">
        <v>110</v>
      </c>
      <c r="P40" s="1403" t="s">
        <v>38</v>
      </c>
      <c r="Q40" s="718">
        <v>46024</v>
      </c>
      <c r="R40" s="702" t="s">
        <v>238</v>
      </c>
      <c r="S40" s="363" t="s">
        <v>812</v>
      </c>
      <c r="T40" s="373" t="s">
        <v>813</v>
      </c>
      <c r="U40" s="373" t="s">
        <v>813</v>
      </c>
      <c r="V40" s="753">
        <v>4005</v>
      </c>
      <c r="W40" s="755">
        <v>4047</v>
      </c>
      <c r="X40" s="1370">
        <f>SUM(V40-W40)</f>
        <v>-42</v>
      </c>
      <c r="Y40" s="1064">
        <f>IFERROR($W40/$V40, 0)</f>
        <v>1.0104868913857679</v>
      </c>
      <c r="Z40" s="1343">
        <v>46112</v>
      </c>
      <c r="AA40" s="1500">
        <v>46175</v>
      </c>
      <c r="AB40" s="818">
        <v>0</v>
      </c>
      <c r="AC40" s="735">
        <v>0</v>
      </c>
      <c r="AD40" s="734">
        <v>0</v>
      </c>
      <c r="AE40" s="720" t="s">
        <v>797</v>
      </c>
    </row>
    <row r="41" spans="1:31" ht="39.75" customHeight="1">
      <c r="A41" s="780" t="s">
        <v>906</v>
      </c>
      <c r="B41" s="355" t="s">
        <v>43</v>
      </c>
      <c r="C41" s="740">
        <v>46173</v>
      </c>
      <c r="D41" s="455" t="s">
        <v>60</v>
      </c>
      <c r="E41" s="740">
        <v>46029</v>
      </c>
      <c r="F41" s="741" t="s">
        <v>793</v>
      </c>
      <c r="G41" s="741"/>
      <c r="H41" s="752">
        <v>55</v>
      </c>
      <c r="I41" s="301" t="s">
        <v>807</v>
      </c>
      <c r="J41" s="742" t="s">
        <v>30</v>
      </c>
      <c r="K41" s="362"/>
      <c r="L41" s="360" t="s">
        <v>618</v>
      </c>
      <c r="M41" s="746" t="s">
        <v>110</v>
      </c>
      <c r="N41" s="774">
        <v>55435.9</v>
      </c>
      <c r="O41" s="746" t="s">
        <v>110</v>
      </c>
      <c r="P41" s="1403" t="s">
        <v>38</v>
      </c>
      <c r="Q41" s="718">
        <v>46024</v>
      </c>
      <c r="R41" s="702" t="s">
        <v>238</v>
      </c>
      <c r="S41" s="363" t="s">
        <v>812</v>
      </c>
      <c r="T41" s="373" t="s">
        <v>813</v>
      </c>
      <c r="U41" s="373" t="s">
        <v>813</v>
      </c>
      <c r="V41" s="723">
        <v>4230</v>
      </c>
      <c r="W41" s="755">
        <v>4230</v>
      </c>
      <c r="X41" s="1370">
        <f t="shared" ref="X41:X45" si="4">SUM(V41-W41)</f>
        <v>0</v>
      </c>
      <c r="Y41" s="29">
        <f t="shared" ref="Y41:Y45" si="5">IFERROR($W41/$V41, 0)</f>
        <v>1</v>
      </c>
      <c r="Z41" s="1343">
        <v>46128</v>
      </c>
      <c r="AA41" s="1500">
        <v>46175</v>
      </c>
      <c r="AB41" s="818">
        <v>0</v>
      </c>
      <c r="AC41" s="735">
        <v>0</v>
      </c>
      <c r="AD41" s="734">
        <v>0</v>
      </c>
      <c r="AE41" s="720" t="s">
        <v>794</v>
      </c>
    </row>
    <row r="42" spans="1:31" ht="39.75" customHeight="1">
      <c r="A42" s="1490" t="s">
        <v>907</v>
      </c>
      <c r="B42" s="1062" t="s">
        <v>40</v>
      </c>
      <c r="C42" s="1387">
        <v>46172</v>
      </c>
      <c r="D42" s="1385" t="s">
        <v>52</v>
      </c>
      <c r="E42" s="1386">
        <v>46142</v>
      </c>
      <c r="F42" s="1385" t="s">
        <v>51</v>
      </c>
      <c r="G42" s="1240"/>
      <c r="H42" s="1579">
        <v>79</v>
      </c>
      <c r="I42" s="304" t="s">
        <v>807</v>
      </c>
      <c r="J42" s="746" t="s">
        <v>30</v>
      </c>
      <c r="K42" s="691"/>
      <c r="L42" s="360" t="s">
        <v>618</v>
      </c>
      <c r="M42" s="1180" t="s">
        <v>110</v>
      </c>
      <c r="N42" s="1366">
        <v>73533</v>
      </c>
      <c r="O42" s="1181" t="s">
        <v>110</v>
      </c>
      <c r="P42" s="1415" t="s">
        <v>38</v>
      </c>
      <c r="Q42" s="1581">
        <v>46147</v>
      </c>
      <c r="R42" s="702" t="s">
        <v>238</v>
      </c>
      <c r="S42" s="363" t="s">
        <v>812</v>
      </c>
      <c r="T42" s="373" t="s">
        <v>813</v>
      </c>
      <c r="U42" s="373" t="s">
        <v>813</v>
      </c>
      <c r="V42" s="1582">
        <v>5974</v>
      </c>
      <c r="W42" s="1598">
        <v>5911</v>
      </c>
      <c r="X42" s="1583">
        <f>SUM(V42-W42)</f>
        <v>63</v>
      </c>
      <c r="Y42" s="1241">
        <f>IFERROR($W42/$V42, 0)</f>
        <v>0.98945430197522599</v>
      </c>
      <c r="Z42" s="370">
        <v>46174</v>
      </c>
      <c r="AA42" s="1500">
        <v>46176</v>
      </c>
      <c r="AB42" s="697">
        <v>0</v>
      </c>
      <c r="AC42" s="697">
        <v>0</v>
      </c>
      <c r="AD42" s="1056">
        <v>0</v>
      </c>
      <c r="AE42" s="1242" t="s">
        <v>646</v>
      </c>
    </row>
    <row r="43" spans="1:31" ht="39.75" customHeight="1">
      <c r="A43" s="1353" t="s">
        <v>908</v>
      </c>
      <c r="B43" s="1062" t="s">
        <v>40</v>
      </c>
      <c r="C43" s="1387">
        <v>46172</v>
      </c>
      <c r="D43" s="1238" t="s">
        <v>52</v>
      </c>
      <c r="E43" s="1239">
        <v>46142</v>
      </c>
      <c r="F43" s="1238" t="s">
        <v>51</v>
      </c>
      <c r="G43" s="1240"/>
      <c r="H43" s="995">
        <v>74</v>
      </c>
      <c r="I43" s="304" t="s">
        <v>807</v>
      </c>
      <c r="J43" s="746" t="s">
        <v>30</v>
      </c>
      <c r="K43" s="691"/>
      <c r="L43" s="360" t="s">
        <v>618</v>
      </c>
      <c r="M43" s="1180" t="s">
        <v>110</v>
      </c>
      <c r="N43" s="1366">
        <v>75564</v>
      </c>
      <c r="O43" s="1181" t="s">
        <v>110</v>
      </c>
      <c r="P43" s="1415" t="s">
        <v>38</v>
      </c>
      <c r="Q43" s="1368">
        <v>46147</v>
      </c>
      <c r="R43" s="702" t="s">
        <v>238</v>
      </c>
      <c r="S43" s="363" t="s">
        <v>812</v>
      </c>
      <c r="T43" s="373" t="s">
        <v>813</v>
      </c>
      <c r="U43" s="373" t="s">
        <v>813</v>
      </c>
      <c r="V43" s="1369">
        <v>6250</v>
      </c>
      <c r="W43" s="1373">
        <v>6357</v>
      </c>
      <c r="X43" s="1370">
        <f t="shared" ref="X43" si="6">SUM(V43-W43)</f>
        <v>-107</v>
      </c>
      <c r="Y43" s="1241">
        <f t="shared" ref="Y43" si="7">IFERROR($W43/$V43, 0)</f>
        <v>1.01712</v>
      </c>
      <c r="Z43" s="1368">
        <v>46162</v>
      </c>
      <c r="AA43" s="1500">
        <v>46174</v>
      </c>
      <c r="AB43" s="697">
        <v>0</v>
      </c>
      <c r="AC43" s="735">
        <v>0</v>
      </c>
      <c r="AD43" s="734">
        <v>0</v>
      </c>
      <c r="AE43" s="1242" t="s">
        <v>720</v>
      </c>
    </row>
    <row r="44" spans="1:31" ht="39.75" customHeight="1">
      <c r="A44" s="1353" t="s">
        <v>909</v>
      </c>
      <c r="B44" s="1062" t="s">
        <v>40</v>
      </c>
      <c r="C44" s="1387">
        <v>46172</v>
      </c>
      <c r="D44" s="1238" t="s">
        <v>50</v>
      </c>
      <c r="E44" s="1239">
        <v>46143</v>
      </c>
      <c r="F44" s="1238" t="s">
        <v>51</v>
      </c>
      <c r="G44" s="1240"/>
      <c r="H44" s="995">
        <v>0</v>
      </c>
      <c r="I44" s="304" t="s">
        <v>807</v>
      </c>
      <c r="J44" s="746" t="s">
        <v>30</v>
      </c>
      <c r="K44" s="691"/>
      <c r="L44" s="360" t="s">
        <v>618</v>
      </c>
      <c r="M44" s="1180" t="s">
        <v>110</v>
      </c>
      <c r="N44" s="1366">
        <v>21122.05</v>
      </c>
      <c r="O44" s="1181" t="s">
        <v>110</v>
      </c>
      <c r="P44" s="1415" t="s">
        <v>38</v>
      </c>
      <c r="Q44" s="370">
        <v>46143</v>
      </c>
      <c r="R44" s="702" t="s">
        <v>238</v>
      </c>
      <c r="S44" s="363" t="s">
        <v>812</v>
      </c>
      <c r="T44" s="373" t="s">
        <v>813</v>
      </c>
      <c r="U44" s="373" t="s">
        <v>813</v>
      </c>
      <c r="V44" s="9">
        <v>1693</v>
      </c>
      <c r="W44" s="485">
        <v>1400</v>
      </c>
      <c r="X44" s="364">
        <f>SUM(V44-W44)</f>
        <v>293</v>
      </c>
      <c r="Y44" s="1241">
        <f>IFERROR($W44/$V44, 0)</f>
        <v>0.8269344359125812</v>
      </c>
      <c r="Z44" s="370">
        <v>46174</v>
      </c>
      <c r="AA44" s="370">
        <v>46181</v>
      </c>
      <c r="AB44" s="1192">
        <v>0</v>
      </c>
      <c r="AC44" s="735">
        <v>0</v>
      </c>
      <c r="AD44" s="1424">
        <v>0</v>
      </c>
      <c r="AE44" s="1242" t="s">
        <v>720</v>
      </c>
    </row>
    <row r="45" spans="1:31" ht="39.75" customHeight="1">
      <c r="A45" s="1353" t="s">
        <v>910</v>
      </c>
      <c r="B45" s="1062" t="s">
        <v>40</v>
      </c>
      <c r="C45" s="1387">
        <v>46172</v>
      </c>
      <c r="D45" s="1238" t="s">
        <v>50</v>
      </c>
      <c r="E45" s="1239">
        <v>46143</v>
      </c>
      <c r="F45" s="1238" t="s">
        <v>51</v>
      </c>
      <c r="G45" s="1240"/>
      <c r="H45" s="995">
        <v>0</v>
      </c>
      <c r="I45" s="304" t="s">
        <v>807</v>
      </c>
      <c r="J45" s="746" t="s">
        <v>30</v>
      </c>
      <c r="K45" s="362"/>
      <c r="L45" s="360" t="s">
        <v>618</v>
      </c>
      <c r="M45" s="1180" t="s">
        <v>110</v>
      </c>
      <c r="N45" s="1366">
        <v>15405.5</v>
      </c>
      <c r="O45" s="1181" t="s">
        <v>110</v>
      </c>
      <c r="P45" s="1415" t="s">
        <v>38</v>
      </c>
      <c r="Q45" s="1368">
        <v>46143</v>
      </c>
      <c r="R45" s="702" t="s">
        <v>238</v>
      </c>
      <c r="S45" s="363" t="s">
        <v>812</v>
      </c>
      <c r="T45" s="373" t="s">
        <v>813</v>
      </c>
      <c r="U45" s="373" t="s">
        <v>813</v>
      </c>
      <c r="V45" s="1369">
        <v>761</v>
      </c>
      <c r="W45" s="1373">
        <v>760</v>
      </c>
      <c r="X45" s="1370">
        <f t="shared" si="4"/>
        <v>1</v>
      </c>
      <c r="Y45" s="1241">
        <f t="shared" si="5"/>
        <v>0.99868593955321949</v>
      </c>
      <c r="Z45" s="1368">
        <v>46174</v>
      </c>
      <c r="AA45" s="1500">
        <v>46175</v>
      </c>
      <c r="AB45" s="1498">
        <v>0</v>
      </c>
      <c r="AC45" s="735">
        <v>0</v>
      </c>
      <c r="AD45" s="734">
        <v>0</v>
      </c>
      <c r="AE45" s="1242" t="s">
        <v>720</v>
      </c>
    </row>
    <row r="46" spans="1:31" ht="39.75" customHeight="1">
      <c r="A46" s="1353" t="s">
        <v>911</v>
      </c>
      <c r="B46" s="1062" t="s">
        <v>40</v>
      </c>
      <c r="C46" s="1303">
        <v>46130</v>
      </c>
      <c r="D46" s="1238" t="s">
        <v>50</v>
      </c>
      <c r="E46" s="1239">
        <v>46121</v>
      </c>
      <c r="F46" s="1238" t="s">
        <v>51</v>
      </c>
      <c r="G46" s="1240"/>
      <c r="H46" s="995">
        <v>0</v>
      </c>
      <c r="I46" s="304" t="s">
        <v>807</v>
      </c>
      <c r="J46" s="746" t="s">
        <v>30</v>
      </c>
      <c r="K46" s="1365"/>
      <c r="L46" s="360" t="s">
        <v>618</v>
      </c>
      <c r="M46" s="1180" t="s">
        <v>110</v>
      </c>
      <c r="N46" s="1366">
        <v>4434.3999999999996</v>
      </c>
      <c r="O46" s="1180" t="s">
        <v>110</v>
      </c>
      <c r="P46" s="1372" t="s">
        <v>38</v>
      </c>
      <c r="Q46" s="1368">
        <v>46121</v>
      </c>
      <c r="R46" s="702" t="s">
        <v>238</v>
      </c>
      <c r="S46" s="363" t="s">
        <v>812</v>
      </c>
      <c r="T46" s="373" t="s">
        <v>813</v>
      </c>
      <c r="U46" s="373" t="s">
        <v>813</v>
      </c>
      <c r="V46" s="1369">
        <v>439</v>
      </c>
      <c r="W46" s="1373">
        <v>449</v>
      </c>
      <c r="X46" s="1370">
        <f>SUM(V46-W46)</f>
        <v>-10</v>
      </c>
      <c r="Y46" s="1241">
        <f>IFERROR($W46/$V46, 0)</f>
        <v>1.0227790432801822</v>
      </c>
      <c r="Z46" s="1368">
        <v>46132</v>
      </c>
      <c r="AA46" s="1500">
        <v>46156</v>
      </c>
      <c r="AB46" s="1498">
        <v>1</v>
      </c>
      <c r="AC46" s="697">
        <v>1</v>
      </c>
      <c r="AD46" s="697">
        <v>1</v>
      </c>
      <c r="AE46" s="1304" t="s">
        <v>912</v>
      </c>
    </row>
    <row r="47" spans="1:31" ht="39.75" customHeight="1">
      <c r="A47" s="1353" t="s">
        <v>913</v>
      </c>
      <c r="B47" s="1062" t="s">
        <v>40</v>
      </c>
      <c r="C47" s="1387">
        <v>46172</v>
      </c>
      <c r="D47" s="1238" t="s">
        <v>50</v>
      </c>
      <c r="E47" s="1239">
        <v>46143</v>
      </c>
      <c r="F47" s="1238" t="s">
        <v>51</v>
      </c>
      <c r="G47" s="1240"/>
      <c r="H47" s="995">
        <v>0</v>
      </c>
      <c r="I47" s="304" t="s">
        <v>807</v>
      </c>
      <c r="J47" s="746" t="s">
        <v>30</v>
      </c>
      <c r="K47" s="1365"/>
      <c r="L47" s="360" t="s">
        <v>618</v>
      </c>
      <c r="M47" s="1180" t="s">
        <v>110</v>
      </c>
      <c r="N47" s="1366">
        <v>1552.9</v>
      </c>
      <c r="O47" s="1181" t="s">
        <v>110</v>
      </c>
      <c r="P47" s="1415" t="s">
        <v>38</v>
      </c>
      <c r="Q47" s="1368">
        <v>46143</v>
      </c>
      <c r="R47" s="702" t="s">
        <v>238</v>
      </c>
      <c r="S47" s="363" t="s">
        <v>812</v>
      </c>
      <c r="T47" s="373" t="s">
        <v>813</v>
      </c>
      <c r="U47" s="373" t="s">
        <v>813</v>
      </c>
      <c r="V47" s="1369">
        <v>94</v>
      </c>
      <c r="W47" s="1373">
        <v>108</v>
      </c>
      <c r="X47" s="1370">
        <f>SUM(V47-W47)</f>
        <v>-14</v>
      </c>
      <c r="Y47" s="1241">
        <f>IFERROR($W47/$V47, 0)</f>
        <v>1.1489361702127661</v>
      </c>
      <c r="Z47" s="702">
        <v>46155</v>
      </c>
      <c r="AA47" s="1500">
        <v>46156</v>
      </c>
      <c r="AB47" s="1498">
        <v>1</v>
      </c>
      <c r="AC47" s="697">
        <v>1</v>
      </c>
      <c r="AD47" s="697">
        <v>1</v>
      </c>
      <c r="AE47" s="1242" t="s">
        <v>720</v>
      </c>
    </row>
    <row r="48" spans="1:31" ht="39.75" customHeight="1">
      <c r="A48" s="1353" t="s">
        <v>914</v>
      </c>
      <c r="B48" s="1062" t="s">
        <v>40</v>
      </c>
      <c r="C48" s="1303">
        <v>46130</v>
      </c>
      <c r="D48" s="1238" t="s">
        <v>50</v>
      </c>
      <c r="E48" s="1239">
        <v>46121</v>
      </c>
      <c r="F48" s="1238" t="s">
        <v>51</v>
      </c>
      <c r="G48" s="1240"/>
      <c r="H48" s="995">
        <v>0</v>
      </c>
      <c r="I48" s="304" t="s">
        <v>807</v>
      </c>
      <c r="J48" s="746" t="s">
        <v>30</v>
      </c>
      <c r="K48" s="1365"/>
      <c r="L48" s="360" t="s">
        <v>618</v>
      </c>
      <c r="M48" s="1180" t="s">
        <v>110</v>
      </c>
      <c r="N48" s="1366">
        <v>3969.75</v>
      </c>
      <c r="O48" s="1180" t="s">
        <v>110</v>
      </c>
      <c r="P48" s="1372" t="s">
        <v>38</v>
      </c>
      <c r="Q48" s="1368">
        <v>46121</v>
      </c>
      <c r="R48" s="1368" t="s">
        <v>238</v>
      </c>
      <c r="S48" s="363" t="s">
        <v>812</v>
      </c>
      <c r="T48" s="373" t="s">
        <v>813</v>
      </c>
      <c r="U48" s="373" t="s">
        <v>813</v>
      </c>
      <c r="V48" s="1369">
        <v>295</v>
      </c>
      <c r="W48" s="1373">
        <v>288</v>
      </c>
      <c r="X48" s="1370">
        <v>295</v>
      </c>
      <c r="Y48" s="1241">
        <f>IFERROR($W48/$V48, 0)</f>
        <v>0.97627118644067801</v>
      </c>
      <c r="Z48" s="1368">
        <v>46132</v>
      </c>
      <c r="AA48" s="1500">
        <v>46136</v>
      </c>
      <c r="AB48" s="1498">
        <v>1</v>
      </c>
      <c r="AC48" s="1192">
        <v>1</v>
      </c>
      <c r="AD48" s="1192">
        <v>1</v>
      </c>
      <c r="AE48" s="1304" t="s">
        <v>915</v>
      </c>
    </row>
    <row r="49" spans="1:31" ht="39.75" customHeight="1">
      <c r="A49" s="1353" t="s">
        <v>916</v>
      </c>
      <c r="B49" s="1062" t="s">
        <v>40</v>
      </c>
      <c r="C49" s="1303">
        <v>46130</v>
      </c>
      <c r="D49" s="1238" t="s">
        <v>50</v>
      </c>
      <c r="E49" s="1239">
        <v>46121</v>
      </c>
      <c r="F49" s="1238" t="s">
        <v>51</v>
      </c>
      <c r="G49" s="1240"/>
      <c r="H49" s="995">
        <v>0</v>
      </c>
      <c r="I49" s="304" t="s">
        <v>807</v>
      </c>
      <c r="J49" s="746" t="s">
        <v>30</v>
      </c>
      <c r="K49" s="1365"/>
      <c r="L49" s="360" t="s">
        <v>618</v>
      </c>
      <c r="M49" s="1180" t="s">
        <v>110</v>
      </c>
      <c r="N49" s="1366">
        <v>4004.55</v>
      </c>
      <c r="O49" s="1180" t="s">
        <v>110</v>
      </c>
      <c r="P49" s="1372" t="s">
        <v>38</v>
      </c>
      <c r="Q49" s="1368">
        <v>46121</v>
      </c>
      <c r="R49" s="1368" t="s">
        <v>238</v>
      </c>
      <c r="S49" s="363" t="s">
        <v>812</v>
      </c>
      <c r="T49" s="373" t="s">
        <v>813</v>
      </c>
      <c r="U49" s="373" t="s">
        <v>813</v>
      </c>
      <c r="V49" s="1369">
        <v>303</v>
      </c>
      <c r="W49" s="1373">
        <v>290</v>
      </c>
      <c r="X49" s="1370">
        <f>SUM(V49-W49)</f>
        <v>13</v>
      </c>
      <c r="Y49" s="1241">
        <f>IFERROR($W49/$V49, 0)</f>
        <v>0.95709570957095713</v>
      </c>
      <c r="Z49" s="1368">
        <v>46133</v>
      </c>
      <c r="AA49" s="1500">
        <v>46136</v>
      </c>
      <c r="AB49" s="1498">
        <v>1</v>
      </c>
      <c r="AC49" s="1192">
        <v>1</v>
      </c>
      <c r="AD49" s="1192">
        <v>1</v>
      </c>
      <c r="AE49" s="1304" t="s">
        <v>917</v>
      </c>
    </row>
    <row r="50" spans="1:31" ht="39.75" customHeight="1">
      <c r="A50" s="615" t="s">
        <v>519</v>
      </c>
      <c r="B50" s="359" t="s">
        <v>28</v>
      </c>
      <c r="C50" s="360">
        <v>45991</v>
      </c>
      <c r="D50" s="360" t="s">
        <v>50</v>
      </c>
      <c r="E50" s="367">
        <v>45748</v>
      </c>
      <c r="F50" s="366" t="s">
        <v>59</v>
      </c>
      <c r="G50" s="368" t="s">
        <v>918</v>
      </c>
      <c r="H50" s="369">
        <v>0</v>
      </c>
      <c r="I50" s="369" t="s">
        <v>807</v>
      </c>
      <c r="J50" s="362" t="s">
        <v>30</v>
      </c>
      <c r="K50" s="588"/>
      <c r="L50" s="367">
        <v>45741</v>
      </c>
      <c r="M50" s="362" t="s">
        <v>110</v>
      </c>
      <c r="N50" s="634">
        <v>17203.45</v>
      </c>
      <c r="O50" s="362" t="s">
        <v>110</v>
      </c>
      <c r="P50" s="484" t="s">
        <v>38</v>
      </c>
      <c r="Q50" s="370">
        <v>45742</v>
      </c>
      <c r="R50" s="370" t="s">
        <v>238</v>
      </c>
      <c r="S50" s="363">
        <v>46134</v>
      </c>
      <c r="T50" s="373" t="s">
        <v>813</v>
      </c>
      <c r="U50" s="373" t="s">
        <v>813</v>
      </c>
      <c r="V50" s="9">
        <v>1157</v>
      </c>
      <c r="W50" s="485">
        <v>1321</v>
      </c>
      <c r="X50" s="364">
        <f>SUM(V50-W50)</f>
        <v>-164</v>
      </c>
      <c r="Y50" s="365">
        <f>IFERROR($W50/$V50, 0)</f>
        <v>1.1417458945548833</v>
      </c>
      <c r="Z50" s="370">
        <v>45925</v>
      </c>
      <c r="AA50" s="1500">
        <v>46107</v>
      </c>
      <c r="AB50" s="784">
        <v>0</v>
      </c>
      <c r="AC50" s="280">
        <v>0</v>
      </c>
      <c r="AD50" s="1056">
        <v>0</v>
      </c>
      <c r="AE50" s="1043" t="s">
        <v>919</v>
      </c>
    </row>
    <row r="51" spans="1:31" ht="39.75" customHeight="1">
      <c r="A51" s="666" t="s">
        <v>433</v>
      </c>
      <c r="B51" s="568" t="s">
        <v>28</v>
      </c>
      <c r="C51" s="597">
        <v>45991</v>
      </c>
      <c r="D51" s="676" t="s">
        <v>50</v>
      </c>
      <c r="E51" s="24">
        <v>45779</v>
      </c>
      <c r="F51" s="569" t="s">
        <v>59</v>
      </c>
      <c r="G51" s="571" t="s">
        <v>434</v>
      </c>
      <c r="H51" s="572">
        <v>0</v>
      </c>
      <c r="I51" s="369" t="s">
        <v>807</v>
      </c>
      <c r="J51" s="362" t="s">
        <v>30</v>
      </c>
      <c r="K51" s="604"/>
      <c r="L51" s="19">
        <v>45742</v>
      </c>
      <c r="M51" s="606" t="s">
        <v>110</v>
      </c>
      <c r="N51" s="669">
        <v>23800.25</v>
      </c>
      <c r="O51" s="300" t="s">
        <v>110</v>
      </c>
      <c r="P51" s="1271" t="s">
        <v>38</v>
      </c>
      <c r="Q51" s="21">
        <v>45743</v>
      </c>
      <c r="R51" s="370" t="s">
        <v>238</v>
      </c>
      <c r="S51" s="363">
        <v>46134</v>
      </c>
      <c r="T51" s="373" t="s">
        <v>813</v>
      </c>
      <c r="U51" s="373" t="s">
        <v>813</v>
      </c>
      <c r="V51" s="5">
        <v>1697</v>
      </c>
      <c r="W51" s="644">
        <v>1815</v>
      </c>
      <c r="X51" s="364">
        <f>SUM(V51-W51)</f>
        <v>-118</v>
      </c>
      <c r="Y51" s="256">
        <f>IFERROR($W51/$V51, 0)</f>
        <v>1.0695344725987035</v>
      </c>
      <c r="Z51" s="281">
        <v>45791</v>
      </c>
      <c r="AA51" s="1500">
        <v>45968</v>
      </c>
      <c r="AB51" s="896">
        <v>1</v>
      </c>
      <c r="AC51" s="464">
        <v>0</v>
      </c>
      <c r="AD51" s="1092">
        <v>0</v>
      </c>
      <c r="AE51" s="1043" t="s">
        <v>919</v>
      </c>
    </row>
    <row r="52" spans="1:31" ht="39.75" customHeight="1">
      <c r="A52" s="728" t="s">
        <v>435</v>
      </c>
      <c r="B52" s="359" t="s">
        <v>28</v>
      </c>
      <c r="C52" s="689">
        <v>46044</v>
      </c>
      <c r="D52" s="689" t="s">
        <v>50</v>
      </c>
      <c r="E52" s="699">
        <v>45700</v>
      </c>
      <c r="F52" s="699" t="s">
        <v>59</v>
      </c>
      <c r="G52" s="699" t="s">
        <v>436</v>
      </c>
      <c r="H52" s="701">
        <v>0</v>
      </c>
      <c r="I52" s="701" t="s">
        <v>807</v>
      </c>
      <c r="J52" s="701" t="s">
        <v>30</v>
      </c>
      <c r="K52" s="701"/>
      <c r="L52" s="699">
        <v>45700</v>
      </c>
      <c r="M52" s="701" t="s">
        <v>110</v>
      </c>
      <c r="N52" s="705">
        <v>19745.25</v>
      </c>
      <c r="O52" s="701" t="s">
        <v>110</v>
      </c>
      <c r="P52" s="1269" t="s">
        <v>38</v>
      </c>
      <c r="Q52" s="702">
        <v>45696</v>
      </c>
      <c r="R52" s="702" t="s">
        <v>238</v>
      </c>
      <c r="S52" s="363">
        <v>46140</v>
      </c>
      <c r="T52" s="373" t="s">
        <v>813</v>
      </c>
      <c r="U52" s="373" t="s">
        <v>813</v>
      </c>
      <c r="V52" s="703">
        <v>1534</v>
      </c>
      <c r="W52" s="730">
        <v>1571</v>
      </c>
      <c r="X52" s="695">
        <f>SUM(V52-W52)</f>
        <v>-37</v>
      </c>
      <c r="Y52" s="365">
        <f>IFERROR($W52/$V52, 0)</f>
        <v>1.0241199478487615</v>
      </c>
      <c r="Z52" s="702">
        <v>45736</v>
      </c>
      <c r="AA52" s="1500">
        <v>45982</v>
      </c>
      <c r="AB52" s="1498">
        <v>0</v>
      </c>
      <c r="AC52" s="697">
        <v>0</v>
      </c>
      <c r="AD52" s="1093">
        <v>0</v>
      </c>
      <c r="AE52" s="1043" t="s">
        <v>920</v>
      </c>
    </row>
    <row r="53" spans="1:31" ht="39.75" customHeight="1">
      <c r="A53" s="728" t="s">
        <v>437</v>
      </c>
      <c r="B53" s="359" t="s">
        <v>28</v>
      </c>
      <c r="C53" s="689">
        <v>46080</v>
      </c>
      <c r="D53" s="366" t="s">
        <v>466</v>
      </c>
      <c r="E53" s="699">
        <v>45748</v>
      </c>
      <c r="F53" s="366" t="s">
        <v>59</v>
      </c>
      <c r="G53" s="712" t="s">
        <v>438</v>
      </c>
      <c r="H53" s="701">
        <v>0</v>
      </c>
      <c r="I53" s="701" t="s">
        <v>807</v>
      </c>
      <c r="J53" s="701" t="s">
        <v>30</v>
      </c>
      <c r="K53" s="713"/>
      <c r="L53" s="699">
        <v>45741</v>
      </c>
      <c r="M53" s="701" t="s">
        <v>110</v>
      </c>
      <c r="N53" s="705">
        <v>31186.25</v>
      </c>
      <c r="O53" s="701" t="s">
        <v>110</v>
      </c>
      <c r="P53" s="1270" t="s">
        <v>38</v>
      </c>
      <c r="Q53" s="702">
        <v>45743</v>
      </c>
      <c r="R53" s="702" t="s">
        <v>618</v>
      </c>
      <c r="S53" s="702" t="s">
        <v>36</v>
      </c>
      <c r="T53" s="702" t="s">
        <v>36</v>
      </c>
      <c r="U53" s="702" t="s">
        <v>36</v>
      </c>
      <c r="V53" s="703">
        <v>2003</v>
      </c>
      <c r="W53" s="730">
        <v>225</v>
      </c>
      <c r="X53" s="695">
        <f>SUM(V53-W53)</f>
        <v>1778</v>
      </c>
      <c r="Y53" s="365">
        <f>IFERROR($W53/$V53, 0)</f>
        <v>0.11233150274588118</v>
      </c>
      <c r="Z53" s="702">
        <v>45785</v>
      </c>
      <c r="AA53" s="1501" t="s">
        <v>921</v>
      </c>
      <c r="AB53" s="1498">
        <v>0</v>
      </c>
      <c r="AC53" s="697">
        <v>0</v>
      </c>
      <c r="AD53" s="703">
        <v>0</v>
      </c>
      <c r="AE53" s="806" t="s">
        <v>922</v>
      </c>
    </row>
    <row r="54" spans="1:31" ht="39.75" customHeight="1">
      <c r="A54" s="728" t="s">
        <v>923</v>
      </c>
      <c r="B54" s="359" t="s">
        <v>28</v>
      </c>
      <c r="C54" s="689">
        <v>46218</v>
      </c>
      <c r="D54" s="689" t="s">
        <v>924</v>
      </c>
      <c r="E54" s="19" t="s">
        <v>260</v>
      </c>
      <c r="F54" s="700" t="s">
        <v>59</v>
      </c>
      <c r="G54" s="700" t="s">
        <v>925</v>
      </c>
      <c r="H54" s="701">
        <v>380</v>
      </c>
      <c r="I54" s="1055" t="s">
        <v>807</v>
      </c>
      <c r="J54" s="691" t="s">
        <v>36</v>
      </c>
      <c r="K54" s="713"/>
      <c r="L54" s="699">
        <v>45964</v>
      </c>
      <c r="M54" s="701" t="s">
        <v>110</v>
      </c>
      <c r="N54" s="705">
        <v>117414</v>
      </c>
      <c r="O54" s="701" t="s">
        <v>110</v>
      </c>
      <c r="P54" s="1269" t="s">
        <v>38</v>
      </c>
      <c r="Q54" s="702">
        <v>45964</v>
      </c>
      <c r="R54" s="702" t="s">
        <v>110</v>
      </c>
      <c r="S54" s="702">
        <v>46143</v>
      </c>
      <c r="T54" s="373" t="s">
        <v>813</v>
      </c>
      <c r="U54" s="373" t="s">
        <v>813</v>
      </c>
      <c r="V54" s="703">
        <v>9181</v>
      </c>
      <c r="W54" s="730">
        <v>9179</v>
      </c>
      <c r="X54" s="695">
        <f>SUM(V54-W54)</f>
        <v>2</v>
      </c>
      <c r="Y54" s="383">
        <f>IFERROR($W54/$V54, 0)</f>
        <v>0.99978215880623023</v>
      </c>
      <c r="Z54" s="694">
        <v>45992</v>
      </c>
      <c r="AA54" s="1501" t="s">
        <v>926</v>
      </c>
      <c r="AB54" s="1498">
        <v>1</v>
      </c>
      <c r="AC54" s="697">
        <v>0</v>
      </c>
      <c r="AD54" s="1056">
        <v>0</v>
      </c>
      <c r="AE54" s="796" t="s">
        <v>927</v>
      </c>
    </row>
    <row r="55" spans="1:31" ht="39.75" customHeight="1"/>
    <row r="56" spans="1:31" ht="39.75" customHeight="1"/>
    <row r="57" spans="1:31" ht="39.75" customHeight="1"/>
    <row r="58" spans="1:31" ht="39.75" customHeight="1"/>
    <row r="59" spans="1:31" ht="39.75" customHeight="1"/>
  </sheetData>
  <dataValidations count="8">
    <dataValidation type="list" allowBlank="1" showInputMessage="1" showErrorMessage="1" sqref="K1:K2 K18:K54 K4:K16" xr:uid="{1F77D159-87F8-4334-B8DB-1D98E9EF8F0C}">
      <formula1>"Pending Locates,Permits, SOW Pending, NTP Pending, Materials, Reassigned, Door Tags"</formula1>
    </dataValidation>
    <dataValidation type="list" allowBlank="1" showInputMessage="1" showErrorMessage="1" sqref="I52 I39 I28:I29 I10:I15 I17 I33:I37 I7:I8 I21:I26" xr:uid="{FF75A226-FC7F-404C-911A-49986724D48A}">
      <formula1>"On Track, In Jeopardy, Completed on Track, Completed, Completed -Missed TSD, On Hold Per Tillman"</formula1>
    </dataValidation>
    <dataValidation type="list" allowBlank="1" showInputMessage="1" showErrorMessage="1" sqref="I53:I54 I16:I20 I27 I9 I38 I30:I32 I2:I6 I40:I51" xr:uid="{FAE40925-7EC8-4626-B635-D815FEB73FF5}">
      <formula1>"On Track, In Jeopardy, Completed on Track, Completed, Completed -Missed TSD"</formula1>
    </dataValidation>
    <dataValidation type="list" allowBlank="1" showInputMessage="1" showErrorMessage="1" sqref="J2:J6 J9 J30:J32 J16:J21 J27 J38:J54" xr:uid="{ECCD296E-320E-42DF-8A21-19E7E0361B1B}">
      <formula1>"Received, Pending, Not Required"</formula1>
    </dataValidation>
    <dataValidation allowBlank="1" showInputMessage="1" showErrorMessage="1" sqref="D51 E54 E52 Q51:R52 Q53:V53 Q54:U54 S1 Q1:Q2 W6 D40:D41 V5:V9 V42:V49 L40:L54 Q42:Q49 V12:V16 R1:R49 V33:V37 Q5:Q38 L1:L38 S2:U52 V18:V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5" activePane="topRight" state="frozen"/>
      <selection pane="topRight" activeCell="Q293" sqref="Q2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807</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807</v>
      </c>
      <c r="J3" s="691" t="s">
        <v>30</v>
      </c>
      <c r="K3" s="360" t="s">
        <v>618</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807</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807</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808</v>
      </c>
      <c r="X5" s="1192">
        <v>1</v>
      </c>
      <c r="Y5" s="1192">
        <v>1</v>
      </c>
      <c r="Z5" s="1192">
        <v>1</v>
      </c>
      <c r="AA5" s="59">
        <v>46133</v>
      </c>
      <c r="AB5" s="379">
        <v>46133</v>
      </c>
      <c r="AC5" s="1357" t="s">
        <v>809</v>
      </c>
    </row>
    <row r="6" spans="1:29" ht="39.75" customHeight="1">
      <c r="A6" s="297" t="s">
        <v>111</v>
      </c>
      <c r="B6" s="311" t="s">
        <v>34</v>
      </c>
      <c r="C6" s="299">
        <v>45868</v>
      </c>
      <c r="D6" s="18" t="s">
        <v>943</v>
      </c>
      <c r="E6" s="19">
        <v>45716</v>
      </c>
      <c r="F6" s="18" t="s">
        <v>51</v>
      </c>
      <c r="G6" s="908" t="s">
        <v>112</v>
      </c>
      <c r="H6" s="20">
        <v>0</v>
      </c>
      <c r="I6" s="304" t="s">
        <v>807</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813</v>
      </c>
      <c r="AC6" s="258"/>
    </row>
    <row r="7" spans="1:29" ht="39.75" customHeight="1">
      <c r="A7" s="500" t="s">
        <v>115</v>
      </c>
      <c r="B7" s="311" t="s">
        <v>34</v>
      </c>
      <c r="C7" s="299">
        <v>45991</v>
      </c>
      <c r="D7" s="19" t="s">
        <v>945</v>
      </c>
      <c r="E7" s="305">
        <v>45707</v>
      </c>
      <c r="F7" s="18" t="s">
        <v>51</v>
      </c>
      <c r="G7" s="441" t="s">
        <v>116</v>
      </c>
      <c r="H7" s="304">
        <v>0</v>
      </c>
      <c r="I7" s="304" t="s">
        <v>807</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807</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807</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807</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807</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807</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807</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807</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807</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807</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807</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807</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807</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807</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807</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807</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807</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807</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807</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807</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807</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807</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813</v>
      </c>
      <c r="AC28" s="698" t="s">
        <v>997</v>
      </c>
    </row>
    <row r="29" spans="1:29" ht="39.75" customHeight="1">
      <c r="A29" s="1350" t="s">
        <v>998</v>
      </c>
      <c r="B29" s="377" t="s">
        <v>34</v>
      </c>
      <c r="C29" s="699">
        <v>46171</v>
      </c>
      <c r="D29" s="699" t="s">
        <v>54</v>
      </c>
      <c r="E29" s="699">
        <v>46148</v>
      </c>
      <c r="F29" s="700" t="s">
        <v>53</v>
      </c>
      <c r="G29" s="699" t="s">
        <v>999</v>
      </c>
      <c r="H29" s="1058">
        <v>48</v>
      </c>
      <c r="I29" s="372" t="s">
        <v>807</v>
      </c>
      <c r="J29" s="1058" t="s">
        <v>30</v>
      </c>
      <c r="K29" s="360" t="s">
        <v>618</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847</v>
      </c>
      <c r="AC29" s="1242" t="s">
        <v>1000</v>
      </c>
    </row>
    <row r="30" spans="1:29" ht="39.75" customHeight="1">
      <c r="A30" s="801" t="s">
        <v>1001</v>
      </c>
      <c r="B30" s="377" t="s">
        <v>34</v>
      </c>
      <c r="C30" s="689">
        <v>46096</v>
      </c>
      <c r="D30" s="1240" t="s">
        <v>52</v>
      </c>
      <c r="E30" s="699">
        <v>46077</v>
      </c>
      <c r="F30" s="700" t="s">
        <v>53</v>
      </c>
      <c r="G30" s="1240" t="s">
        <v>1002</v>
      </c>
      <c r="H30" s="701">
        <v>0</v>
      </c>
      <c r="I30" s="372" t="s">
        <v>807</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807</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807</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807</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807</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807</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807</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807</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813</v>
      </c>
      <c r="AB37" s="373" t="s">
        <v>813</v>
      </c>
      <c r="AC37" s="981" t="s">
        <v>1015</v>
      </c>
    </row>
    <row r="38" spans="1:29" ht="39.75" customHeight="1">
      <c r="A38" s="801" t="s">
        <v>1016</v>
      </c>
      <c r="B38" s="377" t="s">
        <v>34</v>
      </c>
      <c r="C38" s="689">
        <v>46040</v>
      </c>
      <c r="D38" s="700" t="s">
        <v>54</v>
      </c>
      <c r="E38" s="699">
        <v>46042</v>
      </c>
      <c r="F38" s="700" t="s">
        <v>53</v>
      </c>
      <c r="G38" s="700"/>
      <c r="H38" s="701">
        <v>0</v>
      </c>
      <c r="I38" s="372" t="s">
        <v>807</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807</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807</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807</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813</v>
      </c>
      <c r="AB41" s="373" t="s">
        <v>813</v>
      </c>
      <c r="AC41" s="981" t="s">
        <v>1026</v>
      </c>
    </row>
    <row r="42" spans="1:29" ht="39.75" customHeight="1">
      <c r="A42" s="1319" t="s">
        <v>1027</v>
      </c>
      <c r="B42" s="1128" t="s">
        <v>34</v>
      </c>
      <c r="C42" s="605">
        <v>46053</v>
      </c>
      <c r="D42" s="607" t="s">
        <v>1028</v>
      </c>
      <c r="E42" s="633">
        <v>46030</v>
      </c>
      <c r="F42" s="607" t="s">
        <v>53</v>
      </c>
      <c r="G42" s="923"/>
      <c r="H42" s="731">
        <v>0</v>
      </c>
      <c r="I42" s="1130" t="s">
        <v>807</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807</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807</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807</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807</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807</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807</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807</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807</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807</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807</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807</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807</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807</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807</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807</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807</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807</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807</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807</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807</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807</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807</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807</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807</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807</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807</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807</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807</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807</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807</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807</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807</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807</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807</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807</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807</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807</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807</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807</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807</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807</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807</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807</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807</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807</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807</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807</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813</v>
      </c>
      <c r="AB98" s="373" t="s">
        <v>813</v>
      </c>
      <c r="AC98" s="698" t="s">
        <v>1115</v>
      </c>
    </row>
    <row r="99" spans="1:29" ht="39.75" customHeight="1">
      <c r="A99" s="297" t="s">
        <v>216</v>
      </c>
      <c r="B99" s="18" t="s">
        <v>31</v>
      </c>
      <c r="C99" s="19">
        <v>45862</v>
      </c>
      <c r="D99" s="305" t="s">
        <v>56</v>
      </c>
      <c r="E99" s="19">
        <v>45758</v>
      </c>
      <c r="F99" s="305" t="s">
        <v>57</v>
      </c>
      <c r="G99" s="442" t="s">
        <v>217</v>
      </c>
      <c r="H99" s="20">
        <v>62</v>
      </c>
      <c r="I99" s="20" t="s">
        <v>807</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807</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807</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807</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807</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807</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807</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807</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807</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807</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807</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807</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813</v>
      </c>
      <c r="AB110" s="373" t="s">
        <v>813</v>
      </c>
      <c r="AC110" s="593" t="s">
        <v>1134</v>
      </c>
    </row>
    <row r="111" spans="1:29" ht="39.75" customHeight="1">
      <c r="A111" s="559" t="s">
        <v>1135</v>
      </c>
      <c r="B111" s="358" t="s">
        <v>31</v>
      </c>
      <c r="C111" s="367">
        <v>45960</v>
      </c>
      <c r="D111" s="360" t="s">
        <v>1048</v>
      </c>
      <c r="E111" s="360">
        <v>45932</v>
      </c>
      <c r="F111" s="358" t="s">
        <v>57</v>
      </c>
      <c r="G111" s="361"/>
      <c r="H111" s="362">
        <v>79</v>
      </c>
      <c r="I111" s="1055" t="s">
        <v>807</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807</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813</v>
      </c>
      <c r="AC112" s="104" t="s">
        <v>1138</v>
      </c>
    </row>
    <row r="113" spans="1:29" ht="39.75" customHeight="1">
      <c r="A113" s="559" t="s">
        <v>1139</v>
      </c>
      <c r="B113" s="358" t="s">
        <v>31</v>
      </c>
      <c r="C113" s="367">
        <v>45976</v>
      </c>
      <c r="D113" s="360" t="s">
        <v>56</v>
      </c>
      <c r="E113" s="360">
        <v>45959</v>
      </c>
      <c r="F113" s="358" t="s">
        <v>61</v>
      </c>
      <c r="G113" s="361"/>
      <c r="H113" s="362">
        <v>61</v>
      </c>
      <c r="I113" s="1055" t="s">
        <v>807</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813</v>
      </c>
      <c r="AC113" s="352" t="s">
        <v>1140</v>
      </c>
    </row>
    <row r="114" spans="1:29" ht="39.75" customHeight="1">
      <c r="A114" s="559" t="s">
        <v>1141</v>
      </c>
      <c r="B114" s="358" t="s">
        <v>31</v>
      </c>
      <c r="C114" s="367">
        <v>45976</v>
      </c>
      <c r="D114" s="360" t="s">
        <v>56</v>
      </c>
      <c r="E114" s="360">
        <v>45959</v>
      </c>
      <c r="F114" s="358" t="s">
        <v>554</v>
      </c>
      <c r="G114" s="361"/>
      <c r="H114" s="362">
        <v>69</v>
      </c>
      <c r="I114" s="1055" t="s">
        <v>807</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807</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807</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807</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807</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807</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807</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807</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807</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807</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807</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807</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807</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807</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807</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807</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807</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807</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807</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807</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807</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807</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807</v>
      </c>
      <c r="J138" s="986" t="s">
        <v>30</v>
      </c>
      <c r="K138" s="360" t="s">
        <v>618</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813</v>
      </c>
      <c r="AC138" s="798" t="s">
        <v>1194</v>
      </c>
    </row>
    <row r="139" spans="1:29" ht="39.75" customHeight="1">
      <c r="A139" s="297" t="s">
        <v>1195</v>
      </c>
      <c r="B139" s="355" t="s">
        <v>31</v>
      </c>
      <c r="C139" s="19">
        <v>45899</v>
      </c>
      <c r="D139" s="18" t="s">
        <v>1196</v>
      </c>
      <c r="E139" s="299">
        <v>45876</v>
      </c>
      <c r="F139" s="305" t="s">
        <v>569</v>
      </c>
      <c r="G139" s="492" t="s">
        <v>1197</v>
      </c>
      <c r="H139" s="300">
        <v>0</v>
      </c>
      <c r="I139" s="301" t="s">
        <v>807</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807</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807</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807</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807</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807</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813</v>
      </c>
      <c r="AC144" s="899" t="s">
        <v>1208</v>
      </c>
    </row>
    <row r="145" spans="1:29" ht="39.75" customHeight="1">
      <c r="A145" s="297" t="s">
        <v>241</v>
      </c>
      <c r="B145" s="298" t="s">
        <v>31</v>
      </c>
      <c r="C145" s="455">
        <v>45805</v>
      </c>
      <c r="D145" s="455" t="s">
        <v>56</v>
      </c>
      <c r="E145" s="455">
        <v>45695</v>
      </c>
      <c r="F145" s="455" t="s">
        <v>569</v>
      </c>
      <c r="G145" s="1113" t="s">
        <v>242</v>
      </c>
      <c r="H145" s="300">
        <v>0</v>
      </c>
      <c r="I145" s="301" t="s">
        <v>807</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807</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807</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807</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807</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807</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807</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807</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807</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807</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813</v>
      </c>
      <c r="AC154" s="720" t="s">
        <v>1226</v>
      </c>
    </row>
    <row r="155" spans="1:29" ht="39.75" customHeight="1">
      <c r="A155" s="559" t="s">
        <v>1227</v>
      </c>
      <c r="B155" s="358" t="s">
        <v>31</v>
      </c>
      <c r="C155" s="367">
        <v>45991</v>
      </c>
      <c r="D155" s="360" t="s">
        <v>1048</v>
      </c>
      <c r="E155" s="360">
        <v>45953</v>
      </c>
      <c r="F155" s="358" t="s">
        <v>61</v>
      </c>
      <c r="G155" s="361" t="s">
        <v>1228</v>
      </c>
      <c r="H155" s="362">
        <v>0</v>
      </c>
      <c r="I155" s="362" t="s">
        <v>807</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807</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807</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807</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807</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807</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807</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807</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807</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807</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807</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807</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807</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807</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807</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807</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807</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807</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807</v>
      </c>
      <c r="J175" s="746" t="s">
        <v>30</v>
      </c>
      <c r="K175" s="360" t="s">
        <v>618</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807</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807</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807</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807</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807</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807</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807</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807</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807</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813</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807</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813</v>
      </c>
      <c r="AC189" s="27" t="s">
        <v>1289</v>
      </c>
    </row>
    <row r="190" spans="1:29" ht="39.75" customHeight="1">
      <c r="A190" s="500" t="s">
        <v>287</v>
      </c>
      <c r="B190" s="302" t="s">
        <v>28</v>
      </c>
      <c r="C190" s="19">
        <v>45772</v>
      </c>
      <c r="D190" s="19" t="s">
        <v>56</v>
      </c>
      <c r="E190" s="305">
        <v>45685</v>
      </c>
      <c r="F190" s="305" t="s">
        <v>59</v>
      </c>
      <c r="G190" s="441" t="s">
        <v>288</v>
      </c>
      <c r="H190" s="304">
        <v>76</v>
      </c>
      <c r="I190" s="301" t="s">
        <v>807</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807</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813</v>
      </c>
      <c r="AC191" s="11" t="s">
        <v>1291</v>
      </c>
    </row>
    <row r="192" spans="1:29" ht="39.75" customHeight="1">
      <c r="A192" s="500" t="s">
        <v>291</v>
      </c>
      <c r="B192" s="302" t="s">
        <v>28</v>
      </c>
      <c r="C192" s="19">
        <v>45772</v>
      </c>
      <c r="D192" s="19" t="s">
        <v>1286</v>
      </c>
      <c r="E192" s="305">
        <v>45695</v>
      </c>
      <c r="F192" s="18" t="s">
        <v>1288</v>
      </c>
      <c r="G192" s="441" t="s">
        <v>290</v>
      </c>
      <c r="H192" s="304">
        <v>86</v>
      </c>
      <c r="I192" s="304" t="s">
        <v>807</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807</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813</v>
      </c>
      <c r="AC193" s="27" t="s">
        <v>1292</v>
      </c>
    </row>
    <row r="194" spans="1:29" ht="39.75" customHeight="1">
      <c r="A194" s="500" t="s">
        <v>294</v>
      </c>
      <c r="B194" s="302" t="s">
        <v>28</v>
      </c>
      <c r="C194" s="19">
        <v>45772</v>
      </c>
      <c r="D194" s="305" t="s">
        <v>1071</v>
      </c>
      <c r="E194" s="305">
        <v>45686</v>
      </c>
      <c r="F194" s="305" t="s">
        <v>1281</v>
      </c>
      <c r="G194" s="441" t="s">
        <v>295</v>
      </c>
      <c r="H194" s="304">
        <v>81</v>
      </c>
      <c r="I194" s="301" t="s">
        <v>807</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807</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807</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813</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813</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813</v>
      </c>
      <c r="AC201" s="1121" t="s">
        <v>1303</v>
      </c>
    </row>
    <row r="202" spans="1:29" ht="39.75" customHeight="1">
      <c r="A202" s="297" t="s">
        <v>310</v>
      </c>
      <c r="B202" s="302" t="s">
        <v>28</v>
      </c>
      <c r="C202" s="19">
        <v>45772</v>
      </c>
      <c r="D202" s="18" t="s">
        <v>965</v>
      </c>
      <c r="E202" s="19">
        <v>45743</v>
      </c>
      <c r="F202" s="18" t="s">
        <v>1304</v>
      </c>
      <c r="G202" s="303" t="s">
        <v>311</v>
      </c>
      <c r="H202" s="20">
        <v>85</v>
      </c>
      <c r="I202" s="304" t="s">
        <v>807</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813</v>
      </c>
      <c r="AC202" s="76" t="s">
        <v>1305</v>
      </c>
    </row>
    <row r="203" spans="1:29" ht="39.75" customHeight="1">
      <c r="A203" s="297" t="s">
        <v>312</v>
      </c>
      <c r="B203" s="302" t="s">
        <v>28</v>
      </c>
      <c r="C203" s="19">
        <v>45772</v>
      </c>
      <c r="D203" s="18" t="s">
        <v>1306</v>
      </c>
      <c r="E203" s="19">
        <v>45743</v>
      </c>
      <c r="F203" s="18" t="s">
        <v>55</v>
      </c>
      <c r="G203" s="303" t="s">
        <v>313</v>
      </c>
      <c r="H203" s="20">
        <v>88</v>
      </c>
      <c r="I203" s="304" t="s">
        <v>807</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813</v>
      </c>
      <c r="AC203" s="11"/>
    </row>
    <row r="204" spans="1:29" ht="39.75" customHeight="1">
      <c r="A204" s="297" t="s">
        <v>314</v>
      </c>
      <c r="B204" s="302" t="s">
        <v>28</v>
      </c>
      <c r="C204" s="19">
        <v>45772</v>
      </c>
      <c r="D204" s="18" t="s">
        <v>1295</v>
      </c>
      <c r="E204" s="19">
        <v>45743</v>
      </c>
      <c r="F204" s="18" t="s">
        <v>59</v>
      </c>
      <c r="G204" s="303" t="s">
        <v>315</v>
      </c>
      <c r="H204" s="20">
        <v>57</v>
      </c>
      <c r="I204" s="304" t="s">
        <v>807</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813</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807</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807</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807</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807</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807</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807</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807</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807</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807</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807</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807</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807</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807</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807</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807</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813</v>
      </c>
      <c r="AC227" s="11"/>
    </row>
    <row r="228" spans="1:29" ht="39.75" customHeight="1">
      <c r="A228" s="297" t="s">
        <v>372</v>
      </c>
      <c r="B228" s="302" t="s">
        <v>28</v>
      </c>
      <c r="C228" s="305">
        <v>45711</v>
      </c>
      <c r="D228" s="19" t="s">
        <v>1306</v>
      </c>
      <c r="E228" s="299">
        <v>45706</v>
      </c>
      <c r="F228" s="19" t="s">
        <v>55</v>
      </c>
      <c r="G228" s="306" t="s">
        <v>373</v>
      </c>
      <c r="H228" s="20">
        <v>85</v>
      </c>
      <c r="I228" s="304" t="s">
        <v>807</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807</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807</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807</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807</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807</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807</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807</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807</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807</v>
      </c>
      <c r="J244" s="20" t="s">
        <v>30</v>
      </c>
      <c r="K244" s="360" t="s">
        <v>618</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807</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807</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807</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807</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807</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807</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807</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807</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807</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807</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807</v>
      </c>
      <c r="J256" s="20" t="s">
        <v>30</v>
      </c>
      <c r="K256" s="360" t="s">
        <v>618</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807</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807</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807</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807</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807</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807</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813</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807</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813</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807</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807</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807</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807</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46045</v>
      </c>
      <c r="D268" s="1151" t="s">
        <v>56</v>
      </c>
      <c r="E268" s="299">
        <v>45959</v>
      </c>
      <c r="F268" s="298" t="s">
        <v>569</v>
      </c>
      <c r="G268" s="492"/>
      <c r="H268" s="300">
        <v>89</v>
      </c>
      <c r="I268" s="1148" t="s">
        <v>807</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1381</v>
      </c>
      <c r="AD268" s="792"/>
      <c r="AE268" s="792"/>
      <c r="AF268" s="953"/>
    </row>
    <row r="269" spans="1:32" ht="39.75" customHeight="1">
      <c r="A269" s="914" t="s">
        <v>1386</v>
      </c>
      <c r="B269" s="355" t="s">
        <v>1337</v>
      </c>
      <c r="C269" s="299">
        <v>45989</v>
      </c>
      <c r="D269" s="1151" t="s">
        <v>56</v>
      </c>
      <c r="E269" s="299">
        <v>45959</v>
      </c>
      <c r="F269" s="298" t="s">
        <v>569</v>
      </c>
      <c r="G269" s="492" t="s">
        <v>1387</v>
      </c>
      <c r="H269" s="300">
        <v>59</v>
      </c>
      <c r="I269" s="1148" t="s">
        <v>807</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1388</v>
      </c>
      <c r="AD269" s="792"/>
      <c r="AE269" s="792"/>
      <c r="AF269" s="953"/>
    </row>
    <row r="270" spans="1:32" ht="39.75" customHeight="1">
      <c r="A270" s="914" t="s">
        <v>1389</v>
      </c>
      <c r="B270" s="355" t="s">
        <v>1337</v>
      </c>
      <c r="C270" s="299">
        <v>46010</v>
      </c>
      <c r="D270" s="1151" t="s">
        <v>56</v>
      </c>
      <c r="E270" s="299">
        <v>45959</v>
      </c>
      <c r="F270" s="298" t="s">
        <v>569</v>
      </c>
      <c r="G270" s="492" t="s">
        <v>1390</v>
      </c>
      <c r="H270" s="300">
        <v>89</v>
      </c>
      <c r="I270" s="1148" t="s">
        <v>807</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1391</v>
      </c>
      <c r="AD270" s="792"/>
      <c r="AE270" s="792"/>
      <c r="AF270" s="953"/>
    </row>
    <row r="271" spans="1:32" ht="39.75" customHeight="1">
      <c r="A271" s="914" t="s">
        <v>1392</v>
      </c>
      <c r="B271" s="355" t="s">
        <v>1337</v>
      </c>
      <c r="C271" s="299">
        <v>46045</v>
      </c>
      <c r="D271" s="1151" t="s">
        <v>56</v>
      </c>
      <c r="E271" s="299">
        <v>45959</v>
      </c>
      <c r="F271" s="298" t="s">
        <v>569</v>
      </c>
      <c r="G271" s="492"/>
      <c r="H271" s="300">
        <v>88</v>
      </c>
      <c r="I271" s="1148" t="s">
        <v>807</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1393</v>
      </c>
      <c r="AD271" s="792"/>
      <c r="AE271" s="792"/>
      <c r="AF271" s="953"/>
    </row>
    <row r="272" spans="1:32" ht="39.75" customHeight="1">
      <c r="A272" s="914" t="s">
        <v>1394</v>
      </c>
      <c r="B272" s="355" t="s">
        <v>1337</v>
      </c>
      <c r="C272" s="299">
        <v>45989</v>
      </c>
      <c r="D272" s="1151" t="s">
        <v>56</v>
      </c>
      <c r="E272" s="299">
        <v>45959</v>
      </c>
      <c r="F272" s="298" t="s">
        <v>569</v>
      </c>
      <c r="G272" s="492" t="s">
        <v>1395</v>
      </c>
      <c r="H272" s="300">
        <v>87</v>
      </c>
      <c r="I272" s="1148" t="s">
        <v>807</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1396</v>
      </c>
      <c r="B273" s="355" t="s">
        <v>1337</v>
      </c>
      <c r="C273" s="299">
        <v>46045</v>
      </c>
      <c r="D273" s="1151" t="s">
        <v>56</v>
      </c>
      <c r="E273" s="299">
        <v>45959</v>
      </c>
      <c r="F273" s="298" t="s">
        <v>569</v>
      </c>
      <c r="G273" s="492"/>
      <c r="H273" s="300">
        <v>90</v>
      </c>
      <c r="I273" s="1148" t="s">
        <v>807</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1397</v>
      </c>
      <c r="AD273" s="792"/>
      <c r="AE273" s="792"/>
      <c r="AF273" s="953"/>
    </row>
    <row r="274" spans="1:32" ht="39.75" customHeight="1">
      <c r="A274" s="904" t="s">
        <v>1398</v>
      </c>
      <c r="B274" s="355" t="s">
        <v>1337</v>
      </c>
      <c r="C274" s="740">
        <v>46019</v>
      </c>
      <c r="D274" s="1151" t="s">
        <v>56</v>
      </c>
      <c r="E274" s="740">
        <v>45959</v>
      </c>
      <c r="F274" s="741" t="s">
        <v>569</v>
      </c>
      <c r="G274" s="741" t="s">
        <v>1399</v>
      </c>
      <c r="H274" s="742">
        <v>90</v>
      </c>
      <c r="I274" s="1148" t="s">
        <v>807</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1400</v>
      </c>
      <c r="AD274" s="792"/>
      <c r="AE274" s="792"/>
      <c r="AF274" s="953"/>
    </row>
    <row r="275" spans="1:32" ht="39.75" customHeight="1">
      <c r="A275" s="914" t="s">
        <v>1401</v>
      </c>
      <c r="B275" s="355" t="s">
        <v>1337</v>
      </c>
      <c r="C275" s="299">
        <v>45989</v>
      </c>
      <c r="D275" s="1151" t="s">
        <v>56</v>
      </c>
      <c r="E275" s="299">
        <v>45959</v>
      </c>
      <c r="F275" s="298" t="s">
        <v>569</v>
      </c>
      <c r="G275" s="492" t="s">
        <v>1402</v>
      </c>
      <c r="H275" s="300">
        <v>90</v>
      </c>
      <c r="I275" s="1148" t="s">
        <v>807</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1403</v>
      </c>
      <c r="AD275" s="792"/>
      <c r="AE275" s="792"/>
      <c r="AF275" s="953"/>
    </row>
    <row r="276" spans="1:32" ht="39.75" customHeight="1">
      <c r="A276" s="904" t="s">
        <v>1404</v>
      </c>
      <c r="B276" s="355" t="s">
        <v>1337</v>
      </c>
      <c r="C276" s="740">
        <v>46019</v>
      </c>
      <c r="D276" s="1151" t="s">
        <v>56</v>
      </c>
      <c r="E276" s="740">
        <v>45959</v>
      </c>
      <c r="F276" s="741" t="s">
        <v>569</v>
      </c>
      <c r="G276" s="741" t="s">
        <v>1405</v>
      </c>
      <c r="H276" s="742">
        <v>90</v>
      </c>
      <c r="I276" s="1148" t="s">
        <v>807</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1406</v>
      </c>
      <c r="AD276" s="792"/>
      <c r="AE276" s="792"/>
      <c r="AF276" s="953"/>
    </row>
    <row r="277" spans="1:32" ht="39.75" customHeight="1">
      <c r="A277" s="914" t="s">
        <v>1407</v>
      </c>
      <c r="B277" s="355" t="s">
        <v>1337</v>
      </c>
      <c r="C277" s="299">
        <v>46021</v>
      </c>
      <c r="D277" s="1151" t="s">
        <v>56</v>
      </c>
      <c r="E277" s="299">
        <v>45959</v>
      </c>
      <c r="F277" s="298" t="s">
        <v>569</v>
      </c>
      <c r="G277" s="492" t="s">
        <v>1408</v>
      </c>
      <c r="H277" s="300">
        <v>89</v>
      </c>
      <c r="I277" s="1148" t="s">
        <v>807</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1409</v>
      </c>
      <c r="AD277" s="792"/>
      <c r="AE277" s="792"/>
      <c r="AF277" s="953"/>
    </row>
    <row r="278" spans="1:32" ht="39.75" customHeight="1">
      <c r="A278" s="904" t="s">
        <v>1410</v>
      </c>
      <c r="B278" s="355" t="s">
        <v>1337</v>
      </c>
      <c r="C278" s="740">
        <v>46021</v>
      </c>
      <c r="D278" s="1151" t="s">
        <v>56</v>
      </c>
      <c r="E278" s="740">
        <v>45959</v>
      </c>
      <c r="F278" s="741" t="s">
        <v>569</v>
      </c>
      <c r="G278" s="741" t="s">
        <v>1411</v>
      </c>
      <c r="H278" s="742">
        <v>88</v>
      </c>
      <c r="I278" s="1148" t="s">
        <v>807</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1412</v>
      </c>
      <c r="AD278" s="792"/>
      <c r="AE278" s="792"/>
      <c r="AF278" s="953"/>
    </row>
    <row r="279" spans="1:32" ht="39.75" customHeight="1">
      <c r="A279" s="904" t="s">
        <v>1413</v>
      </c>
      <c r="B279" s="355" t="s">
        <v>1337</v>
      </c>
      <c r="C279" s="740">
        <v>46021</v>
      </c>
      <c r="D279" s="1151" t="s">
        <v>56</v>
      </c>
      <c r="E279" s="740">
        <v>45959</v>
      </c>
      <c r="F279" s="741" t="s">
        <v>569</v>
      </c>
      <c r="G279" s="741" t="s">
        <v>1414</v>
      </c>
      <c r="H279" s="742">
        <v>86</v>
      </c>
      <c r="I279" s="1148" t="s">
        <v>807</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1415</v>
      </c>
      <c r="AD279" s="792"/>
      <c r="AE279" s="792"/>
      <c r="AF279" s="953"/>
    </row>
    <row r="280" spans="1:32" ht="39.75" customHeight="1">
      <c r="A280" s="904" t="s">
        <v>1416</v>
      </c>
      <c r="B280" s="355" t="s">
        <v>1337</v>
      </c>
      <c r="C280" s="299">
        <v>46052</v>
      </c>
      <c r="D280" s="1151" t="s">
        <v>56</v>
      </c>
      <c r="E280" s="740">
        <v>45959</v>
      </c>
      <c r="F280" s="741" t="s">
        <v>569</v>
      </c>
      <c r="G280" s="741" t="s">
        <v>1417</v>
      </c>
      <c r="H280" s="742">
        <v>87</v>
      </c>
      <c r="I280" s="1148" t="s">
        <v>807</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1418</v>
      </c>
      <c r="AD280" s="792"/>
      <c r="AE280" s="792"/>
      <c r="AF280" s="953"/>
    </row>
    <row r="281" spans="1:32" ht="39.75" customHeight="1">
      <c r="A281" s="904" t="s">
        <v>1419</v>
      </c>
      <c r="B281" s="355" t="s">
        <v>1337</v>
      </c>
      <c r="C281" s="740">
        <v>46021</v>
      </c>
      <c r="D281" s="1151" t="s">
        <v>56</v>
      </c>
      <c r="E281" s="740">
        <v>45959</v>
      </c>
      <c r="F281" s="741" t="s">
        <v>569</v>
      </c>
      <c r="G281" s="741" t="s">
        <v>1420</v>
      </c>
      <c r="H281" s="742">
        <v>85</v>
      </c>
      <c r="I281" s="1148" t="s">
        <v>807</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1421</v>
      </c>
      <c r="AD281" s="792"/>
      <c r="AE281" s="792"/>
      <c r="AF281" s="953"/>
    </row>
    <row r="282" spans="1:32" ht="39.75" customHeight="1">
      <c r="A282" s="904" t="s">
        <v>1422</v>
      </c>
      <c r="B282" s="355" t="s">
        <v>1337</v>
      </c>
      <c r="C282" s="740">
        <v>46019</v>
      </c>
      <c r="D282" s="1151" t="s">
        <v>56</v>
      </c>
      <c r="E282" s="740">
        <v>45959</v>
      </c>
      <c r="F282" s="741" t="s">
        <v>569</v>
      </c>
      <c r="G282" s="741" t="s">
        <v>1423</v>
      </c>
      <c r="H282" s="742">
        <v>87</v>
      </c>
      <c r="I282" s="1148" t="s">
        <v>807</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1424</v>
      </c>
      <c r="AD282" s="792"/>
      <c r="AE282" s="792"/>
      <c r="AF282" s="953"/>
    </row>
    <row r="283" spans="1:32" ht="39.75" customHeight="1">
      <c r="A283" s="904" t="s">
        <v>1425</v>
      </c>
      <c r="B283" s="355" t="s">
        <v>1337</v>
      </c>
      <c r="C283" s="740">
        <v>46052</v>
      </c>
      <c r="D283" s="1151" t="s">
        <v>56</v>
      </c>
      <c r="E283" s="740">
        <v>45987</v>
      </c>
      <c r="F283" s="741" t="s">
        <v>569</v>
      </c>
      <c r="G283" s="741" t="s">
        <v>1426</v>
      </c>
      <c r="H283" s="742">
        <v>85</v>
      </c>
      <c r="I283" s="1148" t="s">
        <v>807</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1427</v>
      </c>
      <c r="AD283" s="792"/>
      <c r="AE283" s="792"/>
      <c r="AF283" s="953"/>
    </row>
    <row r="284" spans="1:32" ht="39.75" customHeight="1">
      <c r="A284" s="904" t="s">
        <v>1428</v>
      </c>
      <c r="B284" s="355" t="s">
        <v>1337</v>
      </c>
      <c r="C284" s="299">
        <v>46052</v>
      </c>
      <c r="D284" s="1151" t="s">
        <v>56</v>
      </c>
      <c r="E284" s="740">
        <v>45987</v>
      </c>
      <c r="F284" s="741" t="s">
        <v>569</v>
      </c>
      <c r="G284" s="741" t="s">
        <v>1429</v>
      </c>
      <c r="H284" s="742">
        <v>76</v>
      </c>
      <c r="I284" s="1148" t="s">
        <v>807</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1430</v>
      </c>
      <c r="AD284" s="792"/>
      <c r="AE284" s="792"/>
      <c r="AF284" s="953"/>
    </row>
    <row r="285" spans="1:32" ht="39.75" customHeight="1">
      <c r="A285" s="904" t="s">
        <v>1431</v>
      </c>
      <c r="B285" s="355" t="s">
        <v>1337</v>
      </c>
      <c r="C285" s="299">
        <v>46052</v>
      </c>
      <c r="D285" s="1151" t="s">
        <v>56</v>
      </c>
      <c r="E285" s="740">
        <v>45987</v>
      </c>
      <c r="F285" s="741" t="s">
        <v>569</v>
      </c>
      <c r="G285" s="768" t="s">
        <v>1432</v>
      </c>
      <c r="H285" s="769">
        <v>86</v>
      </c>
      <c r="I285" s="372" t="s">
        <v>807</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1433</v>
      </c>
      <c r="AD285" s="792"/>
      <c r="AE285" s="792"/>
      <c r="AF285" s="953"/>
    </row>
    <row r="286" spans="1:32" ht="39.75" customHeight="1">
      <c r="A286" s="904" t="s">
        <v>1434</v>
      </c>
      <c r="B286" s="355" t="s">
        <v>1337</v>
      </c>
      <c r="C286" s="299">
        <v>46052</v>
      </c>
      <c r="D286" s="1151" t="s">
        <v>56</v>
      </c>
      <c r="E286" s="740">
        <v>45987</v>
      </c>
      <c r="F286" s="776" t="s">
        <v>569</v>
      </c>
      <c r="G286" s="741" t="s">
        <v>1435</v>
      </c>
      <c r="H286" s="742">
        <v>78</v>
      </c>
      <c r="I286" s="304" t="s">
        <v>807</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1436</v>
      </c>
      <c r="AD286" s="792"/>
      <c r="AE286" s="792"/>
      <c r="AF286" s="953"/>
    </row>
    <row r="287" spans="1:32" ht="39.75" customHeight="1">
      <c r="A287" s="926" t="s">
        <v>1437</v>
      </c>
      <c r="B287" s="1152" t="s">
        <v>1337</v>
      </c>
      <c r="C287" s="299">
        <v>46052</v>
      </c>
      <c r="D287" s="1153" t="s">
        <v>56</v>
      </c>
      <c r="E287" s="739">
        <v>45987</v>
      </c>
      <c r="F287" s="690" t="s">
        <v>569</v>
      </c>
      <c r="G287" s="741" t="s">
        <v>1438</v>
      </c>
      <c r="H287" s="742">
        <v>73</v>
      </c>
      <c r="I287" s="304" t="s">
        <v>807</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1439</v>
      </c>
      <c r="AD287" s="792"/>
      <c r="AE287" s="792"/>
      <c r="AF287" s="953"/>
    </row>
    <row r="288" spans="1:32" ht="39.75" customHeight="1">
      <c r="A288" s="904" t="s">
        <v>1440</v>
      </c>
      <c r="B288" s="355" t="s">
        <v>1337</v>
      </c>
      <c r="C288" s="740">
        <v>46019</v>
      </c>
      <c r="D288" s="1151" t="s">
        <v>56</v>
      </c>
      <c r="E288" s="740">
        <v>45959</v>
      </c>
      <c r="F288" s="741" t="s">
        <v>569</v>
      </c>
      <c r="G288" s="741" t="s">
        <v>1441</v>
      </c>
      <c r="H288" s="742">
        <v>0</v>
      </c>
      <c r="I288" s="1148" t="s">
        <v>807</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1442</v>
      </c>
      <c r="AD288" s="792"/>
      <c r="AE288" s="792"/>
      <c r="AF288" s="953"/>
    </row>
    <row r="289" spans="1:32" ht="39.75" customHeight="1">
      <c r="A289" s="904" t="s">
        <v>1443</v>
      </c>
      <c r="B289" s="355" t="s">
        <v>1337</v>
      </c>
      <c r="C289" s="740">
        <v>46019</v>
      </c>
      <c r="D289" s="1151" t="s">
        <v>56</v>
      </c>
      <c r="E289" s="740">
        <v>45959</v>
      </c>
      <c r="F289" s="741" t="s">
        <v>569</v>
      </c>
      <c r="G289" s="741" t="s">
        <v>1444</v>
      </c>
      <c r="H289" s="742">
        <v>0</v>
      </c>
      <c r="I289" s="1148" t="s">
        <v>807</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1445</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1446</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1447</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928</v>
      </c>
      <c r="O296" s="435" t="s">
        <v>929</v>
      </c>
      <c r="P296" s="435" t="s">
        <v>930</v>
      </c>
      <c r="Q296" s="436" t="s">
        <v>94</v>
      </c>
      <c r="R296" s="436" t="s">
        <v>97</v>
      </c>
      <c r="S296" s="436" t="s">
        <v>98</v>
      </c>
      <c r="T296" s="436" t="s">
        <v>69</v>
      </c>
      <c r="U296" s="436" t="s">
        <v>545</v>
      </c>
      <c r="V296" s="436" t="s">
        <v>505</v>
      </c>
      <c r="W296" s="436" t="s">
        <v>547</v>
      </c>
      <c r="X296" s="446" t="s">
        <v>549</v>
      </c>
      <c r="Y296" s="436" t="s">
        <v>507</v>
      </c>
      <c r="Z296" s="436" t="s">
        <v>508</v>
      </c>
      <c r="AA296" s="356" t="s">
        <v>931</v>
      </c>
      <c r="AB296" s="436" t="s">
        <v>932</v>
      </c>
      <c r="AC296" s="982" t="s">
        <v>933</v>
      </c>
    </row>
    <row r="297" spans="1:32" ht="39.75" customHeight="1">
      <c r="A297" s="559" t="s">
        <v>1448</v>
      </c>
      <c r="B297" s="377" t="s">
        <v>34</v>
      </c>
      <c r="C297" s="360">
        <v>45960</v>
      </c>
      <c r="D297" s="360" t="s">
        <v>1449</v>
      </c>
      <c r="E297" s="360">
        <v>45909</v>
      </c>
      <c r="F297" s="360" t="s">
        <v>55</v>
      </c>
      <c r="G297" s="361" t="s">
        <v>1450</v>
      </c>
      <c r="H297" s="362">
        <v>0</v>
      </c>
      <c r="I297" s="362" t="s">
        <v>807</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940</v>
      </c>
      <c r="AB297" s="894" t="s">
        <v>940</v>
      </c>
      <c r="AC297" s="798" t="s">
        <v>1451</v>
      </c>
    </row>
    <row r="298" spans="1:32" ht="39.75" customHeight="1">
      <c r="A298" s="918" t="s">
        <v>1452</v>
      </c>
      <c r="B298" s="1128" t="s">
        <v>34</v>
      </c>
      <c r="C298" s="605">
        <v>45999</v>
      </c>
      <c r="D298" s="607" t="s">
        <v>50</v>
      </c>
      <c r="E298" s="633">
        <v>45975</v>
      </c>
      <c r="F298" s="607" t="s">
        <v>55</v>
      </c>
      <c r="G298" s="1129" t="s">
        <v>1453</v>
      </c>
      <c r="H298" s="629">
        <v>0</v>
      </c>
      <c r="I298" s="1130" t="s">
        <v>807</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940</v>
      </c>
      <c r="AB298" s="255" t="s">
        <v>940</v>
      </c>
      <c r="AC298" s="1231" t="s">
        <v>1454</v>
      </c>
    </row>
    <row r="299" spans="1:32" ht="39.75" customHeight="1">
      <c r="A299" s="647" t="s">
        <v>122</v>
      </c>
      <c r="B299" s="377" t="s">
        <v>34</v>
      </c>
      <c r="C299" s="367">
        <v>45807</v>
      </c>
      <c r="D299" s="358" t="s">
        <v>943</v>
      </c>
      <c r="E299" s="366" t="s">
        <v>260</v>
      </c>
      <c r="F299" s="358" t="s">
        <v>51</v>
      </c>
      <c r="G299" s="368" t="s">
        <v>125</v>
      </c>
      <c r="H299" s="362">
        <v>84</v>
      </c>
      <c r="I299" s="372" t="s">
        <v>807</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940</v>
      </c>
      <c r="AB299" s="373" t="s">
        <v>940</v>
      </c>
      <c r="AC299" s="983" t="s">
        <v>1455</v>
      </c>
    </row>
    <row r="300" spans="1:32" ht="39.75" customHeight="1">
      <c r="A300" s="559" t="s">
        <v>129</v>
      </c>
      <c r="B300" s="377" t="s">
        <v>34</v>
      </c>
      <c r="C300" s="360">
        <v>45991</v>
      </c>
      <c r="D300" s="366" t="s">
        <v>945</v>
      </c>
      <c r="E300" s="367">
        <v>45716</v>
      </c>
      <c r="F300" s="366" t="s">
        <v>51</v>
      </c>
      <c r="G300" s="368" t="s">
        <v>164</v>
      </c>
      <c r="H300" s="369">
        <v>44</v>
      </c>
      <c r="I300" s="372" t="s">
        <v>807</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7">
        <v>1</v>
      </c>
      <c r="Y300" s="7">
        <v>1</v>
      </c>
      <c r="Z300" s="896">
        <v>1</v>
      </c>
      <c r="AA300" s="373" t="s">
        <v>940</v>
      </c>
      <c r="AB300" s="373" t="s">
        <v>940</v>
      </c>
      <c r="AC300" s="983" t="s">
        <v>1456</v>
      </c>
    </row>
    <row r="301" spans="1:32" ht="39.75" customHeight="1">
      <c r="A301" s="801" t="s">
        <v>1457</v>
      </c>
      <c r="B301" s="377" t="s">
        <v>34</v>
      </c>
      <c r="C301" s="699">
        <v>46171</v>
      </c>
      <c r="D301" s="699" t="s">
        <v>54</v>
      </c>
      <c r="E301" s="699">
        <v>46156</v>
      </c>
      <c r="F301" s="700" t="s">
        <v>53</v>
      </c>
      <c r="G301" s="699" t="s">
        <v>1458</v>
      </c>
      <c r="H301" s="1058">
        <v>70</v>
      </c>
      <c r="I301" s="1055" t="s">
        <v>807</v>
      </c>
      <c r="J301" s="1058" t="s">
        <v>30</v>
      </c>
      <c r="K301" s="360" t="s">
        <v>618</v>
      </c>
      <c r="L301" s="372" t="s">
        <v>110</v>
      </c>
      <c r="M301" s="1407">
        <v>80624</v>
      </c>
      <c r="N301" s="920"/>
      <c r="O301" s="1356"/>
      <c r="P301" s="1407">
        <v>80624</v>
      </c>
      <c r="Q301" s="372" t="s">
        <v>110</v>
      </c>
      <c r="R301" s="1506" t="s">
        <v>38</v>
      </c>
      <c r="S301" s="702">
        <v>46158</v>
      </c>
      <c r="T301" s="670">
        <v>6856</v>
      </c>
      <c r="U301" s="560">
        <v>6979</v>
      </c>
      <c r="V301" s="365">
        <f t="shared" ref="V301" ca="1" si="11">IFERROR($W301/$V301, 0)</f>
        <v>1.0179404900816802</v>
      </c>
      <c r="W301" s="702">
        <v>46162</v>
      </c>
      <c r="X301" s="268">
        <v>1</v>
      </c>
      <c r="Y301" s="794">
        <v>1</v>
      </c>
      <c r="Z301" s="1498">
        <v>1</v>
      </c>
      <c r="AA301" s="373" t="s">
        <v>813</v>
      </c>
      <c r="AB301" s="373" t="s">
        <v>813</v>
      </c>
      <c r="AC301" s="698" t="s">
        <v>1459</v>
      </c>
    </row>
    <row r="302" spans="1:32" ht="39.75" customHeight="1">
      <c r="A302" s="1507" t="s">
        <v>839</v>
      </c>
      <c r="B302" s="377" t="s">
        <v>34</v>
      </c>
      <c r="C302" s="1387">
        <v>46191</v>
      </c>
      <c r="D302" s="1386" t="s">
        <v>473</v>
      </c>
      <c r="E302" s="1386">
        <v>46142</v>
      </c>
      <c r="F302" s="1385" t="s">
        <v>53</v>
      </c>
      <c r="G302" s="1254"/>
      <c r="H302" s="1579">
        <v>58</v>
      </c>
      <c r="I302" s="372" t="s">
        <v>807</v>
      </c>
      <c r="J302" s="1058" t="s">
        <v>30</v>
      </c>
      <c r="K302" s="360" t="s">
        <v>618</v>
      </c>
      <c r="L302" s="372" t="s">
        <v>110</v>
      </c>
      <c r="M302" s="1243">
        <v>56668.15</v>
      </c>
      <c r="N302" s="920"/>
      <c r="O302" s="1356"/>
      <c r="P302" s="1243">
        <v>56668.15</v>
      </c>
      <c r="Q302" s="372" t="s">
        <v>110</v>
      </c>
      <c r="R302" s="1506" t="s">
        <v>38</v>
      </c>
      <c r="S302" s="1581">
        <v>46144</v>
      </c>
      <c r="T302" s="1583">
        <v>4061</v>
      </c>
      <c r="U302" s="1599">
        <v>4061</v>
      </c>
      <c r="V302" s="3">
        <f>IFERROR(Table5[[#This Row],[Actual Redline Completed Footage UG]]/Table5[[#This Row],[Footage UG]], 0)</f>
        <v>1</v>
      </c>
      <c r="W302" s="1581">
        <v>46153</v>
      </c>
      <c r="X302" s="815">
        <v>0</v>
      </c>
      <c r="Y302" s="815">
        <v>0</v>
      </c>
      <c r="Z302" s="1498">
        <v>0</v>
      </c>
      <c r="AA302" s="373" t="s">
        <v>813</v>
      </c>
      <c r="AB302" s="373" t="s">
        <v>813</v>
      </c>
      <c r="AC302" s="1242" t="s">
        <v>646</v>
      </c>
    </row>
    <row r="303" spans="1:32" ht="39.75" customHeight="1">
      <c r="A303" s="1505" t="s">
        <v>1460</v>
      </c>
      <c r="B303" s="377" t="s">
        <v>34</v>
      </c>
      <c r="C303" s="1387">
        <v>46172</v>
      </c>
      <c r="D303" s="367" t="s">
        <v>54</v>
      </c>
      <c r="E303" s="367">
        <v>46142</v>
      </c>
      <c r="F303" s="366" t="s">
        <v>53</v>
      </c>
      <c r="G303" s="699" t="s">
        <v>1461</v>
      </c>
      <c r="H303" s="990">
        <v>0</v>
      </c>
      <c r="I303" s="372" t="s">
        <v>807</v>
      </c>
      <c r="J303" s="1058" t="s">
        <v>30</v>
      </c>
      <c r="K303" s="360" t="s">
        <v>618</v>
      </c>
      <c r="L303" s="372" t="s">
        <v>110</v>
      </c>
      <c r="M303" s="1243">
        <v>36998.550000000003</v>
      </c>
      <c r="N303" s="920"/>
      <c r="O303" s="1356"/>
      <c r="P303" s="1243">
        <v>36998.550000000003</v>
      </c>
      <c r="Q303" s="372" t="s">
        <v>110</v>
      </c>
      <c r="R303" s="1506" t="s">
        <v>38</v>
      </c>
      <c r="S303" s="1368">
        <v>46143</v>
      </c>
      <c r="T303" s="993">
        <v>2944</v>
      </c>
      <c r="U303" s="1237">
        <v>2988</v>
      </c>
      <c r="V303" s="365">
        <f ca="1">IFERROR($W303/$V303, 0)</f>
        <v>1.0149456521739131</v>
      </c>
      <c r="W303" s="992">
        <v>46155</v>
      </c>
      <c r="X303" s="7">
        <v>1</v>
      </c>
      <c r="Y303" s="815">
        <v>0</v>
      </c>
      <c r="Z303" s="1498">
        <v>0</v>
      </c>
      <c r="AA303" s="373" t="s">
        <v>813</v>
      </c>
      <c r="AB303" s="373" t="s">
        <v>813</v>
      </c>
      <c r="AC303" s="983"/>
    </row>
    <row r="304" spans="1:32" ht="39.75" customHeight="1">
      <c r="A304" s="297" t="s">
        <v>134</v>
      </c>
      <c r="B304" s="311" t="s">
        <v>34</v>
      </c>
      <c r="C304" s="19">
        <v>45711</v>
      </c>
      <c r="D304" s="18" t="s">
        <v>56</v>
      </c>
      <c r="E304" s="19">
        <v>45707</v>
      </c>
      <c r="F304" s="18" t="s">
        <v>1462</v>
      </c>
      <c r="G304" s="303" t="s">
        <v>135</v>
      </c>
      <c r="H304" s="20">
        <v>0</v>
      </c>
      <c r="I304" s="304" t="s">
        <v>807</v>
      </c>
      <c r="J304" s="20" t="s">
        <v>30</v>
      </c>
      <c r="K304" s="19">
        <v>45701</v>
      </c>
      <c r="L304" s="20" t="s">
        <v>110</v>
      </c>
      <c r="M304" s="343">
        <v>111163</v>
      </c>
      <c r="N304" s="555"/>
      <c r="O304" s="555"/>
      <c r="P304" s="905">
        <v>111163</v>
      </c>
      <c r="Q304" s="20" t="s">
        <v>110</v>
      </c>
      <c r="R304" s="1310" t="s">
        <v>38</v>
      </c>
      <c r="S304" s="502">
        <v>45718</v>
      </c>
      <c r="T304" s="9">
        <v>7805</v>
      </c>
      <c r="U304" s="387">
        <v>7969</v>
      </c>
      <c r="V304" s="29">
        <f>IFERROR(Table5[[#This Row],[Actual Redline Completed Footage UG]]/Table5[[#This Row],[Footage UG]], 0)</f>
        <v>1.0210121716848175</v>
      </c>
      <c r="W304" s="502">
        <v>45740</v>
      </c>
      <c r="X304" s="1157">
        <v>1</v>
      </c>
      <c r="Y304" s="915">
        <v>1</v>
      </c>
      <c r="Z304" s="280">
        <v>1</v>
      </c>
      <c r="AA304" s="370">
        <v>45854</v>
      </c>
      <c r="AB304" s="373" t="s">
        <v>940</v>
      </c>
      <c r="AC304" s="11"/>
    </row>
    <row r="305" spans="1:29" ht="39.75" customHeight="1">
      <c r="A305" s="638" t="s">
        <v>142</v>
      </c>
      <c r="B305" s="377" t="s">
        <v>34</v>
      </c>
      <c r="C305" s="360">
        <v>45991</v>
      </c>
      <c r="D305" s="366" t="s">
        <v>50</v>
      </c>
      <c r="E305" s="367">
        <v>45880</v>
      </c>
      <c r="F305" s="366" t="s">
        <v>55</v>
      </c>
      <c r="G305" s="368" t="s">
        <v>143</v>
      </c>
      <c r="H305" s="369">
        <v>0</v>
      </c>
      <c r="I305" s="372" t="s">
        <v>807</v>
      </c>
      <c r="J305" s="369" t="s">
        <v>30</v>
      </c>
      <c r="K305" s="367">
        <v>45881</v>
      </c>
      <c r="L305" s="369" t="s">
        <v>110</v>
      </c>
      <c r="M305" s="574">
        <v>4815.6499999999996</v>
      </c>
      <c r="N305" s="416"/>
      <c r="O305" s="416"/>
      <c r="P305" s="574">
        <v>4815.6499999999996</v>
      </c>
      <c r="Q305" s="20" t="s">
        <v>110</v>
      </c>
      <c r="R305" s="1310" t="s">
        <v>38</v>
      </c>
      <c r="S305" s="502">
        <v>45881</v>
      </c>
      <c r="T305" s="9">
        <v>321</v>
      </c>
      <c r="U305" s="382">
        <v>367</v>
      </c>
      <c r="V305" s="3">
        <f>IFERROR($U305/$T305, 0)</f>
        <v>1.1433021806853583</v>
      </c>
      <c r="W305" s="502">
        <v>45905</v>
      </c>
      <c r="X305" s="280">
        <v>0</v>
      </c>
      <c r="Y305" s="280">
        <v>0</v>
      </c>
      <c r="Z305" s="280">
        <v>0</v>
      </c>
      <c r="AA305" s="373" t="s">
        <v>940</v>
      </c>
      <c r="AB305" s="373" t="s">
        <v>940</v>
      </c>
      <c r="AC305" s="389" t="s">
        <v>1463</v>
      </c>
    </row>
    <row r="306" spans="1:29" ht="39.75" customHeight="1">
      <c r="A306" s="801" t="s">
        <v>1464</v>
      </c>
      <c r="B306" s="377" t="s">
        <v>34</v>
      </c>
      <c r="C306" s="689">
        <v>46040</v>
      </c>
      <c r="D306" s="700" t="s">
        <v>1465</v>
      </c>
      <c r="E306" s="699">
        <v>46034</v>
      </c>
      <c r="F306" s="700" t="s">
        <v>53</v>
      </c>
      <c r="G306" s="700"/>
      <c r="H306" s="701">
        <v>76</v>
      </c>
      <c r="I306" s="372" t="s">
        <v>807</v>
      </c>
      <c r="J306" s="1058" t="s">
        <v>30</v>
      </c>
      <c r="K306" s="699">
        <v>46036</v>
      </c>
      <c r="L306" s="701" t="s">
        <v>110</v>
      </c>
      <c r="M306" s="901">
        <v>64325</v>
      </c>
      <c r="N306" s="920"/>
      <c r="O306" s="416"/>
      <c r="P306" s="901">
        <v>64325</v>
      </c>
      <c r="Q306" s="746" t="s">
        <v>110</v>
      </c>
      <c r="R306" s="1311" t="s">
        <v>38</v>
      </c>
      <c r="S306" s="779">
        <v>46034</v>
      </c>
      <c r="T306" s="703">
        <v>8189</v>
      </c>
      <c r="U306" s="803">
        <v>8349</v>
      </c>
      <c r="V306" s="3">
        <f>IFERROR(Table5[[#This Row],[Actual Redline Completed Footage UG]]/Table5[[#This Row],[Footage UG]], 0)</f>
        <v>1.0195384051776775</v>
      </c>
      <c r="W306" s="702">
        <v>46042</v>
      </c>
      <c r="X306" s="280">
        <v>1</v>
      </c>
      <c r="Y306" s="280">
        <v>1</v>
      </c>
      <c r="Z306" s="280">
        <v>1</v>
      </c>
      <c r="AA306" s="373" t="s">
        <v>940</v>
      </c>
      <c r="AB306" s="373" t="s">
        <v>940</v>
      </c>
      <c r="AC306" s="698" t="s">
        <v>1466</v>
      </c>
    </row>
    <row r="307" spans="1:29" ht="39.75" customHeight="1">
      <c r="A307" s="559" t="s">
        <v>1467</v>
      </c>
      <c r="B307" s="377" t="s">
        <v>34</v>
      </c>
      <c r="C307" s="689">
        <v>46040</v>
      </c>
      <c r="D307" s="366" t="s">
        <v>58</v>
      </c>
      <c r="E307" s="367">
        <v>46027</v>
      </c>
      <c r="F307" s="366" t="s">
        <v>53</v>
      </c>
      <c r="G307" s="700"/>
      <c r="H307" s="990">
        <v>109</v>
      </c>
      <c r="I307" s="372" t="s">
        <v>807</v>
      </c>
      <c r="J307" s="1058" t="s">
        <v>30</v>
      </c>
      <c r="K307" s="367">
        <v>45663</v>
      </c>
      <c r="L307" s="701" t="s">
        <v>110</v>
      </c>
      <c r="M307" s="1243">
        <v>123587.5</v>
      </c>
      <c r="N307" s="920"/>
      <c r="O307" s="930"/>
      <c r="P307" s="1243">
        <v>123587.5</v>
      </c>
      <c r="Q307" s="995" t="s">
        <v>110</v>
      </c>
      <c r="R307" s="1312" t="s">
        <v>38</v>
      </c>
      <c r="S307" s="1315">
        <v>46008</v>
      </c>
      <c r="T307" s="993">
        <v>5450</v>
      </c>
      <c r="U307" s="1237">
        <v>5628</v>
      </c>
      <c r="V307" s="3">
        <f>IFERROR(Table5[[#This Row],[Actual Redline Completed Footage UG]]/Table5[[#This Row],[Footage UG]], 0)</f>
        <v>1.0326605504587156</v>
      </c>
      <c r="W307" s="992">
        <v>46034</v>
      </c>
      <c r="X307" s="280">
        <v>1</v>
      </c>
      <c r="Y307" s="280">
        <v>1</v>
      </c>
      <c r="Z307" s="280">
        <v>1</v>
      </c>
      <c r="AA307" s="373" t="s">
        <v>940</v>
      </c>
      <c r="AB307" s="373" t="s">
        <v>940</v>
      </c>
      <c r="AC307" s="698" t="s">
        <v>1468</v>
      </c>
    </row>
    <row r="308" spans="1:29" ht="39.75" customHeight="1">
      <c r="A308" s="559" t="s">
        <v>1469</v>
      </c>
      <c r="B308" s="377" t="s">
        <v>37</v>
      </c>
      <c r="C308" s="360">
        <v>46006</v>
      </c>
      <c r="D308" s="366" t="s">
        <v>52</v>
      </c>
      <c r="E308" s="367">
        <v>45987</v>
      </c>
      <c r="F308" s="366" t="s">
        <v>51</v>
      </c>
      <c r="G308" s="368" t="s">
        <v>1470</v>
      </c>
      <c r="H308" s="369">
        <v>35</v>
      </c>
      <c r="I308" s="372" t="s">
        <v>807</v>
      </c>
      <c r="J308" s="369" t="s">
        <v>30</v>
      </c>
      <c r="K308" s="360" t="s">
        <v>618</v>
      </c>
      <c r="L308" s="369" t="s">
        <v>110</v>
      </c>
      <c r="M308" s="900">
        <v>35942</v>
      </c>
      <c r="N308" s="920"/>
      <c r="O308" s="416"/>
      <c r="P308" s="900">
        <v>35942</v>
      </c>
      <c r="Q308" s="20" t="s">
        <v>110</v>
      </c>
      <c r="R308" s="1310" t="s">
        <v>38</v>
      </c>
      <c r="S308" s="502">
        <v>45992</v>
      </c>
      <c r="T308" s="9">
        <v>2801</v>
      </c>
      <c r="U308" s="382">
        <v>2817</v>
      </c>
      <c r="V308" s="3">
        <f>IFERROR(Table5[[#This Row],[Actual Redline Completed Footage UG]]/Table5[[#This Row],[Footage UG]], 0)</f>
        <v>1.0057122456265619</v>
      </c>
      <c r="W308" s="370">
        <v>46000</v>
      </c>
      <c r="X308" s="280">
        <v>0</v>
      </c>
      <c r="Y308" s="280">
        <v>0</v>
      </c>
      <c r="Z308" s="280">
        <v>0</v>
      </c>
      <c r="AA308" s="373" t="s">
        <v>940</v>
      </c>
      <c r="AB308" s="373" t="s">
        <v>940</v>
      </c>
      <c r="AC308" s="798" t="s">
        <v>1471</v>
      </c>
    </row>
    <row r="309" spans="1:29" ht="39.75" customHeight="1">
      <c r="A309" s="1350" t="s">
        <v>1472</v>
      </c>
      <c r="B309" s="377" t="s">
        <v>37</v>
      </c>
      <c r="C309" s="689">
        <v>46006</v>
      </c>
      <c r="D309" s="700" t="s">
        <v>52</v>
      </c>
      <c r="E309" s="699">
        <v>45987</v>
      </c>
      <c r="F309" s="700" t="s">
        <v>51</v>
      </c>
      <c r="G309" s="700" t="s">
        <v>1473</v>
      </c>
      <c r="H309" s="701">
        <v>30</v>
      </c>
      <c r="I309" s="372" t="s">
        <v>807</v>
      </c>
      <c r="J309" s="1058" t="s">
        <v>30</v>
      </c>
      <c r="K309" s="360" t="s">
        <v>618</v>
      </c>
      <c r="L309" s="701" t="s">
        <v>110</v>
      </c>
      <c r="M309" s="972">
        <v>31387.05</v>
      </c>
      <c r="N309" s="920"/>
      <c r="O309" s="930"/>
      <c r="P309" s="972">
        <v>31387.05</v>
      </c>
      <c r="Q309" s="746" t="s">
        <v>110</v>
      </c>
      <c r="R309" s="1450" t="s">
        <v>38</v>
      </c>
      <c r="S309" s="779">
        <v>45992</v>
      </c>
      <c r="T309" s="703">
        <v>2580</v>
      </c>
      <c r="U309" s="1351">
        <v>2628</v>
      </c>
      <c r="V309" s="365">
        <f ca="1">IFERROR($W309/$V309, 0)</f>
        <v>1.0186046511627906</v>
      </c>
      <c r="W309" s="702">
        <v>46001</v>
      </c>
      <c r="X309" s="697">
        <v>0</v>
      </c>
      <c r="Y309" s="697">
        <v>0</v>
      </c>
      <c r="Z309" s="280">
        <v>0</v>
      </c>
      <c r="AA309" s="373" t="s">
        <v>940</v>
      </c>
      <c r="AB309" s="373" t="s">
        <v>940</v>
      </c>
      <c r="AC309" s="798" t="s">
        <v>1474</v>
      </c>
    </row>
    <row r="310" spans="1:29" ht="39.75" customHeight="1">
      <c r="A310" s="559" t="s">
        <v>1475</v>
      </c>
      <c r="B310" s="377" t="s">
        <v>37</v>
      </c>
      <c r="C310" s="360">
        <v>46006</v>
      </c>
      <c r="D310" s="366" t="s">
        <v>52</v>
      </c>
      <c r="E310" s="367">
        <v>45975</v>
      </c>
      <c r="F310" s="366" t="s">
        <v>51</v>
      </c>
      <c r="G310" s="368" t="s">
        <v>1476</v>
      </c>
      <c r="H310" s="369">
        <v>86</v>
      </c>
      <c r="I310" s="372" t="s">
        <v>807</v>
      </c>
      <c r="J310" s="1058" t="s">
        <v>30</v>
      </c>
      <c r="K310" s="360" t="s">
        <v>618</v>
      </c>
      <c r="L310" s="369" t="s">
        <v>110</v>
      </c>
      <c r="M310" s="900">
        <v>111432</v>
      </c>
      <c r="N310" s="555"/>
      <c r="O310" s="946"/>
      <c r="P310" s="900">
        <v>111432</v>
      </c>
      <c r="Q310" s="20" t="s">
        <v>110</v>
      </c>
      <c r="R310" s="1310" t="s">
        <v>38</v>
      </c>
      <c r="S310" s="502">
        <v>45979</v>
      </c>
      <c r="T310" s="9">
        <v>9272</v>
      </c>
      <c r="U310" s="382">
        <v>9385</v>
      </c>
      <c r="V310" s="3">
        <f>IFERROR(Table5[[#This Row],[Actual Redline Completed Footage UG]]/Table5[[#This Row],[Footage UG]], 0)</f>
        <v>1.0121872303710095</v>
      </c>
      <c r="W310" s="370">
        <v>45985</v>
      </c>
      <c r="X310" s="280">
        <v>0</v>
      </c>
      <c r="Y310" s="280">
        <v>0</v>
      </c>
      <c r="Z310" s="280">
        <v>0</v>
      </c>
      <c r="AA310" s="373" t="s">
        <v>940</v>
      </c>
      <c r="AB310" s="373" t="s">
        <v>940</v>
      </c>
      <c r="AC310" s="798" t="s">
        <v>1477</v>
      </c>
    </row>
    <row r="311" spans="1:29" ht="39.75" customHeight="1">
      <c r="A311" s="1350" t="s">
        <v>1478</v>
      </c>
      <c r="B311" s="377" t="s">
        <v>37</v>
      </c>
      <c r="C311" s="689">
        <v>46081</v>
      </c>
      <c r="D311" s="700" t="s">
        <v>52</v>
      </c>
      <c r="E311" s="699">
        <v>46043</v>
      </c>
      <c r="F311" s="700" t="s">
        <v>51</v>
      </c>
      <c r="G311" s="700" t="s">
        <v>1479</v>
      </c>
      <c r="H311" s="701">
        <v>61</v>
      </c>
      <c r="I311" s="372" t="s">
        <v>807</v>
      </c>
      <c r="J311" s="701" t="s">
        <v>30</v>
      </c>
      <c r="K311" s="699">
        <v>46038</v>
      </c>
      <c r="L311" s="701" t="s">
        <v>110</v>
      </c>
      <c r="M311" s="901">
        <v>56650</v>
      </c>
      <c r="N311" s="555"/>
      <c r="O311" s="575"/>
      <c r="P311" s="901">
        <v>56650</v>
      </c>
      <c r="Q311" s="746" t="s">
        <v>110</v>
      </c>
      <c r="R311" s="1450" t="s">
        <v>38</v>
      </c>
      <c r="S311" s="779">
        <v>46038</v>
      </c>
      <c r="T311" s="703">
        <v>4641</v>
      </c>
      <c r="U311" s="1351">
        <v>4757</v>
      </c>
      <c r="V311" s="365">
        <f ca="1">IFERROR($W311/$V311, 0)</f>
        <v>1.0249946132299073</v>
      </c>
      <c r="W311" s="702">
        <v>46051</v>
      </c>
      <c r="X311" s="697">
        <v>0</v>
      </c>
      <c r="Y311" s="697">
        <v>0</v>
      </c>
      <c r="Z311" s="280">
        <v>0</v>
      </c>
      <c r="AA311" s="373" t="s">
        <v>940</v>
      </c>
      <c r="AB311" s="373" t="s">
        <v>940</v>
      </c>
      <c r="AC311" s="698" t="s">
        <v>1480</v>
      </c>
    </row>
    <row r="312" spans="1:29" ht="39.75" customHeight="1">
      <c r="A312" s="559" t="s">
        <v>1481</v>
      </c>
      <c r="B312" s="377" t="s">
        <v>37</v>
      </c>
      <c r="C312" s="360">
        <v>46006</v>
      </c>
      <c r="D312" s="366" t="s">
        <v>52</v>
      </c>
      <c r="E312" s="367">
        <v>45980</v>
      </c>
      <c r="F312" s="366" t="s">
        <v>51</v>
      </c>
      <c r="G312" s="368" t="s">
        <v>1482</v>
      </c>
      <c r="H312" s="369">
        <v>75</v>
      </c>
      <c r="I312" s="372" t="s">
        <v>807</v>
      </c>
      <c r="J312" s="369" t="s">
        <v>30</v>
      </c>
      <c r="K312" s="360" t="s">
        <v>618</v>
      </c>
      <c r="L312" s="369" t="s">
        <v>110</v>
      </c>
      <c r="M312" s="900">
        <v>82330</v>
      </c>
      <c r="N312" s="555"/>
      <c r="O312" s="946"/>
      <c r="P312" s="574">
        <v>82330</v>
      </c>
      <c r="Q312" s="20" t="s">
        <v>110</v>
      </c>
      <c r="R312" s="1310" t="s">
        <v>38</v>
      </c>
      <c r="S312" s="502">
        <v>45965</v>
      </c>
      <c r="T312" s="9">
        <v>7126</v>
      </c>
      <c r="U312" s="382">
        <v>7033</v>
      </c>
      <c r="V312" s="3">
        <f>IFERROR(Table5[[#This Row],[Actual Redline Completed Footage UG]]/Table5[[#This Row],[Footage UG]], 0)</f>
        <v>0.98694920011226495</v>
      </c>
      <c r="W312" s="370">
        <v>45982</v>
      </c>
      <c r="X312" s="280">
        <v>0</v>
      </c>
      <c r="Y312" s="280">
        <v>0</v>
      </c>
      <c r="Z312" s="280">
        <v>0</v>
      </c>
      <c r="AA312" s="373" t="s">
        <v>940</v>
      </c>
      <c r="AB312" s="373" t="s">
        <v>940</v>
      </c>
      <c r="AC312" s="798" t="s">
        <v>1483</v>
      </c>
    </row>
    <row r="313" spans="1:29" ht="39.75" customHeight="1">
      <c r="A313" s="801" t="s">
        <v>1484</v>
      </c>
      <c r="B313" s="690" t="s">
        <v>31</v>
      </c>
      <c r="C313" s="689">
        <v>46073</v>
      </c>
      <c r="D313" s="689" t="s">
        <v>1048</v>
      </c>
      <c r="E313" s="689"/>
      <c r="F313" s="690" t="s">
        <v>57</v>
      </c>
      <c r="G313" s="690" t="s">
        <v>1485</v>
      </c>
      <c r="H313" s="691">
        <v>0</v>
      </c>
      <c r="I313" s="1055" t="s">
        <v>807</v>
      </c>
      <c r="J313" s="691" t="s">
        <v>30</v>
      </c>
      <c r="K313" s="360" t="s">
        <v>618</v>
      </c>
      <c r="L313" s="691" t="s">
        <v>110</v>
      </c>
      <c r="M313" s="802">
        <v>38359.1</v>
      </c>
      <c r="N313" s="555"/>
      <c r="O313" s="946"/>
      <c r="P313" s="822">
        <v>38359.1</v>
      </c>
      <c r="Q313" s="742" t="s">
        <v>110</v>
      </c>
      <c r="R313" s="1311" t="s">
        <v>38</v>
      </c>
      <c r="S313" s="722">
        <v>46041</v>
      </c>
      <c r="T313" s="333">
        <v>3146</v>
      </c>
      <c r="U313" s="560">
        <v>3263</v>
      </c>
      <c r="V313" s="3">
        <f>IFERROR(Table5[[#This Row],[Actual Redline Completed Footage UG]]/Table5[[#This Row],[Footage UG]], 0)</f>
        <v>1.0371900826446281</v>
      </c>
      <c r="W313" s="702">
        <v>46042</v>
      </c>
      <c r="X313" s="794">
        <v>1</v>
      </c>
      <c r="Y313" s="280">
        <v>1</v>
      </c>
      <c r="Z313" s="815">
        <v>1</v>
      </c>
      <c r="AA313" s="59">
        <v>46101</v>
      </c>
      <c r="AB313" s="497">
        <v>46101</v>
      </c>
      <c r="AC313" s="710" t="s">
        <v>1486</v>
      </c>
    </row>
    <row r="314" spans="1:29" ht="39.75" customHeight="1">
      <c r="A314" s="565" t="s">
        <v>227</v>
      </c>
      <c r="B314" s="684" t="s">
        <v>31</v>
      </c>
      <c r="C314" s="618">
        <v>45838</v>
      </c>
      <c r="D314" s="1138" t="s">
        <v>56</v>
      </c>
      <c r="E314" s="618">
        <v>45817</v>
      </c>
      <c r="F314" s="1138" t="s">
        <v>57</v>
      </c>
      <c r="G314" s="1139" t="s">
        <v>235</v>
      </c>
      <c r="H314" s="624">
        <v>0</v>
      </c>
      <c r="I314" s="1106" t="s">
        <v>807</v>
      </c>
      <c r="J314" s="624" t="s">
        <v>30</v>
      </c>
      <c r="K314" s="1140">
        <v>45821</v>
      </c>
      <c r="L314" s="1106" t="s">
        <v>110</v>
      </c>
      <c r="M314" s="625">
        <v>23436.55</v>
      </c>
      <c r="N314" s="1291"/>
      <c r="O314" s="1291"/>
      <c r="P314" s="895">
        <v>23436.55</v>
      </c>
      <c r="Q314" s="301" t="s">
        <v>110</v>
      </c>
      <c r="R314" s="1310" t="s">
        <v>38</v>
      </c>
      <c r="S314" s="619">
        <v>45817</v>
      </c>
      <c r="T314" s="463">
        <v>1769</v>
      </c>
      <c r="U314" s="686">
        <v>1044</v>
      </c>
      <c r="V314" s="29">
        <f>IFERROR(Table5[[#This Row],[Actual Redline Completed Footage UG]]/Table5[[#This Row],[Footage UG]], 0)</f>
        <v>0.5901639344262295</v>
      </c>
      <c r="W314" s="594">
        <v>45831</v>
      </c>
      <c r="X314" s="7">
        <v>1</v>
      </c>
      <c r="Y314" s="26">
        <v>1</v>
      </c>
      <c r="Z314" s="7">
        <v>1</v>
      </c>
      <c r="AA314" s="21">
        <v>45897</v>
      </c>
      <c r="AB314" s="451">
        <v>45897</v>
      </c>
      <c r="AC314" s="493" t="s">
        <v>1487</v>
      </c>
    </row>
    <row r="315" spans="1:29" ht="39.75" customHeight="1">
      <c r="A315" s="566" t="s">
        <v>245</v>
      </c>
      <c r="B315" s="599" t="s">
        <v>31</v>
      </c>
      <c r="C315" s="24">
        <v>45899</v>
      </c>
      <c r="D315" s="597" t="s">
        <v>56</v>
      </c>
      <c r="E315" s="597">
        <v>45882</v>
      </c>
      <c r="F315" s="648" t="s">
        <v>569</v>
      </c>
      <c r="G315" s="652" t="s">
        <v>1211</v>
      </c>
      <c r="H315" s="578">
        <v>0</v>
      </c>
      <c r="I315" s="582" t="s">
        <v>807</v>
      </c>
      <c r="J315" s="578" t="s">
        <v>30</v>
      </c>
      <c r="K315" s="299">
        <v>45882</v>
      </c>
      <c r="L315" s="300" t="s">
        <v>110</v>
      </c>
      <c r="M315" s="639">
        <v>13056.5</v>
      </c>
      <c r="N315" s="41"/>
      <c r="O315" s="595"/>
      <c r="P315" s="895">
        <v>13056.5</v>
      </c>
      <c r="Q315" s="300" t="s">
        <v>110</v>
      </c>
      <c r="R315" s="1310" t="s">
        <v>38</v>
      </c>
      <c r="S315" s="497">
        <v>45882</v>
      </c>
      <c r="T315" s="333">
        <v>1100</v>
      </c>
      <c r="U315" s="560">
        <v>1110</v>
      </c>
      <c r="V315" s="29">
        <f>IFERROR(Table5[[#This Row],[Actual Redline Completed Footage UG]]/Table5[[#This Row],[Footage UG]], 0)</f>
        <v>1.009090909090909</v>
      </c>
      <c r="W315" s="502">
        <v>45887</v>
      </c>
      <c r="X315" s="915">
        <v>1</v>
      </c>
      <c r="Y315" s="915">
        <v>1</v>
      </c>
      <c r="Z315" s="1451">
        <v>1</v>
      </c>
      <c r="AA315" s="1456">
        <v>45926</v>
      </c>
      <c r="AB315" s="379">
        <v>45926</v>
      </c>
      <c r="AC315" s="602" t="s">
        <v>1212</v>
      </c>
    </row>
    <row r="316" spans="1:29" ht="39.75" customHeight="1">
      <c r="A316" s="559" t="s">
        <v>1488</v>
      </c>
      <c r="B316" s="358" t="s">
        <v>31</v>
      </c>
      <c r="C316" s="367">
        <v>45930</v>
      </c>
      <c r="D316" s="360" t="s">
        <v>1489</v>
      </c>
      <c r="E316" s="360">
        <v>45916</v>
      </c>
      <c r="F316" s="358" t="s">
        <v>57</v>
      </c>
      <c r="G316" s="361"/>
      <c r="H316" s="362">
        <v>84</v>
      </c>
      <c r="I316" s="1055" t="s">
        <v>807</v>
      </c>
      <c r="J316" s="362" t="s">
        <v>36</v>
      </c>
      <c r="K316" s="358" t="s">
        <v>38</v>
      </c>
      <c r="L316" s="362" t="s">
        <v>110</v>
      </c>
      <c r="M316" s="639">
        <v>30892</v>
      </c>
      <c r="N316" s="415"/>
      <c r="O316" s="415"/>
      <c r="P316" s="922">
        <v>30892</v>
      </c>
      <c r="Q316" s="300" t="s">
        <v>110</v>
      </c>
      <c r="R316" s="1310" t="s">
        <v>38</v>
      </c>
      <c r="S316" s="497">
        <v>45911</v>
      </c>
      <c r="T316" s="333">
        <v>2811</v>
      </c>
      <c r="U316" s="560">
        <v>2732</v>
      </c>
      <c r="V316" s="3">
        <f>IFERROR($U316/$T316, 0)</f>
        <v>0.97189612237637857</v>
      </c>
      <c r="W316" s="21">
        <v>45922</v>
      </c>
      <c r="X316" s="784">
        <v>1</v>
      </c>
      <c r="Y316" s="280">
        <v>1</v>
      </c>
      <c r="Z316" s="365">
        <v>1</v>
      </c>
      <c r="AA316" s="373" t="s">
        <v>940</v>
      </c>
      <c r="AB316" s="373" t="s">
        <v>940</v>
      </c>
      <c r="AC316" s="602" t="s">
        <v>1490</v>
      </c>
    </row>
    <row r="317" spans="1:29" ht="39.75" customHeight="1">
      <c r="A317" s="918" t="s">
        <v>1491</v>
      </c>
      <c r="B317" s="358" t="s">
        <v>31</v>
      </c>
      <c r="C317" s="360">
        <v>46017</v>
      </c>
      <c r="D317" s="360" t="s">
        <v>1251</v>
      </c>
      <c r="E317" s="360">
        <v>45936</v>
      </c>
      <c r="F317" s="358" t="s">
        <v>57</v>
      </c>
      <c r="G317" s="361"/>
      <c r="H317" s="362">
        <v>157</v>
      </c>
      <c r="I317" s="1055" t="s">
        <v>807</v>
      </c>
      <c r="J317" s="362" t="s">
        <v>36</v>
      </c>
      <c r="K317" s="360">
        <v>45943</v>
      </c>
      <c r="L317" s="362" t="s">
        <v>110</v>
      </c>
      <c r="M317" s="639">
        <v>64059.5</v>
      </c>
      <c r="N317" s="415"/>
      <c r="O317" s="415"/>
      <c r="P317" s="639">
        <v>64059.5</v>
      </c>
      <c r="Q317" s="300" t="s">
        <v>110</v>
      </c>
      <c r="R317" s="1310" t="s">
        <v>38</v>
      </c>
      <c r="S317" s="497">
        <v>45943</v>
      </c>
      <c r="T317" s="364">
        <v>4725</v>
      </c>
      <c r="U317" s="560">
        <v>4535</v>
      </c>
      <c r="V317" s="3">
        <v>0.96</v>
      </c>
      <c r="W317" s="21">
        <v>45971</v>
      </c>
      <c r="X317" s="784">
        <v>1</v>
      </c>
      <c r="Y317" s="280">
        <v>1</v>
      </c>
      <c r="Z317" s="365">
        <v>1</v>
      </c>
      <c r="AA317" s="363">
        <v>46001</v>
      </c>
      <c r="AB317" s="373" t="s">
        <v>940</v>
      </c>
      <c r="AC317" s="1143"/>
    </row>
    <row r="318" spans="1:29" ht="39.75" customHeight="1">
      <c r="A318" s="1326" t="s">
        <v>1492</v>
      </c>
      <c r="B318" s="1330" t="s">
        <v>41</v>
      </c>
      <c r="C318" s="299">
        <v>46081</v>
      </c>
      <c r="D318" s="1240" t="s">
        <v>1465</v>
      </c>
      <c r="E318" s="1274">
        <v>46059</v>
      </c>
      <c r="F318" s="1331" t="s">
        <v>51</v>
      </c>
      <c r="G318" s="1331"/>
      <c r="H318" s="1293">
        <v>171</v>
      </c>
      <c r="I318" s="1332" t="s">
        <v>807</v>
      </c>
      <c r="J318" s="1293" t="s">
        <v>36</v>
      </c>
      <c r="K318" s="1333">
        <v>46062</v>
      </c>
      <c r="L318" s="1180" t="s">
        <v>110</v>
      </c>
      <c r="M318" s="1334">
        <v>160211</v>
      </c>
      <c r="N318" s="41"/>
      <c r="O318" s="575"/>
      <c r="P318" s="1334">
        <v>160211</v>
      </c>
      <c r="Q318" s="1181" t="s">
        <v>110</v>
      </c>
      <c r="R318" s="1313" t="s">
        <v>38</v>
      </c>
      <c r="S318" s="1458">
        <v>46062</v>
      </c>
      <c r="T318" s="1335">
        <v>10731</v>
      </c>
      <c r="U318" s="1336">
        <v>10731</v>
      </c>
      <c r="V318" s="79">
        <f>IFERROR(Table5[[#This Row],[Actual Redline Completed Footage UG]]/Table5[[#This Row],[Footage UG]], 0)</f>
        <v>1</v>
      </c>
      <c r="W318" s="1361">
        <v>46070</v>
      </c>
      <c r="X318" s="1337">
        <v>1</v>
      </c>
      <c r="Y318" s="1337">
        <v>1</v>
      </c>
      <c r="Z318" s="1337">
        <v>1</v>
      </c>
      <c r="AA318" s="363">
        <v>46118</v>
      </c>
      <c r="AB318" s="363">
        <v>46140</v>
      </c>
      <c r="AC318" s="1236" t="s">
        <v>1493</v>
      </c>
    </row>
    <row r="319" spans="1:29" ht="39.75" customHeight="1">
      <c r="A319" s="1355" t="s">
        <v>1494</v>
      </c>
      <c r="B319" s="1062" t="s">
        <v>40</v>
      </c>
      <c r="C319" s="360">
        <v>46111</v>
      </c>
      <c r="D319" s="1240" t="s">
        <v>52</v>
      </c>
      <c r="E319" s="367">
        <v>46106</v>
      </c>
      <c r="F319" s="700" t="s">
        <v>51</v>
      </c>
      <c r="G319" s="700" t="s">
        <v>1495</v>
      </c>
      <c r="H319" s="995">
        <v>0</v>
      </c>
      <c r="I319" s="304" t="s">
        <v>807</v>
      </c>
      <c r="J319" s="746" t="s">
        <v>30</v>
      </c>
      <c r="K319" s="360" t="s">
        <v>618</v>
      </c>
      <c r="L319" s="746" t="s">
        <v>110</v>
      </c>
      <c r="M319" s="1359">
        <v>26639.1</v>
      </c>
      <c r="N319" s="41"/>
      <c r="O319" s="575"/>
      <c r="P319" s="1457">
        <v>26639.1</v>
      </c>
      <c r="Q319" s="746" t="s">
        <v>110</v>
      </c>
      <c r="R319" s="1450" t="s">
        <v>38</v>
      </c>
      <c r="S319" s="502">
        <v>46087</v>
      </c>
      <c r="T319" s="9">
        <v>2136</v>
      </c>
      <c r="U319" s="1354">
        <v>2179</v>
      </c>
      <c r="V319" s="365">
        <f ca="1">IFERROR($W319/$V319, 0)</f>
        <v>1.0201310861423221</v>
      </c>
      <c r="W319" s="21">
        <v>46112</v>
      </c>
      <c r="X319" s="815">
        <v>1</v>
      </c>
      <c r="Y319" s="815">
        <v>1</v>
      </c>
      <c r="Z319" s="815">
        <v>1</v>
      </c>
      <c r="AA319" s="373" t="s">
        <v>940</v>
      </c>
      <c r="AB319" s="373" t="s">
        <v>940</v>
      </c>
      <c r="AC319" s="1242" t="s">
        <v>1496</v>
      </c>
    </row>
    <row r="320" spans="1:29" ht="39.75" customHeight="1">
      <c r="A320" s="1340" t="s">
        <v>1497</v>
      </c>
      <c r="B320" s="1062" t="s">
        <v>40</v>
      </c>
      <c r="C320" s="360">
        <v>46140</v>
      </c>
      <c r="D320" s="366" t="s">
        <v>52</v>
      </c>
      <c r="E320" s="367">
        <v>46106</v>
      </c>
      <c r="F320" s="700" t="s">
        <v>51</v>
      </c>
      <c r="G320" s="700" t="s">
        <v>1498</v>
      </c>
      <c r="H320" s="995">
        <v>0</v>
      </c>
      <c r="I320" s="304" t="s">
        <v>807</v>
      </c>
      <c r="J320" s="746" t="s">
        <v>30</v>
      </c>
      <c r="K320" s="360" t="s">
        <v>618</v>
      </c>
      <c r="L320" s="746" t="s">
        <v>110</v>
      </c>
      <c r="M320" s="1359">
        <v>5779.1</v>
      </c>
      <c r="N320" s="41"/>
      <c r="O320" s="575"/>
      <c r="P320" s="1457">
        <v>5779.1</v>
      </c>
      <c r="Q320" s="746" t="s">
        <v>110</v>
      </c>
      <c r="R320" s="1450" t="s">
        <v>38</v>
      </c>
      <c r="S320" s="1315">
        <v>46106</v>
      </c>
      <c r="T320" s="993">
        <v>406</v>
      </c>
      <c r="U320" s="1346">
        <v>417</v>
      </c>
      <c r="V320" s="365">
        <f ca="1">IFERROR($W320/$V320, 0)</f>
        <v>1.0270935960591132</v>
      </c>
      <c r="W320" s="999">
        <v>46119</v>
      </c>
      <c r="X320" s="815">
        <v>1</v>
      </c>
      <c r="Y320" s="815">
        <v>1</v>
      </c>
      <c r="Z320" s="815">
        <v>1</v>
      </c>
      <c r="AA320" s="373" t="s">
        <v>940</v>
      </c>
      <c r="AB320" s="373" t="s">
        <v>940</v>
      </c>
      <c r="AC320" s="1242" t="s">
        <v>1499</v>
      </c>
    </row>
    <row r="321" spans="1:32" ht="39.75" customHeight="1">
      <c r="A321" s="1340" t="s">
        <v>1500</v>
      </c>
      <c r="B321" s="1062" t="s">
        <v>40</v>
      </c>
      <c r="C321" s="360">
        <v>46111</v>
      </c>
      <c r="D321" s="366" t="s">
        <v>50</v>
      </c>
      <c r="E321" s="367">
        <v>46087</v>
      </c>
      <c r="F321" s="700" t="s">
        <v>51</v>
      </c>
      <c r="G321" s="700" t="s">
        <v>1501</v>
      </c>
      <c r="H321" s="995">
        <v>0</v>
      </c>
      <c r="I321" s="304" t="s">
        <v>807</v>
      </c>
      <c r="J321" s="746" t="s">
        <v>30</v>
      </c>
      <c r="K321" s="360" t="s">
        <v>618</v>
      </c>
      <c r="L321" s="746" t="s">
        <v>110</v>
      </c>
      <c r="M321" s="1359">
        <v>9496.2000000000007</v>
      </c>
      <c r="N321" s="41"/>
      <c r="O321" s="575"/>
      <c r="P321" s="1457">
        <v>9496.2000000000007</v>
      </c>
      <c r="Q321" s="746" t="s">
        <v>110</v>
      </c>
      <c r="R321" s="1450" t="s">
        <v>38</v>
      </c>
      <c r="S321" s="1315">
        <v>46087</v>
      </c>
      <c r="T321" s="993">
        <v>742</v>
      </c>
      <c r="U321" s="1346">
        <v>752</v>
      </c>
      <c r="V321" s="365">
        <f ca="1">IFERROR($W321/$V321, 0)</f>
        <v>1.013477088948787</v>
      </c>
      <c r="W321" s="999">
        <v>46115</v>
      </c>
      <c r="X321" s="815">
        <v>1</v>
      </c>
      <c r="Y321" s="815">
        <v>1</v>
      </c>
      <c r="Z321" s="815">
        <v>1</v>
      </c>
      <c r="AA321" s="373" t="s">
        <v>940</v>
      </c>
      <c r="AB321" s="373" t="s">
        <v>940</v>
      </c>
      <c r="AC321" s="698" t="s">
        <v>1265</v>
      </c>
    </row>
    <row r="322" spans="1:32" ht="39.75" customHeight="1">
      <c r="A322" s="1144" t="s">
        <v>264</v>
      </c>
      <c r="B322" s="359" t="s">
        <v>28</v>
      </c>
      <c r="C322" s="345">
        <v>45716</v>
      </c>
      <c r="D322" s="345" t="s">
        <v>50</v>
      </c>
      <c r="E322" s="345">
        <v>45701</v>
      </c>
      <c r="F322" s="366" t="s">
        <v>59</v>
      </c>
      <c r="G322" s="1145" t="s">
        <v>116</v>
      </c>
      <c r="H322" s="372">
        <v>0</v>
      </c>
      <c r="I322" s="372" t="s">
        <v>38</v>
      </c>
      <c r="J322" s="372" t="s">
        <v>30</v>
      </c>
      <c r="K322" s="345">
        <v>45705</v>
      </c>
      <c r="L322" s="372" t="s">
        <v>110</v>
      </c>
      <c r="M322" s="1146">
        <v>1295</v>
      </c>
      <c r="N322" s="1147"/>
      <c r="O322" s="1290"/>
      <c r="P322" s="1146">
        <v>1295</v>
      </c>
      <c r="Q322" s="304" t="s">
        <v>110</v>
      </c>
      <c r="R322" s="1310" t="s">
        <v>38</v>
      </c>
      <c r="S322" s="501">
        <v>45706</v>
      </c>
      <c r="T322" s="378">
        <v>153</v>
      </c>
      <c r="U322" s="387">
        <v>153</v>
      </c>
      <c r="V322" s="3">
        <f>IFERROR($U322/$T322, 0)</f>
        <v>1</v>
      </c>
      <c r="W322" s="502">
        <v>45754</v>
      </c>
      <c r="X322" s="365">
        <v>1</v>
      </c>
      <c r="Y322" s="365">
        <v>1</v>
      </c>
      <c r="Z322" s="365">
        <v>1</v>
      </c>
      <c r="AA322" s="373" t="s">
        <v>940</v>
      </c>
      <c r="AB322" s="373" t="s">
        <v>940</v>
      </c>
      <c r="AC322" s="107" t="s">
        <v>1502</v>
      </c>
    </row>
    <row r="323" spans="1:32" ht="39.75" customHeight="1">
      <c r="A323" s="566" t="s">
        <v>275</v>
      </c>
      <c r="B323" s="568" t="s">
        <v>28</v>
      </c>
      <c r="C323" s="24">
        <v>45772</v>
      </c>
      <c r="D323" s="569" t="s">
        <v>1286</v>
      </c>
      <c r="E323" s="24">
        <v>45716</v>
      </c>
      <c r="F323" s="569" t="s">
        <v>1288</v>
      </c>
      <c r="G323" s="598" t="s">
        <v>276</v>
      </c>
      <c r="H323" s="572">
        <v>56</v>
      </c>
      <c r="I323" s="572" t="s">
        <v>807</v>
      </c>
      <c r="J323" s="572" t="s">
        <v>30</v>
      </c>
      <c r="K323" s="385">
        <v>45716</v>
      </c>
      <c r="L323" s="51" t="s">
        <v>110</v>
      </c>
      <c r="M323" s="573">
        <v>45321.5</v>
      </c>
      <c r="N323" s="41"/>
      <c r="O323" s="595"/>
      <c r="P323" s="573">
        <v>45321.5</v>
      </c>
      <c r="Q323" s="20" t="s">
        <v>110</v>
      </c>
      <c r="R323" s="1310" t="s">
        <v>38</v>
      </c>
      <c r="S323" s="502">
        <v>45722</v>
      </c>
      <c r="T323" s="9">
        <v>3642</v>
      </c>
      <c r="U323" s="382">
        <v>3666</v>
      </c>
      <c r="V323" s="1088">
        <f>IFERROR(Table5[[#This Row],[Actual Redline Completed Footage UG]]/Table5[[#This Row],[Footage UG]], 0)</f>
        <v>1.0065897858319606</v>
      </c>
      <c r="W323" s="502">
        <v>45734</v>
      </c>
      <c r="X323" s="365">
        <v>1</v>
      </c>
      <c r="Y323" s="365">
        <v>1</v>
      </c>
      <c r="Z323" s="365">
        <v>1</v>
      </c>
      <c r="AA323" s="370">
        <v>45972</v>
      </c>
      <c r="AB323" s="370">
        <v>45972</v>
      </c>
      <c r="AC323" s="135"/>
    </row>
    <row r="324" spans="1:32" ht="39.75" customHeight="1">
      <c r="A324" s="566" t="s">
        <v>345</v>
      </c>
      <c r="B324" s="568" t="s">
        <v>28</v>
      </c>
      <c r="C324" s="24">
        <v>45772</v>
      </c>
      <c r="D324" s="569" t="s">
        <v>1295</v>
      </c>
      <c r="E324" s="24">
        <v>45743</v>
      </c>
      <c r="F324" s="569" t="s">
        <v>1288</v>
      </c>
      <c r="G324" s="571" t="s">
        <v>346</v>
      </c>
      <c r="H324" s="572">
        <v>63</v>
      </c>
      <c r="I324" s="577" t="s">
        <v>807</v>
      </c>
      <c r="J324" s="578" t="s">
        <v>30</v>
      </c>
      <c r="K324" s="649">
        <v>45741</v>
      </c>
      <c r="L324" s="591" t="s">
        <v>110</v>
      </c>
      <c r="M324" s="650">
        <v>41813</v>
      </c>
      <c r="N324" s="41"/>
      <c r="O324" s="595"/>
      <c r="P324" s="650">
        <v>41813</v>
      </c>
      <c r="Q324" s="300" t="s">
        <v>110</v>
      </c>
      <c r="R324" s="1310" t="s">
        <v>38</v>
      </c>
      <c r="S324" s="451">
        <v>45745</v>
      </c>
      <c r="T324" s="6">
        <v>3243</v>
      </c>
      <c r="U324" s="601">
        <v>3290</v>
      </c>
      <c r="V324" s="29">
        <f>IFERROR(Table5[[#This Row],[Actual Redline Completed Footage UG]]/Table5[[#This Row],[Footage UG]], 0)</f>
        <v>1.0144927536231885</v>
      </c>
      <c r="W324" s="281">
        <v>45761</v>
      </c>
      <c r="X324" s="256">
        <v>1</v>
      </c>
      <c r="Y324" s="256">
        <v>1</v>
      </c>
      <c r="Z324" s="256">
        <v>1</v>
      </c>
      <c r="AA324" s="370">
        <v>45917</v>
      </c>
      <c r="AB324" s="370">
        <v>45917</v>
      </c>
      <c r="AC324" s="651" t="s">
        <v>1503</v>
      </c>
    </row>
    <row r="325" spans="1:32" ht="39.75" customHeight="1">
      <c r="A325" s="566" t="s">
        <v>353</v>
      </c>
      <c r="B325" s="568" t="s">
        <v>28</v>
      </c>
      <c r="C325" s="24">
        <v>45772</v>
      </c>
      <c r="D325" s="570" t="s">
        <v>1071</v>
      </c>
      <c r="E325" s="24">
        <v>45708</v>
      </c>
      <c r="F325" s="570" t="s">
        <v>1281</v>
      </c>
      <c r="G325" s="576" t="s">
        <v>354</v>
      </c>
      <c r="H325" s="572">
        <v>82</v>
      </c>
      <c r="I325" s="577" t="s">
        <v>807</v>
      </c>
      <c r="J325" s="572" t="s">
        <v>30</v>
      </c>
      <c r="K325" s="381">
        <v>45698</v>
      </c>
      <c r="L325" s="386" t="s">
        <v>110</v>
      </c>
      <c r="M325" s="573">
        <v>71979</v>
      </c>
      <c r="N325" s="555"/>
      <c r="O325" s="1291"/>
      <c r="P325" s="573">
        <v>71979</v>
      </c>
      <c r="Q325" s="304" t="s">
        <v>110</v>
      </c>
      <c r="R325" s="1310" t="s">
        <v>38</v>
      </c>
      <c r="S325" s="497">
        <v>45694</v>
      </c>
      <c r="T325" s="9">
        <v>5628</v>
      </c>
      <c r="U325" s="382">
        <v>3927</v>
      </c>
      <c r="V325" s="29">
        <f>IFERROR(Table5[[#This Row],[Actual Redline Completed Footage UG]]/Table5[[#This Row],[Footage UG]], 0)</f>
        <v>0.69776119402985071</v>
      </c>
      <c r="W325" s="502">
        <v>45742</v>
      </c>
      <c r="X325" s="365">
        <v>1</v>
      </c>
      <c r="Y325" s="365">
        <v>1</v>
      </c>
      <c r="Z325" s="365">
        <v>1</v>
      </c>
      <c r="AA325" s="388">
        <v>45901</v>
      </c>
      <c r="AB325" s="388">
        <v>45901</v>
      </c>
      <c r="AC325" s="135"/>
    </row>
    <row r="326" spans="1:32" ht="39.75" customHeight="1">
      <c r="A326" s="914" t="s">
        <v>382</v>
      </c>
      <c r="B326" s="302" t="s">
        <v>28</v>
      </c>
      <c r="C326" s="19">
        <v>45742</v>
      </c>
      <c r="D326" s="675" t="s">
        <v>1300</v>
      </c>
      <c r="E326" s="305">
        <v>45680</v>
      </c>
      <c r="F326" s="18" t="s">
        <v>59</v>
      </c>
      <c r="G326" s="441" t="s">
        <v>383</v>
      </c>
      <c r="H326" s="20">
        <v>79</v>
      </c>
      <c r="I326" s="1148" t="s">
        <v>1046</v>
      </c>
      <c r="J326" s="629" t="s">
        <v>30</v>
      </c>
      <c r="K326" s="298" t="s">
        <v>38</v>
      </c>
      <c r="L326" s="304" t="s">
        <v>110</v>
      </c>
      <c r="M326" s="905">
        <v>64790.5</v>
      </c>
      <c r="N326" s="950"/>
      <c r="O326" s="950"/>
      <c r="P326" s="905">
        <v>64790.5</v>
      </c>
      <c r="Q326" s="304" t="s">
        <v>110</v>
      </c>
      <c r="R326" s="1310" t="s">
        <v>38</v>
      </c>
      <c r="S326" s="129">
        <v>45675</v>
      </c>
      <c r="T326" s="5">
        <v>4975</v>
      </c>
      <c r="U326" s="601">
        <v>4975</v>
      </c>
      <c r="V326" s="3">
        <f>IFERROR($U326/$T326, 0)</f>
        <v>1</v>
      </c>
      <c r="W326" s="129">
        <v>45680</v>
      </c>
      <c r="X326" s="280">
        <v>0</v>
      </c>
      <c r="Y326" s="280">
        <v>0</v>
      </c>
      <c r="Z326" s="280">
        <v>0</v>
      </c>
      <c r="AA326" s="373" t="s">
        <v>940</v>
      </c>
      <c r="AB326" s="373" t="s">
        <v>940</v>
      </c>
      <c r="AC326" s="27" t="s">
        <v>1504</v>
      </c>
    </row>
    <row r="327" spans="1:32" ht="39.75" customHeight="1">
      <c r="A327" s="917" t="s">
        <v>1505</v>
      </c>
      <c r="B327" s="568" t="s">
        <v>28</v>
      </c>
      <c r="C327" s="597">
        <v>45991</v>
      </c>
      <c r="D327" s="676" t="s">
        <v>50</v>
      </c>
      <c r="E327" s="24">
        <v>45743</v>
      </c>
      <c r="F327" s="569" t="s">
        <v>59</v>
      </c>
      <c r="G327" s="571" t="s">
        <v>387</v>
      </c>
      <c r="H327" s="572">
        <v>69</v>
      </c>
      <c r="I327" s="1055" t="s">
        <v>807</v>
      </c>
      <c r="J327" s="362" t="s">
        <v>30</v>
      </c>
      <c r="K327" s="19">
        <v>45741</v>
      </c>
      <c r="L327" s="300" t="s">
        <v>110</v>
      </c>
      <c r="M327" s="895">
        <v>67734.5</v>
      </c>
      <c r="N327" s="920"/>
      <c r="O327" s="920"/>
      <c r="P327" s="895">
        <v>67734.5</v>
      </c>
      <c r="Q327" s="300" t="s">
        <v>110</v>
      </c>
      <c r="R327" s="1310" t="s">
        <v>38</v>
      </c>
      <c r="S327" s="129">
        <v>45744</v>
      </c>
      <c r="T327" s="5">
        <v>4822</v>
      </c>
      <c r="U327" s="787">
        <v>4993</v>
      </c>
      <c r="V327" s="3">
        <f>IFERROR(Table5[[#This Row],[Actual Redline Completed Footage UG]]/Table5[[#This Row],[Footage UG]], 0)</f>
        <v>1.035462463708005</v>
      </c>
      <c r="W327" s="21">
        <v>45784</v>
      </c>
      <c r="X327" s="280">
        <v>0</v>
      </c>
      <c r="Y327" s="280">
        <v>0</v>
      </c>
      <c r="Z327" s="280">
        <v>0</v>
      </c>
      <c r="AA327" s="373" t="s">
        <v>940</v>
      </c>
      <c r="AB327" s="373" t="s">
        <v>940</v>
      </c>
      <c r="AC327" s="27" t="s">
        <v>1506</v>
      </c>
    </row>
    <row r="328" spans="1:32" ht="39.75" customHeight="1">
      <c r="A328" s="801" t="s">
        <v>1507</v>
      </c>
      <c r="B328" s="359" t="s">
        <v>28</v>
      </c>
      <c r="C328" s="689">
        <v>46008</v>
      </c>
      <c r="D328" s="689" t="s">
        <v>1508</v>
      </c>
      <c r="E328" s="699">
        <v>45743</v>
      </c>
      <c r="F328" s="700" t="s">
        <v>59</v>
      </c>
      <c r="G328" s="700" t="s">
        <v>1509</v>
      </c>
      <c r="H328" s="701">
        <v>54</v>
      </c>
      <c r="I328" s="1055" t="s">
        <v>807</v>
      </c>
      <c r="J328" s="691" t="s">
        <v>30</v>
      </c>
      <c r="K328" s="699">
        <v>45741</v>
      </c>
      <c r="L328" s="691" t="s">
        <v>110</v>
      </c>
      <c r="M328" s="901">
        <v>45215.5</v>
      </c>
      <c r="N328" s="555"/>
      <c r="O328" s="946"/>
      <c r="P328" s="901">
        <v>45215.5</v>
      </c>
      <c r="Q328" s="742" t="s">
        <v>110</v>
      </c>
      <c r="R328" s="1311" t="s">
        <v>38</v>
      </c>
      <c r="S328" s="779">
        <v>45744</v>
      </c>
      <c r="T328" s="706">
        <v>3796</v>
      </c>
      <c r="U328" s="803">
        <v>3772</v>
      </c>
      <c r="V328" s="3">
        <f>IFERROR(Table5[[#This Row],[Actual Redline Completed Footage UG]]/Table5[[#This Row],[Footage UG]], 0)</f>
        <v>0.9936775553213909</v>
      </c>
      <c r="W328" s="704">
        <v>45996</v>
      </c>
      <c r="X328" s="697">
        <v>0</v>
      </c>
      <c r="Y328" s="697">
        <v>0</v>
      </c>
      <c r="Z328" s="280">
        <v>0</v>
      </c>
      <c r="AA328" s="373" t="s">
        <v>940</v>
      </c>
      <c r="AB328" s="373" t="s">
        <v>940</v>
      </c>
      <c r="AC328" s="1094" t="s">
        <v>1510</v>
      </c>
    </row>
    <row r="329" spans="1:32" ht="39.75" customHeight="1">
      <c r="A329" s="917" t="s">
        <v>392</v>
      </c>
      <c r="B329" s="568" t="s">
        <v>28</v>
      </c>
      <c r="C329" s="597">
        <v>45991</v>
      </c>
      <c r="D329" s="667" t="s">
        <v>1511</v>
      </c>
      <c r="E329" s="570">
        <v>45735</v>
      </c>
      <c r="F329" s="569" t="s">
        <v>59</v>
      </c>
      <c r="G329" s="571" t="s">
        <v>393</v>
      </c>
      <c r="H329" s="572">
        <v>70</v>
      </c>
      <c r="I329" s="1055" t="s">
        <v>807</v>
      </c>
      <c r="J329" s="369" t="s">
        <v>30</v>
      </c>
      <c r="K329" s="299">
        <v>45716</v>
      </c>
      <c r="L329" s="20" t="s">
        <v>110</v>
      </c>
      <c r="M329" s="905">
        <v>56262.5</v>
      </c>
      <c r="N329" s="555"/>
      <c r="O329" s="555"/>
      <c r="P329" s="905">
        <v>56262.5</v>
      </c>
      <c r="Q329" s="20" t="s">
        <v>110</v>
      </c>
      <c r="R329" s="1310" t="s">
        <v>38</v>
      </c>
      <c r="S329" s="129">
        <v>45744</v>
      </c>
      <c r="T329" s="5">
        <v>4870</v>
      </c>
      <c r="U329" s="787">
        <v>4921</v>
      </c>
      <c r="V329" s="3">
        <f>IFERROR(Table5[[#This Row],[Actual Redline Completed Footage UG]]/Table5[[#This Row],[Footage UG]], 0)</f>
        <v>1.0104722792607803</v>
      </c>
      <c r="W329" s="21">
        <v>45754</v>
      </c>
      <c r="X329" s="365">
        <v>1</v>
      </c>
      <c r="Y329" s="365">
        <v>1</v>
      </c>
      <c r="Z329" s="365">
        <v>1</v>
      </c>
      <c r="AA329" s="373" t="s">
        <v>940</v>
      </c>
      <c r="AB329" s="373" t="s">
        <v>940</v>
      </c>
      <c r="AC329" s="38" t="s">
        <v>1512</v>
      </c>
    </row>
    <row r="330" spans="1:32" ht="39.75" customHeight="1">
      <c r="A330" s="801" t="s">
        <v>1513</v>
      </c>
      <c r="B330" s="359" t="s">
        <v>28</v>
      </c>
      <c r="C330" s="689">
        <v>46080</v>
      </c>
      <c r="D330" s="366" t="s">
        <v>1514</v>
      </c>
      <c r="E330" s="699">
        <v>45700</v>
      </c>
      <c r="F330" s="366" t="s">
        <v>59</v>
      </c>
      <c r="G330" s="699" t="s">
        <v>395</v>
      </c>
      <c r="H330" s="701">
        <v>81</v>
      </c>
      <c r="I330" s="1055" t="s">
        <v>807</v>
      </c>
      <c r="J330" s="701" t="s">
        <v>30</v>
      </c>
      <c r="K330" s="699">
        <v>45702</v>
      </c>
      <c r="L330" s="372" t="s">
        <v>110</v>
      </c>
      <c r="M330" s="901">
        <v>70635</v>
      </c>
      <c r="N330" s="555"/>
      <c r="O330" s="575"/>
      <c r="P330" s="901">
        <v>70635</v>
      </c>
      <c r="Q330" s="304" t="s">
        <v>110</v>
      </c>
      <c r="R330" s="1311" t="s">
        <v>38</v>
      </c>
      <c r="S330" s="779">
        <v>45696</v>
      </c>
      <c r="T330" s="703">
        <v>6092</v>
      </c>
      <c r="U330" s="803">
        <v>6008</v>
      </c>
      <c r="V330" s="3">
        <f>IFERROR(Table5[[#This Row],[Actual Redline Completed Footage UG]]/Table5[[#This Row],[Footage UG]], 0)</f>
        <v>0.98621142481943536</v>
      </c>
      <c r="W330" s="702">
        <v>45747</v>
      </c>
      <c r="X330" s="365">
        <v>1</v>
      </c>
      <c r="Y330" s="365">
        <v>1</v>
      </c>
      <c r="Z330" s="365">
        <v>1</v>
      </c>
      <c r="AA330" s="373" t="s">
        <v>940</v>
      </c>
      <c r="AB330" s="373" t="s">
        <v>940</v>
      </c>
      <c r="AC330" s="806" t="s">
        <v>1515</v>
      </c>
    </row>
    <row r="331" spans="1:32" ht="39.75" customHeight="1">
      <c r="A331" s="559" t="s">
        <v>1516</v>
      </c>
      <c r="B331" s="359" t="s">
        <v>28</v>
      </c>
      <c r="C331" s="360">
        <v>45991</v>
      </c>
      <c r="D331" s="360" t="s">
        <v>50</v>
      </c>
      <c r="E331" s="367">
        <v>45743</v>
      </c>
      <c r="F331" s="366" t="s">
        <v>59</v>
      </c>
      <c r="G331" s="368" t="s">
        <v>401</v>
      </c>
      <c r="H331" s="369">
        <v>70</v>
      </c>
      <c r="I331" s="1055" t="s">
        <v>807</v>
      </c>
      <c r="J331" s="362" t="s">
        <v>30</v>
      </c>
      <c r="K331" s="367">
        <v>45741</v>
      </c>
      <c r="L331" s="362" t="s">
        <v>110</v>
      </c>
      <c r="M331" s="574">
        <v>67735.5</v>
      </c>
      <c r="N331" s="555"/>
      <c r="O331" s="946"/>
      <c r="P331" s="574">
        <v>67735.5</v>
      </c>
      <c r="Q331" s="300" t="s">
        <v>110</v>
      </c>
      <c r="R331" s="1310" t="s">
        <v>38</v>
      </c>
      <c r="S331" s="502">
        <v>45779</v>
      </c>
      <c r="T331" s="9">
        <v>6152</v>
      </c>
      <c r="U331" s="382">
        <v>6020</v>
      </c>
      <c r="V331" s="3">
        <v>0.98</v>
      </c>
      <c r="W331" s="502">
        <v>45792</v>
      </c>
      <c r="X331" s="365">
        <v>1</v>
      </c>
      <c r="Y331" s="365">
        <v>1</v>
      </c>
      <c r="Z331" s="365">
        <v>1</v>
      </c>
      <c r="AA331" s="373" t="s">
        <v>940</v>
      </c>
      <c r="AB331" s="373" t="s">
        <v>940</v>
      </c>
      <c r="AC331" s="278" t="s">
        <v>1517</v>
      </c>
    </row>
    <row r="332" spans="1:32" ht="39.75" customHeight="1">
      <c r="A332" s="638" t="s">
        <v>416</v>
      </c>
      <c r="B332" s="359" t="s">
        <v>28</v>
      </c>
      <c r="C332" s="367">
        <v>45742</v>
      </c>
      <c r="D332" s="366" t="s">
        <v>1071</v>
      </c>
      <c r="E332" s="367">
        <v>45708</v>
      </c>
      <c r="F332" s="345" t="s">
        <v>1281</v>
      </c>
      <c r="G332" s="368" t="s">
        <v>417</v>
      </c>
      <c r="H332" s="369">
        <v>0</v>
      </c>
      <c r="I332" s="362" t="s">
        <v>38</v>
      </c>
      <c r="J332" s="369" t="s">
        <v>30</v>
      </c>
      <c r="K332" s="367">
        <v>45712</v>
      </c>
      <c r="L332" s="369" t="s">
        <v>110</v>
      </c>
      <c r="M332" s="574">
        <v>14262</v>
      </c>
      <c r="N332" s="555"/>
      <c r="O332" s="946"/>
      <c r="P332" s="574">
        <v>14262</v>
      </c>
      <c r="Q332" s="20" t="s">
        <v>110</v>
      </c>
      <c r="R332" s="1310" t="s">
        <v>38</v>
      </c>
      <c r="S332" s="502">
        <v>45712</v>
      </c>
      <c r="T332" s="378">
        <v>826</v>
      </c>
      <c r="U332" s="387">
        <v>810</v>
      </c>
      <c r="V332" s="29">
        <f>IFERROR(Table5[[#This Row],[Actual Redline Completed Footage UG]]/Table5[[#This Row],[Footage UG]], 0)</f>
        <v>0.98062953995157387</v>
      </c>
      <c r="W332" s="502">
        <v>45741</v>
      </c>
      <c r="X332" s="280">
        <v>1</v>
      </c>
      <c r="Y332" s="280">
        <v>1</v>
      </c>
      <c r="Z332" s="280">
        <v>1</v>
      </c>
      <c r="AA332" s="370">
        <v>45867</v>
      </c>
      <c r="AB332" s="370">
        <v>45867</v>
      </c>
      <c r="AC332" s="135"/>
      <c r="AD332" s="962"/>
    </row>
    <row r="333" spans="1:32" ht="39.75" customHeight="1">
      <c r="A333" s="566" t="s">
        <v>429</v>
      </c>
      <c r="B333" s="568" t="s">
        <v>28</v>
      </c>
      <c r="C333" s="24">
        <v>45742</v>
      </c>
      <c r="D333" s="569" t="s">
        <v>479</v>
      </c>
      <c r="E333" s="24">
        <v>45708</v>
      </c>
      <c r="F333" s="570" t="s">
        <v>55</v>
      </c>
      <c r="G333" s="571" t="s">
        <v>430</v>
      </c>
      <c r="H333" s="572">
        <v>0</v>
      </c>
      <c r="I333" s="572" t="s">
        <v>807</v>
      </c>
      <c r="J333" s="572" t="s">
        <v>30</v>
      </c>
      <c r="K333" s="367">
        <v>45714</v>
      </c>
      <c r="L333" s="369" t="s">
        <v>110</v>
      </c>
      <c r="M333" s="574">
        <v>93462.85</v>
      </c>
      <c r="N333" s="575"/>
      <c r="O333" s="946"/>
      <c r="P333" s="574">
        <v>93462.85</v>
      </c>
      <c r="Q333" s="20" t="s">
        <v>110</v>
      </c>
      <c r="R333" s="1310" t="s">
        <v>38</v>
      </c>
      <c r="S333" s="501">
        <v>45709</v>
      </c>
      <c r="T333" s="378">
        <v>7497</v>
      </c>
      <c r="U333" s="387">
        <v>7251</v>
      </c>
      <c r="V333" s="29">
        <f>IFERROR(Table5[[#This Row],[Actual Redline Completed Footage UG]]/Table5[[#This Row],[Footage UG]], 0)</f>
        <v>0.96718687474989995</v>
      </c>
      <c r="W333" s="502">
        <v>45728</v>
      </c>
      <c r="X333" s="365">
        <v>1</v>
      </c>
      <c r="Y333" s="365">
        <v>1</v>
      </c>
      <c r="Z333" s="365">
        <v>1</v>
      </c>
      <c r="AA333" s="370">
        <v>45916</v>
      </c>
      <c r="AB333" s="370">
        <v>45916</v>
      </c>
      <c r="AC333" s="135"/>
      <c r="AD333" s="961"/>
      <c r="AE333" s="955"/>
      <c r="AF333" s="956"/>
    </row>
    <row r="334" spans="1:32" ht="39.75" customHeight="1">
      <c r="A334" s="1350" t="s">
        <v>431</v>
      </c>
      <c r="B334" s="359" t="s">
        <v>28</v>
      </c>
      <c r="C334" s="689">
        <v>46080</v>
      </c>
      <c r="D334" s="700" t="s">
        <v>466</v>
      </c>
      <c r="E334" s="699">
        <v>45748</v>
      </c>
      <c r="F334" s="366" t="s">
        <v>59</v>
      </c>
      <c r="G334" s="700" t="s">
        <v>432</v>
      </c>
      <c r="H334" s="701">
        <v>0</v>
      </c>
      <c r="I334" s="701" t="s">
        <v>807</v>
      </c>
      <c r="J334" s="701" t="s">
        <v>30</v>
      </c>
      <c r="K334" s="699">
        <v>46028</v>
      </c>
      <c r="L334" s="701" t="s">
        <v>110</v>
      </c>
      <c r="M334" s="901">
        <v>29634.15</v>
      </c>
      <c r="N334" s="555"/>
      <c r="O334" s="575"/>
      <c r="P334" s="901">
        <v>29634.15</v>
      </c>
      <c r="Q334" s="746" t="s">
        <v>110</v>
      </c>
      <c r="R334" s="1450" t="s">
        <v>38</v>
      </c>
      <c r="S334" s="779">
        <v>45743</v>
      </c>
      <c r="T334" s="703">
        <v>1831</v>
      </c>
      <c r="U334" s="1351">
        <v>1929</v>
      </c>
      <c r="V334" s="365">
        <f ca="1">IFERROR($W334/$V334, 0)</f>
        <v>1.0535226652102676</v>
      </c>
      <c r="W334" s="702">
        <v>45790</v>
      </c>
      <c r="X334" s="697">
        <v>0</v>
      </c>
      <c r="Y334" s="697">
        <v>0</v>
      </c>
      <c r="Z334" s="703">
        <v>0</v>
      </c>
      <c r="AA334" s="373" t="s">
        <v>940</v>
      </c>
      <c r="AB334" s="373" t="s">
        <v>940</v>
      </c>
      <c r="AC334" s="710" t="s">
        <v>919</v>
      </c>
      <c r="AD334" s="961"/>
      <c r="AE334" s="955"/>
      <c r="AF334" s="956"/>
    </row>
    <row r="335" spans="1:32" ht="39.75" customHeight="1">
      <c r="A335" s="1251" t="s">
        <v>526</v>
      </c>
      <c r="B335" s="1252" t="s">
        <v>28</v>
      </c>
      <c r="C335" s="1253">
        <v>46048</v>
      </c>
      <c r="D335" s="1253" t="s">
        <v>1508</v>
      </c>
      <c r="E335" s="1254">
        <v>45748</v>
      </c>
      <c r="F335" s="1255" t="s">
        <v>59</v>
      </c>
      <c r="G335" s="1240" t="s">
        <v>1518</v>
      </c>
      <c r="H335" s="1180">
        <v>0</v>
      </c>
      <c r="I335" s="1180" t="s">
        <v>807</v>
      </c>
      <c r="J335" s="1222" t="s">
        <v>30</v>
      </c>
      <c r="K335" s="1254">
        <v>45742</v>
      </c>
      <c r="L335" s="1222" t="s">
        <v>110</v>
      </c>
      <c r="M335" s="1256">
        <v>13442.35</v>
      </c>
      <c r="N335" s="555"/>
      <c r="O335" s="575"/>
      <c r="P335" s="1256">
        <v>13442.35</v>
      </c>
      <c r="Q335" s="1293" t="s">
        <v>110</v>
      </c>
      <c r="R335" s="1313" t="s">
        <v>38</v>
      </c>
      <c r="S335" s="1316">
        <v>46027</v>
      </c>
      <c r="T335" s="1257">
        <v>831</v>
      </c>
      <c r="U335" s="1260">
        <v>910</v>
      </c>
      <c r="V335" s="3">
        <f>IFERROR(Table5[[#This Row],[Actual Redline Completed Footage UG]]/Table5[[#This Row],[Footage UG]], 0)</f>
        <v>1.095066185318893</v>
      </c>
      <c r="W335" s="1223">
        <v>46034</v>
      </c>
      <c r="X335" s="1192">
        <v>0</v>
      </c>
      <c r="Y335" s="1192">
        <v>0</v>
      </c>
      <c r="Z335" s="280">
        <v>0</v>
      </c>
      <c r="AA335" s="373" t="s">
        <v>940</v>
      </c>
      <c r="AB335" s="373" t="s">
        <v>940</v>
      </c>
      <c r="AC335" s="1259" t="s">
        <v>1519</v>
      </c>
      <c r="AD335" s="961"/>
      <c r="AE335" s="955"/>
      <c r="AF335" s="956"/>
    </row>
    <row r="336" spans="1:32" ht="39.75" customHeight="1">
      <c r="A336" s="566" t="s">
        <v>439</v>
      </c>
      <c r="B336" s="568" t="s">
        <v>28</v>
      </c>
      <c r="C336" s="24">
        <v>45924</v>
      </c>
      <c r="D336" s="570" t="s">
        <v>56</v>
      </c>
      <c r="E336" s="24">
        <v>45772</v>
      </c>
      <c r="F336" s="569" t="s">
        <v>59</v>
      </c>
      <c r="G336" s="569" t="s">
        <v>440</v>
      </c>
      <c r="H336" s="572">
        <v>0</v>
      </c>
      <c r="I336" s="572" t="s">
        <v>807</v>
      </c>
      <c r="J336" s="572" t="s">
        <v>30</v>
      </c>
      <c r="K336" s="360" t="s">
        <v>618</v>
      </c>
      <c r="L336" s="362" t="s">
        <v>110</v>
      </c>
      <c r="M336" s="639">
        <v>4397.6499999999996</v>
      </c>
      <c r="N336" s="575"/>
      <c r="O336" s="946"/>
      <c r="P336" s="639">
        <v>4397.6499999999996</v>
      </c>
      <c r="Q336" s="300" t="s">
        <v>110</v>
      </c>
      <c r="R336" s="1310" t="s">
        <v>38</v>
      </c>
      <c r="S336" s="497">
        <v>45852</v>
      </c>
      <c r="T336" s="364">
        <v>129</v>
      </c>
      <c r="U336" s="646">
        <v>129</v>
      </c>
      <c r="V336" s="79">
        <v>1</v>
      </c>
      <c r="W336" s="502">
        <v>45856</v>
      </c>
      <c r="X336" s="280">
        <v>0</v>
      </c>
      <c r="Y336" s="280">
        <v>0</v>
      </c>
      <c r="Z336" s="280">
        <v>0</v>
      </c>
      <c r="AA336" s="370">
        <v>45972</v>
      </c>
      <c r="AB336" s="370">
        <v>45972</v>
      </c>
      <c r="AC336" s="330" t="s">
        <v>1520</v>
      </c>
      <c r="AD336" s="342"/>
      <c r="AE336" s="792"/>
      <c r="AF336" s="953"/>
    </row>
    <row r="337" spans="1:32" ht="39.75" customHeight="1">
      <c r="A337" s="917" t="s">
        <v>1521</v>
      </c>
      <c r="B337" s="359" t="s">
        <v>28</v>
      </c>
      <c r="C337" s="597">
        <v>46008</v>
      </c>
      <c r="D337" s="1150" t="s">
        <v>1522</v>
      </c>
      <c r="E337" s="24">
        <v>45938</v>
      </c>
      <c r="F337" s="366" t="s">
        <v>59</v>
      </c>
      <c r="G337" s="1145"/>
      <c r="H337" s="572">
        <v>193</v>
      </c>
      <c r="I337" s="1055" t="s">
        <v>807</v>
      </c>
      <c r="J337" s="362" t="s">
        <v>36</v>
      </c>
      <c r="K337" s="345">
        <v>46303</v>
      </c>
      <c r="L337" s="591" t="s">
        <v>110</v>
      </c>
      <c r="M337" s="905">
        <v>86136</v>
      </c>
      <c r="N337" s="555"/>
      <c r="O337" s="946"/>
      <c r="P337" s="905">
        <v>86136</v>
      </c>
      <c r="Q337" s="300" t="s">
        <v>110</v>
      </c>
      <c r="R337" s="1310" t="s">
        <v>38</v>
      </c>
      <c r="S337" s="129">
        <v>45938</v>
      </c>
      <c r="T337" s="378">
        <v>7655</v>
      </c>
      <c r="U337" s="387">
        <v>8528</v>
      </c>
      <c r="V337" s="256">
        <v>1.1100000000000001</v>
      </c>
      <c r="W337" s="21">
        <v>45943</v>
      </c>
      <c r="X337" s="26">
        <v>1</v>
      </c>
      <c r="Y337" s="26">
        <v>1</v>
      </c>
      <c r="Z337" s="365">
        <v>1</v>
      </c>
      <c r="AA337" s="373" t="s">
        <v>940</v>
      </c>
      <c r="AB337" s="373" t="s">
        <v>940</v>
      </c>
      <c r="AC337" s="107"/>
      <c r="AD337" s="342"/>
      <c r="AE337" s="792"/>
      <c r="AF337" s="953"/>
    </row>
    <row r="338" spans="1:32" ht="39.75" customHeight="1">
      <c r="A338" s="647" t="s">
        <v>1523</v>
      </c>
      <c r="B338" s="568" t="s">
        <v>28</v>
      </c>
      <c r="C338" s="597">
        <v>46008</v>
      </c>
      <c r="D338" s="676" t="s">
        <v>1524</v>
      </c>
      <c r="E338" s="24">
        <v>45952</v>
      </c>
      <c r="F338" s="366" t="s">
        <v>59</v>
      </c>
      <c r="G338" s="571"/>
      <c r="H338" s="572">
        <v>139</v>
      </c>
      <c r="I338" s="1055" t="s">
        <v>807</v>
      </c>
      <c r="J338" s="362" t="s">
        <v>36</v>
      </c>
      <c r="K338" s="360" t="s">
        <v>618</v>
      </c>
      <c r="L338" s="629" t="s">
        <v>110</v>
      </c>
      <c r="M338" s="905">
        <v>42766.5</v>
      </c>
      <c r="N338" s="555"/>
      <c r="O338" s="555"/>
      <c r="P338" s="905">
        <v>42766.5</v>
      </c>
      <c r="Q338" s="20" t="s">
        <v>110</v>
      </c>
      <c r="R338" s="1310" t="s">
        <v>38</v>
      </c>
      <c r="S338" s="129">
        <v>45939</v>
      </c>
      <c r="T338" s="5">
        <v>6699</v>
      </c>
      <c r="U338" s="787">
        <v>7175</v>
      </c>
      <c r="V338" s="1063">
        <f>IFERROR($U338/$T338, 0)</f>
        <v>1.0710553814002091</v>
      </c>
      <c r="W338" s="21">
        <v>45954</v>
      </c>
      <c r="X338" s="464">
        <v>1</v>
      </c>
      <c r="Y338" s="464">
        <v>1</v>
      </c>
      <c r="Z338" s="365">
        <v>1</v>
      </c>
      <c r="AA338" s="373" t="s">
        <v>940</v>
      </c>
      <c r="AB338" s="373" t="s">
        <v>940</v>
      </c>
      <c r="AC338" s="957"/>
      <c r="AD338" s="342"/>
      <c r="AE338" s="792"/>
      <c r="AF338" s="953"/>
    </row>
    <row r="339" spans="1:32" ht="39.75" customHeight="1">
      <c r="A339" s="566" t="s">
        <v>1525</v>
      </c>
      <c r="B339" s="759" t="s">
        <v>1337</v>
      </c>
      <c r="C339" s="24">
        <v>46045</v>
      </c>
      <c r="D339" s="570" t="s">
        <v>56</v>
      </c>
      <c r="E339" s="24"/>
      <c r="F339" s="569" t="s">
        <v>1356</v>
      </c>
      <c r="G339" s="571"/>
      <c r="H339" s="760">
        <v>85</v>
      </c>
      <c r="I339" s="577" t="s">
        <v>807</v>
      </c>
      <c r="J339" s="572" t="s">
        <v>30</v>
      </c>
      <c r="K339" s="360" t="s">
        <v>618</v>
      </c>
      <c r="L339" s="369" t="s">
        <v>110</v>
      </c>
      <c r="M339" s="785">
        <v>29180.45</v>
      </c>
      <c r="N339" s="575"/>
      <c r="O339" s="946"/>
      <c r="P339" s="785">
        <v>29180.45</v>
      </c>
      <c r="Q339" s="20" t="s">
        <v>110</v>
      </c>
      <c r="R339" s="1310" t="s">
        <v>38</v>
      </c>
      <c r="S339" s="127" t="s">
        <v>260</v>
      </c>
      <c r="T339" s="643">
        <v>6249</v>
      </c>
      <c r="U339" s="787">
        <v>6183</v>
      </c>
      <c r="V339" s="3">
        <f>IFERROR(Table5[[#This Row],[Actual Redline Completed Footage UG]]/Table5[[#This Row],[Footage UG]], 0)</f>
        <v>0.98943831012962069</v>
      </c>
      <c r="W339" s="497">
        <v>45964</v>
      </c>
      <c r="X339" s="280">
        <v>1</v>
      </c>
      <c r="Y339" s="280">
        <v>1</v>
      </c>
      <c r="Z339" s="280">
        <v>1</v>
      </c>
      <c r="AA339" s="59">
        <v>46002</v>
      </c>
      <c r="AB339" s="363">
        <v>46106</v>
      </c>
      <c r="AC339" s="1044" t="s">
        <v>1526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807</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807</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807</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807</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618</v>
      </c>
      <c r="S354" s="373" t="s">
        <v>618</v>
      </c>
      <c r="T354" s="373" t="s">
        <v>618</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618</v>
      </c>
      <c r="S355" s="373" t="s">
        <v>618</v>
      </c>
      <c r="T355" s="373" t="s">
        <v>618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2:I323 I241 I236:I237 I339 I156:I157 I78 I50:I51 I53:I56 I305:I307 I315 I125 I80:I81 I299 I98 I336 I309:I310 I244 I96 I86:I90 I159 I110:I111 I127:I134 I41 I15 I44:I46 I103:I104 I76 I106:I108 I113:I122 I174 I37 I138:I139 I32 I22:I23 I332:I333 I25:I29 I301:I303" xr:uid="{8EBE9BB6-6BD2-46C1-9207-22004A752DD6}">
      <formula1>"On Track, In Jeopardy, Completed on Track, Completed, Completed -Missed TSD, On Hold Per Tillman"</formula1>
    </dataValidation>
    <dataValidation type="list" allowBlank="1" showInputMessage="1" showErrorMessage="1" sqref="I343 I353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3 K346 E348 K348:K350 D324 S198:S201 D190:E190 S203 K204 S211:S226 E183 K50:K54 E81:E82 E156 E187 K98 K189:K202 E185 D240 S231:S240 D322 D326:D327 L353:L355 Q355:U355 E78 AA316:AB323 AA264:AA265 K107:K136 W42 E47 K48 D337:D338 E112 K328 S328 Q292:Q293 S343:S350 Q342:U342 D329 AA184:AB184 AB186 AA198:AB198 AA234:AB234 AA194:AB194 K343 AA48:AB48 AB6 AA138:AB138 AA98:AB98 AA143:AB144 AA242:AB242 AA163:AB164 AA125:AB125 L342 R353:V353 AB227 AB200:AB204 AB196 AB193 AB191 AB189 AA334:AB335 K272 S272 S269:S270 AA279:AB279 D299:E299 K100:K104 E93:E96 K93:K96 AA50:AB54 AA127:AB135 E108 K171:K172 E167 S168:S169 K168:K169 AA168:AB169 S242:S245 AA18:AB42 D41:E41 K269:K270 AA259:AB259 S1:S2 AA326:AB331 K44:K46 AA46:AB46 AA231:AB231 E106 AA103:AB104 E49 AA75:AB79 AA85:AB90 AA107:AB108 T116 K206:K245 K274:K293 S274:S291 AB339 AA171:AB173 S336:S339 AA337:AB338 K56:K91 AA110:AB122 AA148:AB156 T62 T60 AA58:AB62 E170 S315:S324 T20 K147:K164 AA175:AB181 D262:D290 K175:K184 S171:S184 D246:D254 AA8:AB15 T9 T35 T15 AA284:AA289 AA249:AA251 T176:T181 S163:S166 K166 AA166:AB166 K315:K325 T318:T321 AA1:AB5 D258:D259 S22:S36 T22:T23 S330:S333 AA245:AB248 S296:S313 AB249:AB256 AA253:AA256 AA260 T151:T152 K138:K145 S38:S161 D139:E139 T140 AA140:AB140 S4:S20 K330:K339 K1:K42 T26:T31 T303 AB280:AB290 S255:S257 AA296:AB313 S260:S266 K259:K266 K296:K313 T301 K255:K257 AA257:AB257 AB260:AB278" xr:uid="{69BA9396-C6BF-4BF7-ADE5-B0A99637D974}"/>
    <dataValidation type="list" allowBlank="1" showInputMessage="1" showErrorMessage="1" sqref="J227:J228 J354:J355 J344:J350 J225 J41:J43 J35:J39 J45 J47:J79 J160:J223 J9:J10 J12:J14 J308 J33 J2:J7 J16:J21 J30:J31 J25 J81:J158 J304 J297:J300 J311:J339 J230:J290"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7:I298 I187:I189 I324:I331 I191:I192 I185 I240 I42:I43 I52 I79 I47:I49 I135:I137 I123:I124 I82:I85 I91:I95 I63:I68 I334:I335 I97 I105 I57 I77 I38:I40 I226:I235 I73:I75 I337:I338 I109 I33:I36 I175:I183 I308 I160 I162:I173 I2:I14 I158 I311:I314 I304 I316:I321 I16:I21 I30:I31 I24:I25 I149:I151 I153:I155 I300 I245:I293" xr:uid="{961FBB26-6236-46B9-BD22-4000D8D733CF}">
      <formula1>"On Track, In Jeopardy, Completed on Track, Completed, Completed -Missed TSD"</formula1>
    </dataValidation>
    <dataValidation type="list" allowBlank="1" showInputMessage="1" showErrorMessage="1" sqref="P354:P355 Q353 R343:R350 P342 R1:R183 R296:R339 R185:R291"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2"/>
  <sheetViews>
    <sheetView topLeftCell="A1672" workbookViewId="0">
      <selection activeCell="J1662" sqref="J1662"/>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F4">
        <v>1049</v>
      </c>
      <c r="G4">
        <v>1049</v>
      </c>
      <c r="J4" s="12" t="s">
        <v>1544</v>
      </c>
      <c r="K4" t="s">
        <v>48</v>
      </c>
      <c r="N4" s="12" t="s">
        <v>1544</v>
      </c>
      <c r="O4" t="s">
        <v>1545</v>
      </c>
      <c r="P4" t="s">
        <v>1546</v>
      </c>
      <c r="Q4" t="s">
        <v>1547</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1548</v>
      </c>
      <c r="K7">
        <v>0</v>
      </c>
      <c r="N7" t="s">
        <v>1306</v>
      </c>
      <c r="O7">
        <v>3158</v>
      </c>
      <c r="P7">
        <v>21322</v>
      </c>
      <c r="Q7">
        <v>12406</v>
      </c>
      <c r="R7">
        <v>36886</v>
      </c>
    </row>
    <row r="8" spans="1:18">
      <c r="A8" t="s">
        <v>308</v>
      </c>
      <c r="C8">
        <v>241</v>
      </c>
      <c r="D8">
        <v>366</v>
      </c>
      <c r="E8">
        <v>202</v>
      </c>
      <c r="F8">
        <v>120</v>
      </c>
      <c r="G8">
        <v>929</v>
      </c>
      <c r="J8" t="s">
        <v>1306</v>
      </c>
      <c r="K8">
        <v>3629</v>
      </c>
      <c r="N8" t="s">
        <v>482</v>
      </c>
      <c r="P8">
        <v>4135</v>
      </c>
      <c r="Q8">
        <v>7641</v>
      </c>
      <c r="R8">
        <v>11776</v>
      </c>
    </row>
    <row r="9" spans="1:18">
      <c r="A9" t="s">
        <v>177</v>
      </c>
      <c r="E9">
        <v>106</v>
      </c>
      <c r="G9">
        <v>106</v>
      </c>
      <c r="J9" t="s">
        <v>482</v>
      </c>
      <c r="K9">
        <v>0</v>
      </c>
      <c r="N9" t="s">
        <v>1549</v>
      </c>
      <c r="O9">
        <v>7188</v>
      </c>
      <c r="P9">
        <v>23895</v>
      </c>
      <c r="Q9">
        <v>13411</v>
      </c>
      <c r="R9">
        <v>44494</v>
      </c>
    </row>
    <row r="10" spans="1:18">
      <c r="A10" t="s">
        <v>181</v>
      </c>
      <c r="C10">
        <v>534</v>
      </c>
      <c r="D10">
        <v>460</v>
      </c>
      <c r="E10">
        <v>886</v>
      </c>
      <c r="F10">
        <v>202</v>
      </c>
      <c r="G10">
        <v>2082</v>
      </c>
      <c r="J10" t="s">
        <v>479</v>
      </c>
      <c r="K10">
        <v>933</v>
      </c>
      <c r="N10" t="s">
        <v>1071</v>
      </c>
      <c r="O10">
        <v>6561</v>
      </c>
      <c r="P10">
        <v>14625</v>
      </c>
      <c r="Q10">
        <v>17060</v>
      </c>
      <c r="R10">
        <v>38246</v>
      </c>
    </row>
    <row r="11" spans="1:18">
      <c r="A11" t="s">
        <v>427</v>
      </c>
      <c r="C11">
        <v>1990</v>
      </c>
      <c r="D11">
        <v>1045</v>
      </c>
      <c r="G11">
        <v>3035</v>
      </c>
      <c r="J11" t="s">
        <v>1549</v>
      </c>
      <c r="K11">
        <v>4129</v>
      </c>
      <c r="N11" t="s">
        <v>965</v>
      </c>
      <c r="P11">
        <v>5968</v>
      </c>
      <c r="Q11">
        <v>20002</v>
      </c>
      <c r="R11">
        <v>25970</v>
      </c>
    </row>
    <row r="12" spans="1:18">
      <c r="A12" t="s">
        <v>472</v>
      </c>
      <c r="B12">
        <v>2677</v>
      </c>
      <c r="C12">
        <v>2967</v>
      </c>
      <c r="D12">
        <v>3297</v>
      </c>
      <c r="E12">
        <v>2384</v>
      </c>
      <c r="F12">
        <v>1394</v>
      </c>
      <c r="G12">
        <v>12719</v>
      </c>
      <c r="J12" t="s">
        <v>1071</v>
      </c>
      <c r="K12">
        <v>7128</v>
      </c>
      <c r="N12" t="s">
        <v>1295</v>
      </c>
      <c r="O12">
        <v>2073</v>
      </c>
      <c r="P12">
        <v>6882</v>
      </c>
      <c r="Q12">
        <v>7027</v>
      </c>
      <c r="R12">
        <v>15982</v>
      </c>
    </row>
    <row r="13" spans="1:18">
      <c r="J13" t="s">
        <v>1550</v>
      </c>
      <c r="K13">
        <v>2298</v>
      </c>
      <c r="N13" t="s">
        <v>472</v>
      </c>
      <c r="O13">
        <v>50898</v>
      </c>
      <c r="P13">
        <v>153120</v>
      </c>
      <c r="Q13">
        <v>123473</v>
      </c>
      <c r="R13">
        <v>327491</v>
      </c>
    </row>
    <row r="14" spans="1:18">
      <c r="J14" t="s">
        <v>965</v>
      </c>
      <c r="K14">
        <v>13034</v>
      </c>
    </row>
    <row r="15" spans="1:18">
      <c r="A15" s="12" t="s">
        <v>1541</v>
      </c>
      <c r="B15" s="12" t="s">
        <v>1540</v>
      </c>
      <c r="J15" t="s">
        <v>473</v>
      </c>
      <c r="K15">
        <v>4828</v>
      </c>
    </row>
    <row r="16" spans="1:18">
      <c r="A16" s="12" t="s">
        <v>1542</v>
      </c>
      <c r="B16" s="48">
        <v>45705</v>
      </c>
      <c r="C16" s="48">
        <v>45706</v>
      </c>
      <c r="D16" s="48">
        <v>45707</v>
      </c>
      <c r="E16" s="48">
        <v>45708</v>
      </c>
      <c r="F16" s="48">
        <v>45709</v>
      </c>
      <c r="G16" t="s">
        <v>472</v>
      </c>
      <c r="J16" t="s">
        <v>1295</v>
      </c>
      <c r="K16">
        <v>6718</v>
      </c>
    </row>
    <row r="17" spans="1:11">
      <c r="A17" t="s">
        <v>294</v>
      </c>
      <c r="E17">
        <v>547</v>
      </c>
      <c r="F17">
        <v>792</v>
      </c>
      <c r="G17">
        <v>1339</v>
      </c>
      <c r="J17" t="s">
        <v>943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1554</v>
      </c>
    </row>
    <row r="217" spans="1:7">
      <c r="A217" t="s">
        <v>366</v>
      </c>
      <c r="D217">
        <v>1373</v>
      </c>
      <c r="E217">
        <v>3928</v>
      </c>
      <c r="F217">
        <v>1528</v>
      </c>
      <c r="G217">
        <v>6829</v>
      </c>
    </row>
    <row r="218" spans="1:7">
      <c r="A218" t="s">
        <v>1555</v>
      </c>
      <c r="E218">
        <v>1016</v>
      </c>
      <c r="G218">
        <v>1016</v>
      </c>
    </row>
    <row r="219" spans="1:7">
      <c r="A219" t="s">
        <v>435</v>
      </c>
      <c r="E219">
        <v>706</v>
      </c>
      <c r="G219">
        <v>706</v>
      </c>
    </row>
    <row r="220" spans="1:7">
      <c r="A220" t="s">
        <v>1556</v>
      </c>
      <c r="F220">
        <v>583</v>
      </c>
      <c r="G220">
        <v>583</v>
      </c>
    </row>
    <row r="221" spans="1:7">
      <c r="A221" t="s">
        <v>472</v>
      </c>
      <c r="B221">
        <v>7728</v>
      </c>
      <c r="C221">
        <v>5573</v>
      </c>
      <c r="D221">
        <v>6879</v>
      </c>
      <c r="E221">
        <v>18825</v>
      </c>
      <c r="F221">
        <v>4269</v>
      </c>
      <c r="G221">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1558</v>
      </c>
    </row>
    <row r="245" spans="1:7">
      <c r="A245" t="s">
        <v>1559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1560</v>
      </c>
      <c r="E254">
        <v>0</v>
      </c>
      <c r="G254">
        <v>0</v>
      </c>
    </row>
    <row r="255" spans="1:7">
      <c r="A255" t="s">
        <v>147</v>
      </c>
      <c r="E255">
        <v>195</v>
      </c>
      <c r="G255">
        <v>195</v>
      </c>
    </row>
    <row r="256" spans="1:7">
      <c r="A256" t="s">
        <v>265</v>
      </c>
      <c r="F256">
        <v>0</v>
      </c>
      <c r="G256">
        <v>0</v>
      </c>
    </row>
    <row r="257" spans="1:7">
      <c r="A257" t="s">
        <v>1561</v>
      </c>
    </row>
    <row r="258" spans="1:7">
      <c r="A258" t="s">
        <v>472</v>
      </c>
      <c r="B258">
        <v>6288</v>
      </c>
      <c r="C258">
        <v>10704</v>
      </c>
      <c r="D258">
        <v>15537</v>
      </c>
      <c r="E258">
        <v>4598</v>
      </c>
      <c r="F258">
        <v>4133</v>
      </c>
      <c r="G258">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1563</v>
      </c>
    </row>
    <row r="448" spans="1:7">
      <c r="A448" t="s">
        <v>1564</v>
      </c>
    </row>
    <row r="449" spans="1:7">
      <c r="A449" t="s">
        <v>400</v>
      </c>
      <c r="E449">
        <v>201</v>
      </c>
      <c r="F449">
        <v>30</v>
      </c>
      <c r="G449">
        <v>231</v>
      </c>
    </row>
    <row r="450" spans="1:7">
      <c r="A450" t="s">
        <v>153</v>
      </c>
      <c r="E450">
        <v>1580</v>
      </c>
      <c r="G450">
        <v>1580</v>
      </c>
    </row>
    <row r="451" spans="1:7">
      <c r="A451" t="s">
        <v>1565</v>
      </c>
      <c r="F451">
        <v>151</v>
      </c>
      <c r="G451">
        <v>151</v>
      </c>
    </row>
    <row r="452" spans="1:7">
      <c r="A452" t="s">
        <v>472</v>
      </c>
      <c r="C452">
        <v>1866</v>
      </c>
      <c r="D452">
        <v>2445</v>
      </c>
      <c r="E452">
        <v>5402</v>
      </c>
      <c r="F452">
        <v>3784</v>
      </c>
      <c r="G452">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1566</v>
      </c>
      <c r="E472">
        <v>260</v>
      </c>
      <c r="F472">
        <v>129</v>
      </c>
      <c r="G472">
        <v>389</v>
      </c>
    </row>
    <row r="473" spans="1:7">
      <c r="A473" t="s">
        <v>1567</v>
      </c>
    </row>
    <row r="474" spans="1:7">
      <c r="A474" t="s">
        <v>472</v>
      </c>
      <c r="B474">
        <v>4596</v>
      </c>
      <c r="C474">
        <v>3924</v>
      </c>
      <c r="D474">
        <v>3428</v>
      </c>
      <c r="E474">
        <v>1980</v>
      </c>
      <c r="F474">
        <v>1544</v>
      </c>
      <c r="G474">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1568</v>
      </c>
    </row>
    <row r="488" spans="1:7">
      <c r="A488" t="s">
        <v>1569</v>
      </c>
    </row>
    <row r="489" spans="1:7">
      <c r="A489" t="s">
        <v>1570</v>
      </c>
    </row>
    <row r="490" spans="1:7">
      <c r="A490" t="s">
        <v>1571</v>
      </c>
    </row>
    <row r="491" spans="1:7">
      <c r="A491" t="s">
        <v>1572</v>
      </c>
    </row>
    <row r="492" spans="1:7">
      <c r="A492" t="s">
        <v>472</v>
      </c>
      <c r="B492">
        <v>2983</v>
      </c>
      <c r="C492">
        <v>3593</v>
      </c>
      <c r="D492">
        <v>3943</v>
      </c>
      <c r="E492">
        <v>711</v>
      </c>
      <c r="F492">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1573</v>
      </c>
      <c r="B506">
        <v>6</v>
      </c>
      <c r="G506">
        <v>6</v>
      </c>
    </row>
    <row r="507" spans="1:7">
      <c r="A507" t="s">
        <v>1574</v>
      </c>
    </row>
    <row r="508" spans="1:7">
      <c r="A508" t="s">
        <v>514</v>
      </c>
    </row>
    <row r="509" spans="1:7">
      <c r="A509" t="s">
        <v>223</v>
      </c>
      <c r="D509">
        <v>610</v>
      </c>
      <c r="E509">
        <v>2523</v>
      </c>
      <c r="G509">
        <v>3133</v>
      </c>
    </row>
    <row r="510" spans="1:7">
      <c r="A510" t="s">
        <v>1575</v>
      </c>
    </row>
    <row r="511" spans="1:7">
      <c r="A511" t="s">
        <v>472</v>
      </c>
      <c r="B511">
        <v>3758</v>
      </c>
      <c r="C511">
        <v>3342</v>
      </c>
      <c r="D511">
        <v>2404</v>
      </c>
      <c r="E511">
        <v>3965</v>
      </c>
      <c r="F511">
        <v>437</v>
      </c>
      <c r="G511">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1576</v>
      </c>
      <c r="B523">
        <v>155</v>
      </c>
      <c r="G523">
        <v>155</v>
      </c>
    </row>
    <row r="524" spans="1:7">
      <c r="A524" t="s">
        <v>1577</v>
      </c>
    </row>
    <row r="525" spans="1:7">
      <c r="A525" t="s">
        <v>472</v>
      </c>
      <c r="B525">
        <v>2363</v>
      </c>
      <c r="C525">
        <v>2146</v>
      </c>
      <c r="D525">
        <v>2345</v>
      </c>
      <c r="E525">
        <v>1790</v>
      </c>
      <c r="G525">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1579</v>
      </c>
    </row>
    <row r="659" spans="1:7">
      <c r="A659" t="s">
        <v>130</v>
      </c>
      <c r="F659">
        <v>391</v>
      </c>
      <c r="G659">
        <v>391</v>
      </c>
    </row>
    <row r="660" spans="1:7">
      <c r="A660" t="s">
        <v>472</v>
      </c>
      <c r="B660">
        <v>2410</v>
      </c>
      <c r="C660">
        <v>3698</v>
      </c>
      <c r="D660">
        <v>2288</v>
      </c>
      <c r="E660">
        <v>861</v>
      </c>
      <c r="F660">
        <v>544</v>
      </c>
      <c r="G660">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1580</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1580</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1167</v>
      </c>
    </row>
    <row r="701" spans="1:7">
      <c r="A701" t="s">
        <v>472</v>
      </c>
      <c r="B701">
        <v>3421</v>
      </c>
      <c r="C701">
        <v>4269</v>
      </c>
      <c r="D701">
        <v>5361</v>
      </c>
      <c r="E701">
        <v>3598</v>
      </c>
      <c r="F701">
        <v>1314</v>
      </c>
      <c r="G701">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1167</v>
      </c>
      <c r="D717">
        <v>1491</v>
      </c>
      <c r="E717">
        <v>1549</v>
      </c>
      <c r="G717">
        <v>3040</v>
      </c>
    </row>
    <row r="718" spans="1:7">
      <c r="A718" t="s">
        <v>1581</v>
      </c>
    </row>
    <row r="719" spans="1:7">
      <c r="A719" t="s">
        <v>1070</v>
      </c>
      <c r="E719">
        <v>903</v>
      </c>
      <c r="G719">
        <v>903</v>
      </c>
    </row>
    <row r="720" spans="1:7">
      <c r="A720" t="s">
        <v>142</v>
      </c>
      <c r="F720">
        <v>285</v>
      </c>
      <c r="G720">
        <v>285</v>
      </c>
    </row>
    <row r="721" spans="1:7">
      <c r="A721" t="s">
        <v>472</v>
      </c>
      <c r="C721">
        <v>992</v>
      </c>
      <c r="D721">
        <v>6977</v>
      </c>
      <c r="E721">
        <v>2557</v>
      </c>
      <c r="F721">
        <v>538</v>
      </c>
      <c r="G721">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1580</v>
      </c>
      <c r="B728">
        <v>2498</v>
      </c>
      <c r="C728">
        <v>1192</v>
      </c>
      <c r="D728">
        <v>1925</v>
      </c>
      <c r="G728">
        <v>5615</v>
      </c>
    </row>
    <row r="729" spans="1:7">
      <c r="A729" t="s">
        <v>518</v>
      </c>
      <c r="E729">
        <v>443</v>
      </c>
      <c r="G729">
        <v>443</v>
      </c>
    </row>
    <row r="730" spans="1:7">
      <c r="A730" t="s">
        <v>1167</v>
      </c>
      <c r="B730">
        <v>918</v>
      </c>
      <c r="G730">
        <v>918</v>
      </c>
    </row>
    <row r="731" spans="1:7">
      <c r="A731" t="s">
        <v>1070</v>
      </c>
      <c r="B731">
        <v>254</v>
      </c>
      <c r="C731">
        <v>1686</v>
      </c>
      <c r="D731">
        <v>611</v>
      </c>
      <c r="G731">
        <v>2551</v>
      </c>
    </row>
    <row r="732" spans="1:7">
      <c r="A732" t="s">
        <v>142</v>
      </c>
      <c r="E732">
        <v>82</v>
      </c>
      <c r="G732">
        <v>82</v>
      </c>
    </row>
    <row r="733" spans="1:7">
      <c r="A733" t="s">
        <v>254</v>
      </c>
      <c r="C733">
        <v>329</v>
      </c>
      <c r="D733">
        <v>333</v>
      </c>
      <c r="G733">
        <v>662</v>
      </c>
    </row>
    <row r="734" spans="1:7">
      <c r="A734" t="s">
        <v>1111</v>
      </c>
      <c r="D734">
        <v>740</v>
      </c>
      <c r="G734">
        <v>740</v>
      </c>
    </row>
    <row r="735" spans="1:7">
      <c r="A735" t="s">
        <v>255</v>
      </c>
      <c r="E735">
        <v>267</v>
      </c>
      <c r="G735">
        <v>267</v>
      </c>
    </row>
    <row r="736" spans="1:7">
      <c r="A736" t="s">
        <v>934</v>
      </c>
      <c r="D736">
        <v>307</v>
      </c>
      <c r="E736">
        <v>920</v>
      </c>
      <c r="F736">
        <v>610</v>
      </c>
      <c r="G736">
        <v>1837</v>
      </c>
    </row>
    <row r="737" spans="1:7">
      <c r="A737" t="s">
        <v>472</v>
      </c>
      <c r="B737">
        <v>3670</v>
      </c>
      <c r="C737">
        <v>3207</v>
      </c>
      <c r="D737">
        <v>4215</v>
      </c>
      <c r="E737">
        <v>2293</v>
      </c>
      <c r="F737">
        <v>819</v>
      </c>
      <c r="G737">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1580</v>
      </c>
    </row>
    <row r="748" spans="1:7">
      <c r="A748" t="s">
        <v>1070</v>
      </c>
      <c r="D748">
        <v>250</v>
      </c>
      <c r="G748">
        <v>250</v>
      </c>
    </row>
    <row r="749" spans="1:7">
      <c r="A749" t="s">
        <v>1111</v>
      </c>
      <c r="B749">
        <v>1238</v>
      </c>
      <c r="C749">
        <v>1531</v>
      </c>
      <c r="D749">
        <v>1250</v>
      </c>
      <c r="E749">
        <v>361</v>
      </c>
      <c r="G749">
        <v>4380</v>
      </c>
    </row>
    <row r="750" spans="1:7">
      <c r="A750" t="s">
        <v>255</v>
      </c>
      <c r="B750">
        <v>711</v>
      </c>
      <c r="G750">
        <v>711</v>
      </c>
    </row>
    <row r="751" spans="1:7">
      <c r="A751" t="s">
        <v>1582</v>
      </c>
      <c r="D751">
        <v>75</v>
      </c>
      <c r="G751">
        <v>75</v>
      </c>
    </row>
    <row r="752" spans="1:7">
      <c r="A752" t="s">
        <v>1075</v>
      </c>
      <c r="C752">
        <v>1808</v>
      </c>
      <c r="E752">
        <v>1204</v>
      </c>
      <c r="G752">
        <v>3012</v>
      </c>
    </row>
    <row r="753" spans="1:7">
      <c r="A753" t="s">
        <v>132</v>
      </c>
      <c r="C753">
        <v>251</v>
      </c>
      <c r="D753">
        <v>253</v>
      </c>
      <c r="E753">
        <v>1076</v>
      </c>
      <c r="G753">
        <v>1580</v>
      </c>
    </row>
    <row r="754" spans="1:7">
      <c r="A754" t="s">
        <v>934</v>
      </c>
      <c r="B754">
        <v>829</v>
      </c>
      <c r="D754">
        <v>863</v>
      </c>
      <c r="E754">
        <v>499</v>
      </c>
      <c r="F754">
        <v>475</v>
      </c>
      <c r="G754">
        <v>2666</v>
      </c>
    </row>
    <row r="755" spans="1:7">
      <c r="A755" t="s">
        <v>1103</v>
      </c>
      <c r="E755">
        <v>754</v>
      </c>
      <c r="G755">
        <v>754</v>
      </c>
    </row>
    <row r="756" spans="1:7">
      <c r="A756" t="s">
        <v>1077</v>
      </c>
      <c r="E756">
        <v>562</v>
      </c>
      <c r="G756">
        <v>562</v>
      </c>
    </row>
    <row r="757" spans="1:7">
      <c r="A757" t="s">
        <v>472</v>
      </c>
      <c r="B757">
        <v>2820</v>
      </c>
      <c r="C757">
        <v>3809</v>
      </c>
      <c r="D757">
        <v>2830</v>
      </c>
      <c r="E757">
        <v>4553</v>
      </c>
      <c r="F757">
        <v>545</v>
      </c>
      <c r="G757">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1111</v>
      </c>
    </row>
    <row r="769" spans="1:7">
      <c r="A769" t="s">
        <v>1075</v>
      </c>
    </row>
    <row r="770" spans="1:7">
      <c r="A770" t="s">
        <v>132</v>
      </c>
      <c r="C770">
        <v>120</v>
      </c>
      <c r="D770">
        <v>190</v>
      </c>
      <c r="G770">
        <v>310</v>
      </c>
    </row>
    <row r="771" spans="1:7">
      <c r="A771" t="s">
        <v>934</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431</v>
      </c>
      <c r="B774">
        <v>153</v>
      </c>
      <c r="D774">
        <v>260</v>
      </c>
      <c r="G774">
        <v>413</v>
      </c>
    </row>
    <row r="775" spans="1:7">
      <c r="A775" t="s">
        <v>1583</v>
      </c>
      <c r="B775">
        <v>329</v>
      </c>
      <c r="C775">
        <v>427</v>
      </c>
      <c r="D775">
        <v>537</v>
      </c>
      <c r="E775">
        <v>646</v>
      </c>
      <c r="F775">
        <v>793</v>
      </c>
      <c r="G775">
        <v>2732</v>
      </c>
    </row>
    <row r="776" spans="1:7">
      <c r="A776" t="s">
        <v>1201</v>
      </c>
      <c r="B776">
        <v>335</v>
      </c>
      <c r="G776">
        <v>335</v>
      </c>
    </row>
    <row r="777" spans="1:7">
      <c r="A777" t="s">
        <v>1584</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1585</v>
      </c>
      <c r="F781">
        <v>4135</v>
      </c>
      <c r="G781">
        <v>4135</v>
      </c>
    </row>
    <row r="782" spans="1:7">
      <c r="A782" t="s">
        <v>969</v>
      </c>
      <c r="F782">
        <v>551</v>
      </c>
      <c r="G782">
        <v>551</v>
      </c>
    </row>
    <row r="783" spans="1:7">
      <c r="A783" t="s">
        <v>1586</v>
      </c>
    </row>
    <row r="784" spans="1:7">
      <c r="A784" t="s">
        <v>472</v>
      </c>
      <c r="B784">
        <v>4394</v>
      </c>
      <c r="C784">
        <v>2968</v>
      </c>
      <c r="D784">
        <v>5524</v>
      </c>
      <c r="E784">
        <v>5070</v>
      </c>
      <c r="F784">
        <v>6786</v>
      </c>
      <c r="G784">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934</v>
      </c>
      <c r="B795">
        <v>1375</v>
      </c>
      <c r="C795">
        <v>1016</v>
      </c>
      <c r="D795">
        <v>312</v>
      </c>
      <c r="E795">
        <v>1304</v>
      </c>
      <c r="F795">
        <v>617</v>
      </c>
      <c r="G795">
        <v>4624</v>
      </c>
    </row>
    <row r="796" spans="1:7">
      <c r="A796" t="s">
        <v>1103</v>
      </c>
    </row>
    <row r="797" spans="1:7">
      <c r="A797" t="s">
        <v>1584</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1585</v>
      </c>
      <c r="B801">
        <v>2251</v>
      </c>
      <c r="C801">
        <v>2014</v>
      </c>
      <c r="D801">
        <v>1868</v>
      </c>
      <c r="E801">
        <v>2157</v>
      </c>
      <c r="F801">
        <v>2953</v>
      </c>
      <c r="G801">
        <v>11243</v>
      </c>
    </row>
    <row r="802" spans="1:7">
      <c r="A802" t="s">
        <v>969</v>
      </c>
      <c r="B802">
        <v>454</v>
      </c>
      <c r="C802">
        <v>251</v>
      </c>
      <c r="D802">
        <v>224</v>
      </c>
      <c r="E802">
        <v>789</v>
      </c>
      <c r="G802">
        <v>1718</v>
      </c>
    </row>
    <row r="803" spans="1:7">
      <c r="A803" t="s">
        <v>1318</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472</v>
      </c>
      <c r="B807">
        <v>7888</v>
      </c>
      <c r="C807">
        <v>8152</v>
      </c>
      <c r="D807">
        <v>7103</v>
      </c>
      <c r="E807">
        <v>10576</v>
      </c>
      <c r="F807">
        <v>4760</v>
      </c>
      <c r="G807">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934</v>
      </c>
      <c r="B819">
        <v>768</v>
      </c>
      <c r="C819">
        <v>1014</v>
      </c>
      <c r="G819">
        <v>1782</v>
      </c>
    </row>
    <row r="820" spans="1:7">
      <c r="A820" t="s">
        <v>1584</v>
      </c>
      <c r="B820">
        <v>225</v>
      </c>
      <c r="C820">
        <v>1287</v>
      </c>
      <c r="D820">
        <v>1185</v>
      </c>
      <c r="E820">
        <v>508</v>
      </c>
      <c r="G820">
        <v>3205</v>
      </c>
    </row>
    <row r="821" spans="1:7">
      <c r="A821" t="s">
        <v>1092</v>
      </c>
      <c r="D821">
        <v>334</v>
      </c>
      <c r="G821">
        <v>334</v>
      </c>
    </row>
    <row r="822" spans="1:7">
      <c r="A822" t="s">
        <v>1585</v>
      </c>
      <c r="C822">
        <v>216</v>
      </c>
      <c r="G822">
        <v>216</v>
      </c>
    </row>
    <row r="823" spans="1:7">
      <c r="A823" t="s">
        <v>969</v>
      </c>
      <c r="B823">
        <v>1088</v>
      </c>
      <c r="C823">
        <v>557</v>
      </c>
      <c r="D823">
        <v>512</v>
      </c>
      <c r="E823">
        <v>369</v>
      </c>
      <c r="G823">
        <v>2526</v>
      </c>
    </row>
    <row r="824" spans="1:7">
      <c r="A824" t="s">
        <v>1318</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1587</v>
      </c>
      <c r="D828">
        <v>160</v>
      </c>
      <c r="G828">
        <v>160</v>
      </c>
    </row>
    <row r="829" spans="1:7">
      <c r="A829" t="s">
        <v>616</v>
      </c>
      <c r="D829">
        <v>1282</v>
      </c>
      <c r="E829">
        <v>980</v>
      </c>
      <c r="G829">
        <v>2262</v>
      </c>
    </row>
    <row r="830" spans="1:7">
      <c r="A830" t="s">
        <v>1448</v>
      </c>
    </row>
    <row r="831" spans="1:7">
      <c r="A831" t="s">
        <v>472</v>
      </c>
      <c r="B831">
        <v>5232</v>
      </c>
      <c r="C831">
        <v>5991</v>
      </c>
      <c r="D831">
        <v>4240</v>
      </c>
      <c r="E831">
        <v>3081</v>
      </c>
      <c r="F831">
        <v>268</v>
      </c>
      <c r="G831">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934</v>
      </c>
      <c r="D839">
        <v>986</v>
      </c>
      <c r="G839">
        <v>986</v>
      </c>
    </row>
    <row r="840" spans="1:7">
      <c r="A840" t="s">
        <v>1584</v>
      </c>
      <c r="B840">
        <v>916</v>
      </c>
      <c r="C840">
        <v>144</v>
      </c>
      <c r="G840">
        <v>1060</v>
      </c>
    </row>
    <row r="841" spans="1:7">
      <c r="A841" t="s">
        <v>1127</v>
      </c>
    </row>
    <row r="842" spans="1:7">
      <c r="A842" t="s">
        <v>1123</v>
      </c>
    </row>
    <row r="843" spans="1:7">
      <c r="A843" t="s">
        <v>616</v>
      </c>
      <c r="B843">
        <v>828</v>
      </c>
      <c r="C843">
        <v>150</v>
      </c>
      <c r="E843">
        <v>688</v>
      </c>
      <c r="G843">
        <v>1666</v>
      </c>
    </row>
    <row r="844" spans="1:7">
      <c r="A844" t="s">
        <v>1588</v>
      </c>
      <c r="B844">
        <v>233</v>
      </c>
      <c r="G844">
        <v>233</v>
      </c>
    </row>
    <row r="845" spans="1:7">
      <c r="A845" t="s">
        <v>1133</v>
      </c>
      <c r="B845">
        <v>1768</v>
      </c>
      <c r="C845">
        <v>510</v>
      </c>
      <c r="G845">
        <v>2278</v>
      </c>
    </row>
    <row r="846" spans="1:7">
      <c r="A846" t="s">
        <v>1521</v>
      </c>
      <c r="B846">
        <v>220</v>
      </c>
      <c r="C846">
        <v>435</v>
      </c>
      <c r="D846">
        <v>227</v>
      </c>
      <c r="E846">
        <v>487</v>
      </c>
      <c r="F846">
        <v>123</v>
      </c>
      <c r="G846">
        <v>1492</v>
      </c>
    </row>
    <row r="847" spans="1:7">
      <c r="A847" t="s">
        <v>942</v>
      </c>
      <c r="B847">
        <v>60</v>
      </c>
      <c r="C847">
        <v>219</v>
      </c>
      <c r="G847">
        <v>279</v>
      </c>
    </row>
    <row r="848" spans="1:7">
      <c r="A848" t="s">
        <v>1231</v>
      </c>
      <c r="D848">
        <v>240</v>
      </c>
      <c r="G848">
        <v>240</v>
      </c>
    </row>
    <row r="849" spans="1:7">
      <c r="A849" t="s">
        <v>1589</v>
      </c>
      <c r="C849">
        <v>1603</v>
      </c>
      <c r="D849">
        <v>791</v>
      </c>
      <c r="E849">
        <v>2803</v>
      </c>
      <c r="G849">
        <v>5197</v>
      </c>
    </row>
    <row r="850" spans="1:7">
      <c r="A850" t="s">
        <v>955</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961</v>
      </c>
      <c r="D853">
        <v>1457</v>
      </c>
      <c r="E853">
        <v>1142</v>
      </c>
      <c r="F853">
        <v>945</v>
      </c>
      <c r="G853">
        <v>3544</v>
      </c>
    </row>
    <row r="854" spans="1:7">
      <c r="A854" t="s">
        <v>472</v>
      </c>
      <c r="B854">
        <v>4025</v>
      </c>
      <c r="C854">
        <v>5125</v>
      </c>
      <c r="D854">
        <v>8008</v>
      </c>
      <c r="E854">
        <v>8462</v>
      </c>
      <c r="F854">
        <v>1068</v>
      </c>
      <c r="G854">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1036</v>
      </c>
    </row>
    <row r="865" spans="1:7">
      <c r="A865" t="s">
        <v>1521</v>
      </c>
      <c r="C865">
        <v>413</v>
      </c>
      <c r="D865">
        <v>190</v>
      </c>
      <c r="E865">
        <v>1194</v>
      </c>
      <c r="F865">
        <v>306</v>
      </c>
      <c r="G865">
        <v>2103</v>
      </c>
    </row>
    <row r="866" spans="1:7">
      <c r="A866" t="s">
        <v>1589</v>
      </c>
      <c r="B866">
        <v>3343</v>
      </c>
      <c r="C866">
        <v>714</v>
      </c>
      <c r="D866">
        <v>2013</v>
      </c>
      <c r="E866">
        <v>1500</v>
      </c>
      <c r="F866">
        <v>1933</v>
      </c>
      <c r="G866">
        <v>9503</v>
      </c>
    </row>
    <row r="867" spans="1:7">
      <c r="A867" t="s">
        <v>955</v>
      </c>
      <c r="B867">
        <v>1100</v>
      </c>
      <c r="C867">
        <v>527</v>
      </c>
      <c r="D867">
        <v>553</v>
      </c>
      <c r="G867">
        <v>2180</v>
      </c>
    </row>
    <row r="868" spans="1:7">
      <c r="A868" t="s">
        <v>1137</v>
      </c>
      <c r="C868">
        <v>230</v>
      </c>
      <c r="G868">
        <v>230</v>
      </c>
    </row>
    <row r="869" spans="1:7">
      <c r="A869" t="s">
        <v>1125</v>
      </c>
      <c r="B869">
        <v>853</v>
      </c>
      <c r="G869">
        <v>853</v>
      </c>
    </row>
    <row r="870" spans="1:7">
      <c r="A870" t="s">
        <v>961</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959</v>
      </c>
      <c r="F874">
        <v>408</v>
      </c>
      <c r="G874">
        <v>408</v>
      </c>
    </row>
    <row r="875" spans="1:7">
      <c r="A875" t="s">
        <v>472</v>
      </c>
      <c r="B875">
        <v>7333</v>
      </c>
      <c r="C875">
        <v>6030</v>
      </c>
      <c r="D875">
        <v>8836</v>
      </c>
      <c r="E875">
        <v>7091</v>
      </c>
      <c r="F875">
        <v>3115</v>
      </c>
      <c r="G875">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934</v>
      </c>
    </row>
    <row r="886" spans="1:7">
      <c r="A886" t="s">
        <v>431</v>
      </c>
      <c r="B886">
        <v>188</v>
      </c>
      <c r="C886">
        <v>140</v>
      </c>
      <c r="G886">
        <v>328</v>
      </c>
    </row>
    <row r="887" spans="1:7">
      <c r="A887" t="s">
        <v>1036</v>
      </c>
      <c r="B887">
        <v>270</v>
      </c>
      <c r="C887">
        <v>60</v>
      </c>
      <c r="G887">
        <v>330</v>
      </c>
    </row>
    <row r="888" spans="1:7">
      <c r="A888" t="s">
        <v>1133</v>
      </c>
    </row>
    <row r="889" spans="1:7">
      <c r="A889" t="s">
        <v>1521</v>
      </c>
      <c r="B889">
        <v>203</v>
      </c>
      <c r="C889">
        <v>996</v>
      </c>
      <c r="D889">
        <v>1147</v>
      </c>
      <c r="E889">
        <v>1053</v>
      </c>
      <c r="F889">
        <v>955</v>
      </c>
      <c r="G889">
        <v>4354</v>
      </c>
    </row>
    <row r="890" spans="1:7">
      <c r="A890" t="s">
        <v>1589</v>
      </c>
      <c r="B890">
        <v>820</v>
      </c>
      <c r="C890">
        <v>2077</v>
      </c>
      <c r="D890">
        <v>1096</v>
      </c>
      <c r="G890">
        <v>3993</v>
      </c>
    </row>
    <row r="891" spans="1:7">
      <c r="A891" t="s">
        <v>955</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959</v>
      </c>
      <c r="B896">
        <v>1323</v>
      </c>
      <c r="C896">
        <v>1516</v>
      </c>
      <c r="D896">
        <v>790</v>
      </c>
      <c r="E896">
        <v>930</v>
      </c>
      <c r="F896">
        <v>408</v>
      </c>
      <c r="G896">
        <v>4967</v>
      </c>
    </row>
    <row r="897" spans="1:7">
      <c r="A897" t="s">
        <v>1590</v>
      </c>
      <c r="B897">
        <v>1224</v>
      </c>
      <c r="C897">
        <v>988</v>
      </c>
      <c r="D897">
        <v>2316</v>
      </c>
      <c r="E897">
        <v>2066</v>
      </c>
      <c r="G897">
        <v>6594</v>
      </c>
    </row>
    <row r="898" spans="1:7">
      <c r="A898" t="s">
        <v>1129</v>
      </c>
      <c r="C898">
        <v>1678</v>
      </c>
      <c r="E898">
        <v>394</v>
      </c>
      <c r="G898">
        <v>2072</v>
      </c>
    </row>
    <row r="899" spans="1:7">
      <c r="A899" t="s">
        <v>947</v>
      </c>
      <c r="D899">
        <v>3179</v>
      </c>
      <c r="G899">
        <v>3179</v>
      </c>
    </row>
    <row r="900" spans="1:7">
      <c r="A900" t="s">
        <v>1227</v>
      </c>
      <c r="E900">
        <v>978</v>
      </c>
      <c r="G900">
        <v>978</v>
      </c>
    </row>
    <row r="901" spans="1:7">
      <c r="A901" t="s">
        <v>1240</v>
      </c>
      <c r="E901">
        <v>502</v>
      </c>
      <c r="G901">
        <v>502</v>
      </c>
    </row>
    <row r="902" spans="1:7">
      <c r="A902" t="s">
        <v>949</v>
      </c>
      <c r="E902">
        <v>346</v>
      </c>
      <c r="G902">
        <v>346</v>
      </c>
    </row>
    <row r="903" spans="1:7">
      <c r="A903" t="s">
        <v>472</v>
      </c>
      <c r="B903">
        <v>6492</v>
      </c>
      <c r="C903">
        <v>10726</v>
      </c>
      <c r="D903">
        <v>10129</v>
      </c>
      <c r="E903">
        <v>7046</v>
      </c>
      <c r="F903">
        <v>1591</v>
      </c>
      <c r="G903">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row>
    <row r="909" spans="1:7">
      <c r="A909" t="s">
        <v>142</v>
      </c>
    </row>
    <row r="910" spans="1:7">
      <c r="A910" t="s">
        <v>934</v>
      </c>
    </row>
    <row r="911" spans="1:7">
      <c r="A911" t="s">
        <v>969</v>
      </c>
      <c r="F911">
        <v>569</v>
      </c>
      <c r="G911">
        <v>569</v>
      </c>
    </row>
    <row r="912" spans="1:7">
      <c r="A912" t="s">
        <v>1521</v>
      </c>
    </row>
    <row r="913" spans="1:7">
      <c r="A913" t="s">
        <v>942</v>
      </c>
      <c r="D913">
        <v>150</v>
      </c>
      <c r="G913">
        <v>150</v>
      </c>
    </row>
    <row r="914" spans="1:7">
      <c r="A914" t="s">
        <v>961</v>
      </c>
    </row>
    <row r="915" spans="1:7">
      <c r="A915" t="s">
        <v>1165</v>
      </c>
      <c r="B915">
        <v>701</v>
      </c>
      <c r="G915">
        <v>701</v>
      </c>
    </row>
    <row r="916" spans="1:7">
      <c r="A916" t="s">
        <v>1009</v>
      </c>
      <c r="B916">
        <v>463</v>
      </c>
      <c r="C916">
        <v>633</v>
      </c>
      <c r="D916">
        <v>625</v>
      </c>
      <c r="G916">
        <v>1721</v>
      </c>
    </row>
    <row r="917" spans="1:7">
      <c r="A917" t="s">
        <v>959</v>
      </c>
    </row>
    <row r="918" spans="1:7">
      <c r="A918" t="s">
        <v>947</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949</v>
      </c>
      <c r="C921">
        <v>379</v>
      </c>
      <c r="D921">
        <v>208</v>
      </c>
      <c r="G921">
        <v>587</v>
      </c>
    </row>
    <row r="922" spans="1:7">
      <c r="A922" t="s">
        <v>1143</v>
      </c>
      <c r="B922">
        <v>579</v>
      </c>
      <c r="C922">
        <v>1120</v>
      </c>
      <c r="D922">
        <v>1488</v>
      </c>
      <c r="E922">
        <v>954</v>
      </c>
      <c r="G922">
        <v>4141</v>
      </c>
    </row>
    <row r="923" spans="1:7">
      <c r="A923" t="s">
        <v>1591</v>
      </c>
      <c r="B923">
        <v>365</v>
      </c>
      <c r="G923">
        <v>365</v>
      </c>
    </row>
    <row r="924" spans="1:7">
      <c r="A924" t="s">
        <v>1021</v>
      </c>
      <c r="B924">
        <v>207</v>
      </c>
      <c r="G924">
        <v>207</v>
      </c>
    </row>
    <row r="925" spans="1:7">
      <c r="A925" t="s">
        <v>1333</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1523</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row>
    <row r="939" spans="1:7">
      <c r="A939" t="s">
        <v>1448</v>
      </c>
    </row>
    <row r="940" spans="1:7">
      <c r="A940" t="s">
        <v>1521</v>
      </c>
      <c r="B940">
        <v>560</v>
      </c>
      <c r="G940">
        <v>560</v>
      </c>
    </row>
    <row r="941" spans="1:7">
      <c r="A941" t="s">
        <v>961</v>
      </c>
    </row>
    <row r="942" spans="1:7">
      <c r="A942" t="s">
        <v>1165</v>
      </c>
      <c r="B942">
        <v>138</v>
      </c>
      <c r="G942">
        <v>138</v>
      </c>
    </row>
    <row r="943" spans="1:7">
      <c r="A943" t="s">
        <v>959</v>
      </c>
    </row>
    <row r="944" spans="1:7">
      <c r="A944" t="s">
        <v>947</v>
      </c>
      <c r="B944">
        <v>96</v>
      </c>
      <c r="G944">
        <v>96</v>
      </c>
    </row>
    <row r="945" spans="1:7">
      <c r="A945" t="s">
        <v>1227</v>
      </c>
      <c r="B945">
        <v>632</v>
      </c>
      <c r="G945">
        <v>632</v>
      </c>
    </row>
    <row r="946" spans="1:7">
      <c r="A946" t="s">
        <v>1240</v>
      </c>
      <c r="B946">
        <v>558</v>
      </c>
      <c r="G946">
        <v>558</v>
      </c>
    </row>
    <row r="947" spans="1:7">
      <c r="A947" t="s">
        <v>949</v>
      </c>
      <c r="B947">
        <v>562</v>
      </c>
      <c r="D947">
        <v>474</v>
      </c>
      <c r="E947">
        <v>606</v>
      </c>
      <c r="F947">
        <v>322</v>
      </c>
      <c r="G947">
        <v>1964</v>
      </c>
    </row>
    <row r="948" spans="1:7">
      <c r="A948" t="s">
        <v>1243</v>
      </c>
      <c r="B948">
        <v>1351</v>
      </c>
      <c r="D948">
        <v>890</v>
      </c>
      <c r="G948">
        <v>2241</v>
      </c>
    </row>
    <row r="949" spans="1:7">
      <c r="A949" t="s">
        <v>1392</v>
      </c>
      <c r="B949">
        <v>4084</v>
      </c>
      <c r="D949">
        <v>242</v>
      </c>
      <c r="G949">
        <v>4326</v>
      </c>
    </row>
    <row r="950" spans="1:7">
      <c r="A950" t="s">
        <v>1592</v>
      </c>
      <c r="B950">
        <v>748</v>
      </c>
      <c r="C950">
        <v>1062</v>
      </c>
      <c r="G950">
        <v>1810</v>
      </c>
    </row>
    <row r="951" spans="1:7">
      <c r="A951" t="s">
        <v>952</v>
      </c>
      <c r="B951">
        <v>435</v>
      </c>
      <c r="E951">
        <v>1123</v>
      </c>
      <c r="G951">
        <v>1558</v>
      </c>
    </row>
    <row r="952" spans="1:7">
      <c r="A952" t="s">
        <v>1141</v>
      </c>
      <c r="D952">
        <v>1580</v>
      </c>
      <c r="E952">
        <v>1258</v>
      </c>
      <c r="G952">
        <v>2838</v>
      </c>
    </row>
    <row r="953" spans="1:7">
      <c r="A953" t="s">
        <v>1139</v>
      </c>
      <c r="D953">
        <v>877</v>
      </c>
      <c r="E953">
        <v>814</v>
      </c>
      <c r="G953">
        <v>1691</v>
      </c>
    </row>
    <row r="954" spans="1:7">
      <c r="A954" t="s">
        <v>821</v>
      </c>
      <c r="D954">
        <v>711</v>
      </c>
      <c r="E954">
        <v>325</v>
      </c>
      <c r="F954">
        <v>430</v>
      </c>
      <c r="G954">
        <v>1466</v>
      </c>
    </row>
    <row r="955" spans="1:7">
      <c r="A955" t="s">
        <v>883</v>
      </c>
      <c r="D955">
        <v>1486</v>
      </c>
      <c r="E955">
        <v>2912</v>
      </c>
      <c r="F955">
        <v>2125</v>
      </c>
      <c r="G955">
        <v>6523</v>
      </c>
    </row>
    <row r="956" spans="1:7">
      <c r="A956" t="s">
        <v>1385</v>
      </c>
      <c r="D956">
        <v>1264</v>
      </c>
      <c r="E956">
        <v>1281</v>
      </c>
      <c r="G956">
        <v>2545</v>
      </c>
    </row>
    <row r="957" spans="1:7">
      <c r="A957" t="s">
        <v>1593</v>
      </c>
    </row>
    <row r="958" spans="1:7">
      <c r="A958" t="s">
        <v>1396</v>
      </c>
      <c r="D958">
        <v>3678</v>
      </c>
      <c r="E958">
        <v>3382</v>
      </c>
      <c r="G958">
        <v>7060</v>
      </c>
    </row>
    <row r="959" spans="1:7">
      <c r="A959" t="s">
        <v>1594</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1521</v>
      </c>
      <c r="C970">
        <v>17</v>
      </c>
      <c r="G970">
        <v>17</v>
      </c>
    </row>
    <row r="971" spans="1:7">
      <c r="A971" t="s">
        <v>1165</v>
      </c>
    </row>
    <row r="972" spans="1:7">
      <c r="A972" t="s">
        <v>1240</v>
      </c>
      <c r="B972">
        <v>127</v>
      </c>
      <c r="G972">
        <v>127</v>
      </c>
    </row>
    <row r="973" spans="1:7">
      <c r="A973" t="s">
        <v>949</v>
      </c>
      <c r="B973">
        <v>420</v>
      </c>
      <c r="G973">
        <v>420</v>
      </c>
    </row>
    <row r="974" spans="1:7">
      <c r="A974" t="s">
        <v>1243</v>
      </c>
    </row>
    <row r="975" spans="1:7">
      <c r="A975" t="s">
        <v>952</v>
      </c>
      <c r="C975">
        <v>1917</v>
      </c>
      <c r="E975">
        <v>272</v>
      </c>
      <c r="G975">
        <v>2189</v>
      </c>
    </row>
    <row r="976" spans="1:7">
      <c r="A976" t="s">
        <v>1139</v>
      </c>
      <c r="B976">
        <v>956</v>
      </c>
      <c r="G976">
        <v>956</v>
      </c>
    </row>
    <row r="977" spans="1:7">
      <c r="A977" t="s">
        <v>821</v>
      </c>
      <c r="E977">
        <v>195</v>
      </c>
      <c r="G977">
        <v>195</v>
      </c>
    </row>
    <row r="978" spans="1:7">
      <c r="A978" t="s">
        <v>883</v>
      </c>
      <c r="B978">
        <v>1449</v>
      </c>
      <c r="G978">
        <v>1449</v>
      </c>
    </row>
    <row r="979" spans="1:7">
      <c r="A979" t="s">
        <v>1385</v>
      </c>
      <c r="B979">
        <v>1662</v>
      </c>
      <c r="C979">
        <v>2684</v>
      </c>
      <c r="F979">
        <v>51</v>
      </c>
      <c r="G979">
        <v>4397</v>
      </c>
    </row>
    <row r="980" spans="1:7">
      <c r="A980" t="s">
        <v>1394</v>
      </c>
      <c r="B980">
        <v>5466</v>
      </c>
      <c r="E980">
        <v>2252</v>
      </c>
      <c r="G980">
        <v>7718</v>
      </c>
    </row>
    <row r="981" spans="1:7">
      <c r="A981" t="s">
        <v>1594</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1595</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885</v>
      </c>
      <c r="C988">
        <v>2351</v>
      </c>
      <c r="D988">
        <v>1835</v>
      </c>
      <c r="E988">
        <v>2139</v>
      </c>
      <c r="F988">
        <v>789</v>
      </c>
      <c r="G988">
        <v>7114</v>
      </c>
    </row>
    <row r="989" spans="1:7">
      <c r="A989" t="s">
        <v>1596</v>
      </c>
      <c r="C989">
        <v>12</v>
      </c>
      <c r="G989">
        <v>12</v>
      </c>
    </row>
    <row r="990" spans="1:7">
      <c r="A990" t="s">
        <v>1597</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1481</v>
      </c>
      <c r="F996">
        <v>1281</v>
      </c>
      <c r="G996">
        <v>1281</v>
      </c>
    </row>
    <row r="997" spans="1:7">
      <c r="A997" t="s">
        <v>472</v>
      </c>
      <c r="B997">
        <v>16669</v>
      </c>
      <c r="C997">
        <v>15577</v>
      </c>
      <c r="D997">
        <v>7386</v>
      </c>
      <c r="E997">
        <v>13736</v>
      </c>
      <c r="F997">
        <v>10987</v>
      </c>
      <c r="G997">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1009</v>
      </c>
    </row>
    <row r="1009" spans="1:7">
      <c r="A1009" t="s">
        <v>959</v>
      </c>
    </row>
    <row r="1010" spans="1:7">
      <c r="A1010" t="s">
        <v>947</v>
      </c>
    </row>
    <row r="1011" spans="1:7">
      <c r="A1011" t="s">
        <v>949</v>
      </c>
      <c r="D1011">
        <v>426</v>
      </c>
      <c r="G1011">
        <v>426</v>
      </c>
    </row>
    <row r="1012" spans="1:7">
      <c r="A1012" t="s">
        <v>1007</v>
      </c>
    </row>
    <row r="1013" spans="1:7">
      <c r="A1013" t="s">
        <v>1360</v>
      </c>
    </row>
    <row r="1014" spans="1:7">
      <c r="A1014" t="s">
        <v>1366</v>
      </c>
      <c r="C1014">
        <v>1175</v>
      </c>
      <c r="G1014">
        <v>1175</v>
      </c>
    </row>
    <row r="1015" spans="1:7">
      <c r="A1015" t="s">
        <v>1363</v>
      </c>
      <c r="C1015">
        <v>996</v>
      </c>
      <c r="G1015">
        <v>996</v>
      </c>
    </row>
    <row r="1016" spans="1:7">
      <c r="A1016" t="s">
        <v>952</v>
      </c>
      <c r="B1016">
        <v>900</v>
      </c>
      <c r="G1016">
        <v>900</v>
      </c>
    </row>
    <row r="1017" spans="1:7">
      <c r="A1017" t="s">
        <v>1141</v>
      </c>
    </row>
    <row r="1018" spans="1:7">
      <c r="A1018" t="s">
        <v>1139</v>
      </c>
    </row>
    <row r="1019" spans="1:7">
      <c r="A1019" t="s">
        <v>1595</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1597</v>
      </c>
      <c r="B1023">
        <v>1718</v>
      </c>
      <c r="C1023">
        <v>2478</v>
      </c>
      <c r="D1023">
        <v>1567</v>
      </c>
      <c r="G1023">
        <v>5763</v>
      </c>
    </row>
    <row r="1024" spans="1:7">
      <c r="A1024" t="s">
        <v>1401</v>
      </c>
      <c r="C1024">
        <v>3411</v>
      </c>
      <c r="G1024">
        <v>3411</v>
      </c>
    </row>
    <row r="1025" spans="1:7">
      <c r="A1025" t="s">
        <v>1245</v>
      </c>
      <c r="B1025">
        <v>82</v>
      </c>
      <c r="G1025">
        <v>82</v>
      </c>
    </row>
    <row r="1026" spans="1:7">
      <c r="A1026" t="s">
        <v>1404</v>
      </c>
      <c r="C1026">
        <v>3311</v>
      </c>
      <c r="G1026">
        <v>3311</v>
      </c>
    </row>
    <row r="1027" spans="1:7">
      <c r="A1027" t="s">
        <v>1369</v>
      </c>
    </row>
    <row r="1028" spans="1:7">
      <c r="A1028" t="s">
        <v>1481</v>
      </c>
      <c r="C1028">
        <v>2568</v>
      </c>
      <c r="G1028">
        <v>2568</v>
      </c>
    </row>
    <row r="1029" spans="1:7">
      <c r="A1029" t="s">
        <v>1204</v>
      </c>
      <c r="B1029">
        <v>286</v>
      </c>
      <c r="C1029">
        <v>357</v>
      </c>
      <c r="D1029">
        <v>331</v>
      </c>
      <c r="G1029">
        <v>974</v>
      </c>
    </row>
    <row r="1030" spans="1:7">
      <c r="A1030" t="s">
        <v>1475</v>
      </c>
      <c r="B1030">
        <v>1655</v>
      </c>
      <c r="C1030">
        <v>2537</v>
      </c>
      <c r="G1030">
        <v>4192</v>
      </c>
    </row>
    <row r="1031" spans="1:7">
      <c r="A1031" t="s">
        <v>1386</v>
      </c>
      <c r="C1031">
        <v>2382</v>
      </c>
      <c r="G1031">
        <v>2382</v>
      </c>
    </row>
    <row r="1032" spans="1:7">
      <c r="A1032" t="s">
        <v>1178</v>
      </c>
      <c r="C1032">
        <v>1100</v>
      </c>
      <c r="D1032">
        <v>855</v>
      </c>
      <c r="G1032">
        <v>1955</v>
      </c>
    </row>
    <row r="1033" spans="1:7">
      <c r="A1033" t="s">
        <v>1598</v>
      </c>
      <c r="C1033">
        <v>486</v>
      </c>
      <c r="G1033">
        <v>486</v>
      </c>
    </row>
    <row r="1034" spans="1:7">
      <c r="A1034" t="s">
        <v>1407</v>
      </c>
      <c r="C1034">
        <v>3634</v>
      </c>
      <c r="G1034">
        <v>3634</v>
      </c>
    </row>
    <row r="1035" spans="1:7">
      <c r="A1035" t="s">
        <v>1599</v>
      </c>
      <c r="D1035">
        <v>955</v>
      </c>
      <c r="G1035">
        <v>955</v>
      </c>
    </row>
    <row r="1036" spans="1:7">
      <c r="A1036" t="s">
        <v>1600</v>
      </c>
    </row>
    <row r="1037" spans="1:7">
      <c r="A1037" t="s">
        <v>1375</v>
      </c>
    </row>
    <row r="1038" spans="1:7">
      <c r="A1038" t="s">
        <v>1525</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1143</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1172</v>
      </c>
      <c r="B1056">
        <v>1610</v>
      </c>
      <c r="G1056">
        <v>1610</v>
      </c>
    </row>
    <row r="1057" spans="1:7">
      <c r="A1057" t="s">
        <v>1169</v>
      </c>
    </row>
    <row r="1058" spans="1:7">
      <c r="A1058" t="s">
        <v>1401</v>
      </c>
      <c r="E1058">
        <v>52</v>
      </c>
      <c r="G1058">
        <v>52</v>
      </c>
    </row>
    <row r="1059" spans="1:7">
      <c r="A1059" t="s">
        <v>1481</v>
      </c>
      <c r="E1059">
        <v>489</v>
      </c>
      <c r="F1059">
        <v>2020</v>
      </c>
      <c r="G1059">
        <v>2509</v>
      </c>
    </row>
    <row r="1060" spans="1:7">
      <c r="A1060" t="s">
        <v>1475</v>
      </c>
      <c r="B1060">
        <v>2113</v>
      </c>
      <c r="D1060">
        <v>1677</v>
      </c>
      <c r="E1060">
        <v>1316</v>
      </c>
      <c r="G1060">
        <v>5106</v>
      </c>
    </row>
    <row r="1061" spans="1:7">
      <c r="A1061" t="s">
        <v>1386</v>
      </c>
      <c r="B1061">
        <v>3084</v>
      </c>
      <c r="G1061">
        <v>3084</v>
      </c>
    </row>
    <row r="1062" spans="1:7">
      <c r="A1062" t="s">
        <v>1178</v>
      </c>
      <c r="B1062">
        <v>1622</v>
      </c>
      <c r="C1062">
        <v>1131</v>
      </c>
      <c r="G1062">
        <v>2753</v>
      </c>
    </row>
    <row r="1063" spans="1:7">
      <c r="A1063" t="s">
        <v>1598</v>
      </c>
      <c r="B1063">
        <v>600</v>
      </c>
      <c r="C1063">
        <v>610</v>
      </c>
      <c r="D1063">
        <v>974</v>
      </c>
      <c r="G1063">
        <v>2184</v>
      </c>
    </row>
    <row r="1064" spans="1:7">
      <c r="A1064" t="s">
        <v>1407</v>
      </c>
      <c r="B1064">
        <v>3376</v>
      </c>
      <c r="G1064">
        <v>3376</v>
      </c>
    </row>
    <row r="1065" spans="1:7">
      <c r="A1065" t="s">
        <v>1599</v>
      </c>
      <c r="B1065">
        <v>1765</v>
      </c>
      <c r="C1065">
        <v>1153</v>
      </c>
      <c r="D1065">
        <v>383</v>
      </c>
      <c r="E1065">
        <v>490</v>
      </c>
      <c r="G1065">
        <v>3791</v>
      </c>
    </row>
    <row r="1066" spans="1:7">
      <c r="A1066" t="s">
        <v>1601</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1382</v>
      </c>
      <c r="D1072">
        <v>243</v>
      </c>
      <c r="G1072">
        <v>243</v>
      </c>
    </row>
    <row r="1073" spans="1:7">
      <c r="A1073" t="s">
        <v>1602</v>
      </c>
      <c r="F1073">
        <v>385</v>
      </c>
      <c r="G1073">
        <v>385</v>
      </c>
    </row>
    <row r="1074" spans="1:7">
      <c r="A1074" t="s">
        <v>1603</v>
      </c>
    </row>
    <row r="1075" spans="1:7">
      <c r="A1075" t="s">
        <v>472</v>
      </c>
      <c r="B1075">
        <v>20575</v>
      </c>
      <c r="C1075">
        <v>10528</v>
      </c>
      <c r="D1075">
        <v>10631</v>
      </c>
      <c r="E1075">
        <v>6654</v>
      </c>
      <c r="F1075">
        <v>4537</v>
      </c>
      <c r="G1075">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1172</v>
      </c>
    </row>
    <row r="1085" spans="1:7">
      <c r="A1085" t="s">
        <v>1481</v>
      </c>
      <c r="B1085">
        <v>428</v>
      </c>
      <c r="G1085">
        <v>428</v>
      </c>
    </row>
    <row r="1086" spans="1:7">
      <c r="A1086" t="s">
        <v>1599</v>
      </c>
    </row>
    <row r="1087" spans="1:7">
      <c r="A1087" t="s">
        <v>1601</v>
      </c>
      <c r="C1087">
        <v>265</v>
      </c>
      <c r="D1087">
        <v>542</v>
      </c>
      <c r="E1087">
        <v>739</v>
      </c>
      <c r="G1087">
        <v>1546</v>
      </c>
    </row>
    <row r="1088" spans="1:7">
      <c r="A1088" t="s">
        <v>1440</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1602</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1604</v>
      </c>
    </row>
    <row r="1096" spans="1:7">
      <c r="A1096" t="s">
        <v>1469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1095</v>
      </c>
      <c r="C1099">
        <v>1500</v>
      </c>
      <c r="D1099">
        <v>1084</v>
      </c>
      <c r="G1099">
        <v>2584</v>
      </c>
    </row>
    <row r="1100" spans="1:7">
      <c r="A1100" t="s">
        <v>1472</v>
      </c>
      <c r="D1100">
        <v>817</v>
      </c>
      <c r="E1100">
        <v>1820</v>
      </c>
      <c r="G1100">
        <v>2637</v>
      </c>
    </row>
    <row r="1101" spans="1:7">
      <c r="A1101" t="s">
        <v>1089</v>
      </c>
      <c r="E1101">
        <v>1351</v>
      </c>
      <c r="G1101">
        <v>1351</v>
      </c>
    </row>
    <row r="1102" spans="1:7">
      <c r="A1102" t="s">
        <v>880</v>
      </c>
      <c r="F1102">
        <v>1832</v>
      </c>
      <c r="G1102">
        <v>1832</v>
      </c>
    </row>
    <row r="1103" spans="1:7">
      <c r="A1103" t="s">
        <v>472</v>
      </c>
      <c r="B1103">
        <v>8198</v>
      </c>
      <c r="C1103">
        <v>16287</v>
      </c>
      <c r="D1103">
        <v>9098</v>
      </c>
      <c r="E1103">
        <v>10383</v>
      </c>
      <c r="F1103">
        <v>7356</v>
      </c>
      <c r="G1103">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1172</v>
      </c>
    </row>
    <row r="1115" spans="1:7">
      <c r="A1115" t="s">
        <v>1404</v>
      </c>
      <c r="B1115">
        <v>87</v>
      </c>
      <c r="G1115">
        <v>87</v>
      </c>
    </row>
    <row r="1116" spans="1:7">
      <c r="A1116" t="s">
        <v>1601</v>
      </c>
      <c r="B1116">
        <v>671</v>
      </c>
      <c r="C1116">
        <v>1204</v>
      </c>
      <c r="D1116">
        <v>1210</v>
      </c>
      <c r="E1116">
        <v>292</v>
      </c>
      <c r="G1116">
        <v>3377</v>
      </c>
    </row>
    <row r="1117" spans="1:7">
      <c r="A1117" t="s">
        <v>1440</v>
      </c>
      <c r="D1117">
        <v>320</v>
      </c>
      <c r="E1117">
        <v>652</v>
      </c>
      <c r="F1117">
        <v>780</v>
      </c>
      <c r="G1117">
        <v>1752</v>
      </c>
    </row>
    <row r="1118" spans="1:7">
      <c r="A1118" t="s">
        <v>1098</v>
      </c>
      <c r="D1118">
        <v>163</v>
      </c>
      <c r="G1118">
        <v>163</v>
      </c>
    </row>
    <row r="1119" spans="1:7">
      <c r="A1119" t="s">
        <v>1382</v>
      </c>
      <c r="D1119">
        <v>372</v>
      </c>
      <c r="F1119">
        <v>582</v>
      </c>
      <c r="G1119">
        <v>954</v>
      </c>
    </row>
    <row r="1120" spans="1:7">
      <c r="A1120" t="s">
        <v>1602</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1095</v>
      </c>
    </row>
    <row r="1125" spans="1:7">
      <c r="A1125" t="s">
        <v>1089</v>
      </c>
      <c r="B1125">
        <v>689</v>
      </c>
      <c r="C1125">
        <v>586</v>
      </c>
      <c r="D1125">
        <v>199</v>
      </c>
      <c r="G1125">
        <v>1474</v>
      </c>
    </row>
    <row r="1126" spans="1:7">
      <c r="A1126" t="s">
        <v>880</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972</v>
      </c>
      <c r="C1129">
        <v>890</v>
      </c>
      <c r="D1129">
        <v>1810</v>
      </c>
      <c r="E1129">
        <v>967</v>
      </c>
      <c r="G1129">
        <v>3667</v>
      </c>
    </row>
    <row r="1130" spans="1:7">
      <c r="A1130" t="s">
        <v>887</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1222</v>
      </c>
      <c r="E1134">
        <v>1568</v>
      </c>
      <c r="G1134">
        <v>1568</v>
      </c>
    </row>
    <row r="1135" spans="1:7">
      <c r="A1135" t="s">
        <v>1605</v>
      </c>
    </row>
    <row r="1136" spans="1:7">
      <c r="A1136" t="s">
        <v>472</v>
      </c>
      <c r="B1136">
        <v>7278</v>
      </c>
      <c r="C1136">
        <v>12066</v>
      </c>
      <c r="D1136">
        <v>9926</v>
      </c>
      <c r="E1136">
        <v>14444</v>
      </c>
      <c r="F1136">
        <v>8333</v>
      </c>
      <c r="G1136">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1601</v>
      </c>
    </row>
    <row r="1144" spans="1:7">
      <c r="A1144" t="s">
        <v>1440</v>
      </c>
      <c r="B1144">
        <v>870</v>
      </c>
      <c r="G1144">
        <v>870</v>
      </c>
    </row>
    <row r="1145" spans="1:7">
      <c r="A1145" t="s">
        <v>1382</v>
      </c>
      <c r="B1145">
        <v>551</v>
      </c>
      <c r="G1145">
        <v>551</v>
      </c>
    </row>
    <row r="1146" spans="1:7">
      <c r="A1146" t="s">
        <v>1602</v>
      </c>
    </row>
    <row r="1147" spans="1:7">
      <c r="A1147" t="s">
        <v>880</v>
      </c>
      <c r="B1147">
        <v>154</v>
      </c>
      <c r="G1147">
        <v>154</v>
      </c>
    </row>
    <row r="1148" spans="1:7">
      <c r="A1148" t="s">
        <v>1113</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1222</v>
      </c>
      <c r="B1152">
        <v>380</v>
      </c>
      <c r="G1152">
        <v>380</v>
      </c>
    </row>
    <row r="1153" spans="1:7">
      <c r="A1153" t="s">
        <v>1225</v>
      </c>
      <c r="B1153">
        <v>523</v>
      </c>
      <c r="C1153">
        <v>405</v>
      </c>
      <c r="G1153">
        <v>928</v>
      </c>
    </row>
    <row r="1154" spans="1:7">
      <c r="A1154" t="s">
        <v>472</v>
      </c>
      <c r="B1154">
        <v>6705</v>
      </c>
      <c r="C1154">
        <v>3001</v>
      </c>
      <c r="G1154">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1181</v>
      </c>
    </row>
    <row r="1166" spans="1:7">
      <c r="A1166" t="s">
        <v>1382</v>
      </c>
      <c r="B1166">
        <v>738</v>
      </c>
      <c r="C1166">
        <v>466</v>
      </c>
      <c r="G1166">
        <v>1204</v>
      </c>
    </row>
    <row r="1167" spans="1:7">
      <c r="A1167" t="s">
        <v>1422</v>
      </c>
      <c r="B1167">
        <v>0</v>
      </c>
      <c r="G1167">
        <v>0</v>
      </c>
    </row>
    <row r="1168" spans="1:7">
      <c r="A1168" t="s">
        <v>880</v>
      </c>
      <c r="D1168">
        <v>173</v>
      </c>
      <c r="G1168">
        <v>173</v>
      </c>
    </row>
    <row r="1169" spans="1:7">
      <c r="A1169" t="s">
        <v>1425</v>
      </c>
      <c r="B1169">
        <v>1297</v>
      </c>
      <c r="G1169">
        <v>1297</v>
      </c>
    </row>
    <row r="1170" spans="1:7">
      <c r="A1170" t="s">
        <v>1222</v>
      </c>
      <c r="B1170">
        <v>100</v>
      </c>
      <c r="G1170">
        <v>100</v>
      </c>
    </row>
    <row r="1171" spans="1:7">
      <c r="A1171" t="s">
        <v>1428</v>
      </c>
      <c r="B1171">
        <v>2583</v>
      </c>
      <c r="C1171">
        <v>3099</v>
      </c>
      <c r="G1171">
        <v>5682</v>
      </c>
    </row>
    <row r="1172" spans="1:7">
      <c r="A1172" t="s">
        <v>1184</v>
      </c>
      <c r="B1172">
        <v>1188</v>
      </c>
      <c r="C1172">
        <v>0</v>
      </c>
      <c r="G1172">
        <v>1188</v>
      </c>
    </row>
    <row r="1173" spans="1:7">
      <c r="A1173" t="s">
        <v>1187</v>
      </c>
      <c r="B1173">
        <v>900</v>
      </c>
      <c r="G1173">
        <v>900</v>
      </c>
    </row>
    <row r="1174" spans="1:7">
      <c r="A1174" t="s">
        <v>472</v>
      </c>
      <c r="B1174">
        <v>6914</v>
      </c>
      <c r="C1174">
        <v>3918</v>
      </c>
      <c r="D1174">
        <v>173</v>
      </c>
      <c r="E1174">
        <v>0</v>
      </c>
      <c r="F1174">
        <v>0</v>
      </c>
      <c r="G1174">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1007</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986</v>
      </c>
      <c r="B1189">
        <v>1105</v>
      </c>
      <c r="C1189">
        <v>942</v>
      </c>
      <c r="D1189">
        <v>2151</v>
      </c>
      <c r="E1189">
        <v>1926</v>
      </c>
      <c r="F1189">
        <v>1000</v>
      </c>
      <c r="G1189">
        <v>7124</v>
      </c>
    </row>
    <row r="1190" spans="1:7">
      <c r="A1190" t="s">
        <v>1207</v>
      </c>
      <c r="B1190">
        <v>1353</v>
      </c>
      <c r="C1190">
        <v>1153</v>
      </c>
      <c r="G1190">
        <v>2506</v>
      </c>
    </row>
    <row r="1191" spans="1:7">
      <c r="A1191" t="s">
        <v>1434</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1437</v>
      </c>
      <c r="E1195">
        <v>2367</v>
      </c>
      <c r="F1195">
        <v>447</v>
      </c>
      <c r="G1195">
        <v>2814</v>
      </c>
    </row>
    <row r="1196" spans="1:7">
      <c r="A1196" t="s">
        <v>1018</v>
      </c>
      <c r="F1196">
        <v>0</v>
      </c>
      <c r="G1196">
        <v>0</v>
      </c>
    </row>
    <row r="1197" spans="1:7">
      <c r="A1197" t="s">
        <v>877</v>
      </c>
      <c r="F1197">
        <v>1319</v>
      </c>
      <c r="G1197">
        <v>1319</v>
      </c>
    </row>
    <row r="1198" spans="1:7">
      <c r="A1198" t="s">
        <v>472</v>
      </c>
      <c r="B1198">
        <v>7002</v>
      </c>
      <c r="C1198">
        <v>7932</v>
      </c>
      <c r="D1198">
        <v>8519</v>
      </c>
      <c r="E1198">
        <v>5544</v>
      </c>
      <c r="F1198">
        <v>2870</v>
      </c>
      <c r="G1198">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1021</v>
      </c>
    </row>
    <row r="1210" spans="1:7">
      <c r="A1210" t="s">
        <v>1416</v>
      </c>
    </row>
    <row r="1211" spans="1:7">
      <c r="A1211" t="s">
        <v>986</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1437</v>
      </c>
      <c r="B1216">
        <v>858</v>
      </c>
      <c r="G1216">
        <v>858</v>
      </c>
    </row>
    <row r="1217" spans="1:7">
      <c r="A1217" t="s">
        <v>877</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1250</v>
      </c>
    </row>
    <row r="1222" spans="1:7">
      <c r="A1222" t="s">
        <v>1193</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1467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1207</v>
      </c>
    </row>
    <row r="1242" spans="1:7">
      <c r="A1242" t="s">
        <v>1151</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1484</v>
      </c>
      <c r="C1249">
        <v>1344</v>
      </c>
      <c r="G1249">
        <v>1344</v>
      </c>
    </row>
    <row r="1250" spans="1:7">
      <c r="A1250" t="s">
        <v>1606</v>
      </c>
      <c r="C1250">
        <v>660</v>
      </c>
      <c r="D1250">
        <v>754</v>
      </c>
      <c r="E1250">
        <v>520</v>
      </c>
      <c r="F1250">
        <v>0</v>
      </c>
      <c r="G1250">
        <v>1934</v>
      </c>
    </row>
    <row r="1251" spans="1:7">
      <c r="A1251" t="s">
        <v>1607</v>
      </c>
      <c r="C1251">
        <v>1382</v>
      </c>
      <c r="D1251">
        <v>993</v>
      </c>
      <c r="E1251">
        <v>1462</v>
      </c>
      <c r="F1251">
        <v>1617</v>
      </c>
      <c r="G1251">
        <v>5454</v>
      </c>
    </row>
    <row r="1252" spans="1:7">
      <c r="A1252" t="s">
        <v>669</v>
      </c>
      <c r="C1252">
        <v>2719</v>
      </c>
      <c r="D1252">
        <v>408</v>
      </c>
      <c r="G1252">
        <v>3127</v>
      </c>
    </row>
    <row r="1253" spans="1:7">
      <c r="A1253" t="s">
        <v>1353</v>
      </c>
      <c r="C1253">
        <v>1277</v>
      </c>
      <c r="G1253">
        <v>1277</v>
      </c>
    </row>
    <row r="1254" spans="1:7">
      <c r="A1254" t="s">
        <v>1157</v>
      </c>
      <c r="D1254">
        <v>686</v>
      </c>
      <c r="E1254">
        <v>736</v>
      </c>
      <c r="G1254">
        <v>1422</v>
      </c>
    </row>
    <row r="1255" spans="1:7">
      <c r="A1255" t="s">
        <v>1154</v>
      </c>
      <c r="D1255">
        <v>867</v>
      </c>
      <c r="E1255">
        <v>1539</v>
      </c>
      <c r="G1255">
        <v>2406</v>
      </c>
    </row>
    <row r="1256" spans="1:7">
      <c r="A1256" t="s">
        <v>675</v>
      </c>
      <c r="D1256">
        <v>2000</v>
      </c>
      <c r="E1256">
        <v>970</v>
      </c>
      <c r="G1256">
        <v>2970</v>
      </c>
    </row>
    <row r="1257" spans="1:7">
      <c r="A1257" t="s">
        <v>956</v>
      </c>
      <c r="E1257">
        <v>2031</v>
      </c>
      <c r="F1257">
        <v>845</v>
      </c>
      <c r="G1257">
        <v>2876</v>
      </c>
    </row>
    <row r="1258" spans="1:7">
      <c r="A1258" t="s">
        <v>472</v>
      </c>
      <c r="B1258">
        <v>0</v>
      </c>
      <c r="C1258">
        <v>10280</v>
      </c>
      <c r="D1258">
        <v>8880</v>
      </c>
      <c r="E1258">
        <v>11160</v>
      </c>
      <c r="F1258">
        <v>6262</v>
      </c>
      <c r="G1258">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986</v>
      </c>
      <c r="D1268">
        <v>149</v>
      </c>
      <c r="G1268">
        <v>149</v>
      </c>
    </row>
    <row r="1269" spans="1:7">
      <c r="A1269" t="s">
        <v>1207</v>
      </c>
    </row>
    <row r="1270" spans="1:7">
      <c r="A1270" t="s">
        <v>1434</v>
      </c>
    </row>
    <row r="1271" spans="1:7">
      <c r="A1271" t="s">
        <v>1148</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1484</v>
      </c>
      <c r="B1281">
        <v>886</v>
      </c>
      <c r="G1281">
        <v>886</v>
      </c>
    </row>
    <row r="1282" spans="1:7">
      <c r="A1282" t="s">
        <v>1606</v>
      </c>
      <c r="B1282">
        <v>376</v>
      </c>
      <c r="C1282">
        <v>647</v>
      </c>
      <c r="D1282">
        <v>565</v>
      </c>
      <c r="E1282">
        <v>222</v>
      </c>
      <c r="G1282">
        <v>1810</v>
      </c>
    </row>
    <row r="1283" spans="1:7">
      <c r="A1283" t="s">
        <v>1607</v>
      </c>
      <c r="B1283">
        <v>1642</v>
      </c>
      <c r="C1283">
        <v>843</v>
      </c>
      <c r="E1283">
        <v>410</v>
      </c>
      <c r="G1283">
        <v>2895</v>
      </c>
    </row>
    <row r="1284" spans="1:7">
      <c r="A1284" t="s">
        <v>1353</v>
      </c>
    </row>
    <row r="1285" spans="1:7">
      <c r="A1285" t="s">
        <v>1157</v>
      </c>
      <c r="B1285">
        <v>835</v>
      </c>
      <c r="C1285">
        <v>858</v>
      </c>
      <c r="D1285">
        <v>976</v>
      </c>
      <c r="G1285">
        <v>2669</v>
      </c>
    </row>
    <row r="1286" spans="1:7">
      <c r="A1286" t="s">
        <v>1154</v>
      </c>
      <c r="B1286">
        <v>1590</v>
      </c>
      <c r="C1286">
        <v>1230</v>
      </c>
      <c r="D1286">
        <v>1015</v>
      </c>
      <c r="G1286">
        <v>3835</v>
      </c>
    </row>
    <row r="1287" spans="1:7">
      <c r="A1287" t="s">
        <v>956</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1478</v>
      </c>
      <c r="E1290">
        <v>1468</v>
      </c>
      <c r="F1290">
        <v>1637</v>
      </c>
      <c r="G1290">
        <v>3105</v>
      </c>
    </row>
    <row r="1291" spans="1:7">
      <c r="A1291" t="s">
        <v>472</v>
      </c>
      <c r="B1291">
        <v>8767</v>
      </c>
      <c r="C1291">
        <v>6578</v>
      </c>
      <c r="D1291">
        <v>5335</v>
      </c>
      <c r="E1291">
        <v>4880</v>
      </c>
      <c r="F1291">
        <v>2118</v>
      </c>
      <c r="G1291">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949</v>
      </c>
    </row>
    <row r="1299" spans="1:7">
      <c r="A1299" t="s">
        <v>1416</v>
      </c>
      <c r="E1299">
        <v>253</v>
      </c>
      <c r="G1299">
        <v>253</v>
      </c>
    </row>
    <row r="1300" spans="1:7">
      <c r="A1300" t="s">
        <v>986</v>
      </c>
    </row>
    <row r="1301" spans="1:7">
      <c r="A1301" t="s">
        <v>526</v>
      </c>
    </row>
    <row r="1302" spans="1:7">
      <c r="A1302" t="s">
        <v>1606</v>
      </c>
    </row>
    <row r="1303" spans="1:7">
      <c r="A1303" t="s">
        <v>1607</v>
      </c>
    </row>
    <row r="1304" spans="1:7">
      <c r="A1304" t="s">
        <v>669</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1478</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472</v>
      </c>
      <c r="B1313">
        <v>1615</v>
      </c>
      <c r="C1313">
        <v>3510</v>
      </c>
      <c r="D1313">
        <v>3590</v>
      </c>
      <c r="E1313">
        <v>3225</v>
      </c>
      <c r="F1313">
        <v>9</v>
      </c>
      <c r="G1313">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986</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1608</v>
      </c>
      <c r="C1326">
        <v>189</v>
      </c>
      <c r="G1326">
        <v>189</v>
      </c>
    </row>
    <row r="1327" spans="1:7">
      <c r="A1327" t="s">
        <v>983</v>
      </c>
      <c r="C1327">
        <v>817</v>
      </c>
      <c r="G1327">
        <v>817</v>
      </c>
    </row>
    <row r="1328" spans="1:7">
      <c r="A1328" t="s">
        <v>858</v>
      </c>
      <c r="D1328">
        <v>753</v>
      </c>
      <c r="E1328">
        <v>1289</v>
      </c>
      <c r="G1328">
        <v>2042</v>
      </c>
    </row>
    <row r="1329" spans="1:7">
      <c r="A1329" t="s">
        <v>672</v>
      </c>
      <c r="D1329">
        <v>2073</v>
      </c>
      <c r="E1329">
        <v>1342</v>
      </c>
      <c r="F1329">
        <v>1601</v>
      </c>
      <c r="G1329">
        <v>5016</v>
      </c>
    </row>
    <row r="1330" spans="1:7">
      <c r="A1330" t="s">
        <v>472</v>
      </c>
      <c r="B1330">
        <v>1101</v>
      </c>
      <c r="C1330">
        <v>2447</v>
      </c>
      <c r="D1330">
        <v>3743</v>
      </c>
      <c r="E1330">
        <v>3058</v>
      </c>
      <c r="F1330">
        <v>1943</v>
      </c>
      <c r="G1330">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1609</v>
      </c>
      <c r="C1342">
        <v>199</v>
      </c>
      <c r="D1342">
        <v>361</v>
      </c>
      <c r="E1342">
        <v>652</v>
      </c>
      <c r="F1342">
        <v>379</v>
      </c>
      <c r="G1342">
        <v>1591</v>
      </c>
    </row>
    <row r="1343" spans="1:7">
      <c r="A1343" t="s">
        <v>1051</v>
      </c>
      <c r="E1343">
        <v>538</v>
      </c>
      <c r="G1343">
        <v>538</v>
      </c>
    </row>
    <row r="1344" spans="1:7">
      <c r="A1344" t="s">
        <v>806</v>
      </c>
      <c r="F1344">
        <v>45</v>
      </c>
      <c r="G1344">
        <v>45</v>
      </c>
    </row>
    <row r="1345" spans="1:7">
      <c r="A1345" t="s">
        <v>1610</v>
      </c>
      <c r="D1345">
        <v>187</v>
      </c>
      <c r="E1345">
        <v>300</v>
      </c>
      <c r="G1345">
        <v>487</v>
      </c>
    </row>
    <row r="1346" spans="1:7">
      <c r="A1346" t="s">
        <v>472</v>
      </c>
      <c r="B1346">
        <v>2233</v>
      </c>
      <c r="C1346">
        <v>4954</v>
      </c>
      <c r="D1346">
        <v>5369</v>
      </c>
      <c r="E1346">
        <v>4444</v>
      </c>
      <c r="F1346">
        <v>1727</v>
      </c>
      <c r="G1346">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v>837</v>
      </c>
      <c r="F1350">
        <v>199</v>
      </c>
      <c r="G1350">
        <v>1036</v>
      </c>
    </row>
    <row r="1351" spans="1:7">
      <c r="A1351" t="s">
        <v>1018</v>
      </c>
      <c r="B1351">
        <v>1274</v>
      </c>
      <c r="C1351">
        <v>1073</v>
      </c>
      <c r="D1351">
        <v>271</v>
      </c>
      <c r="G1351">
        <v>2618</v>
      </c>
    </row>
    <row r="1352" spans="1:7">
      <c r="A1352" t="s">
        <v>1484</v>
      </c>
      <c r="E1352">
        <v>1033</v>
      </c>
      <c r="G1352">
        <v>1033</v>
      </c>
    </row>
    <row r="1353" spans="1:7">
      <c r="A1353" t="s">
        <v>669</v>
      </c>
      <c r="D1353">
        <v>667</v>
      </c>
      <c r="G1353">
        <v>667</v>
      </c>
    </row>
    <row r="1354" spans="1:7">
      <c r="A1354" t="s">
        <v>1057</v>
      </c>
      <c r="B1354">
        <v>1044</v>
      </c>
      <c r="G1354">
        <v>1044</v>
      </c>
    </row>
    <row r="1355" spans="1:7">
      <c r="A1355" t="s">
        <v>858</v>
      </c>
      <c r="C1355">
        <v>1062</v>
      </c>
      <c r="D1355">
        <v>1318</v>
      </c>
      <c r="E1355">
        <v>1165</v>
      </c>
      <c r="G1355">
        <v>3545</v>
      </c>
    </row>
    <row r="1356" spans="1:7">
      <c r="A1356" t="s">
        <v>672</v>
      </c>
      <c r="B1356">
        <v>1099</v>
      </c>
      <c r="D1356">
        <v>2025</v>
      </c>
      <c r="G1356">
        <v>3124</v>
      </c>
    </row>
    <row r="1357" spans="1:7">
      <c r="A1357" t="s">
        <v>1047</v>
      </c>
    </row>
    <row r="1358" spans="1:7">
      <c r="A1358" t="s">
        <v>1609</v>
      </c>
      <c r="B1358">
        <v>534</v>
      </c>
      <c r="D1358">
        <v>223</v>
      </c>
      <c r="G1358">
        <v>757</v>
      </c>
    </row>
    <row r="1359" spans="1:7">
      <c r="A1359" t="s">
        <v>1051</v>
      </c>
      <c r="C1359">
        <v>1056</v>
      </c>
      <c r="D1359">
        <v>2018</v>
      </c>
      <c r="G1359">
        <v>3074</v>
      </c>
    </row>
    <row r="1360" spans="1:7">
      <c r="A1360" t="s">
        <v>1610</v>
      </c>
      <c r="B1360">
        <v>201</v>
      </c>
      <c r="D1360">
        <v>200</v>
      </c>
      <c r="G1360">
        <v>401</v>
      </c>
    </row>
    <row r="1361" spans="1:7">
      <c r="A1361" t="s">
        <v>1611</v>
      </c>
      <c r="F1361">
        <v>1187</v>
      </c>
      <c r="G1361">
        <v>1187</v>
      </c>
    </row>
    <row r="1362" spans="1:7">
      <c r="A1362" t="s">
        <v>472</v>
      </c>
      <c r="B1362">
        <v>4989</v>
      </c>
      <c r="C1362">
        <v>3191</v>
      </c>
      <c r="D1362">
        <v>6722</v>
      </c>
      <c r="E1362">
        <v>2198</v>
      </c>
      <c r="F1362">
        <v>1386</v>
      </c>
      <c r="G1362">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C1367">
        <v>179</v>
      </c>
      <c r="G1367">
        <v>179</v>
      </c>
    </row>
    <row r="1368" spans="1:7">
      <c r="A1368" t="s">
        <v>1018</v>
      </c>
    </row>
    <row r="1369" spans="1:7">
      <c r="A1369" t="s">
        <v>1057</v>
      </c>
    </row>
    <row r="1370" spans="1:7">
      <c r="A1370" t="s">
        <v>858</v>
      </c>
      <c r="B1370">
        <v>1391</v>
      </c>
      <c r="G1370">
        <v>1391</v>
      </c>
    </row>
    <row r="1371" spans="1:7">
      <c r="A1371" t="s">
        <v>1051</v>
      </c>
      <c r="B1371">
        <v>1016</v>
      </c>
      <c r="G1371">
        <v>1016</v>
      </c>
    </row>
    <row r="1372" spans="1:7">
      <c r="A1372" t="s">
        <v>1611</v>
      </c>
      <c r="B1372">
        <v>1287</v>
      </c>
      <c r="C1372">
        <v>575</v>
      </c>
      <c r="D1372">
        <v>857</v>
      </c>
      <c r="E1372">
        <v>668</v>
      </c>
      <c r="F1372">
        <v>1392</v>
      </c>
      <c r="G1372">
        <v>4779</v>
      </c>
    </row>
    <row r="1373" spans="1:7">
      <c r="A1373" t="s">
        <v>1061</v>
      </c>
      <c r="B1373">
        <v>611</v>
      </c>
      <c r="C1373">
        <v>1612</v>
      </c>
      <c r="G1373">
        <v>2223</v>
      </c>
    </row>
    <row r="1374" spans="1:7">
      <c r="A1374" t="s">
        <v>975</v>
      </c>
      <c r="D1374">
        <v>480</v>
      </c>
      <c r="E1374">
        <v>774</v>
      </c>
      <c r="G1374">
        <v>1254</v>
      </c>
    </row>
    <row r="1375" spans="1:7">
      <c r="A1375" t="s">
        <v>472</v>
      </c>
      <c r="B1375">
        <v>4305</v>
      </c>
      <c r="C1375">
        <v>2366</v>
      </c>
      <c r="D1375">
        <v>1337</v>
      </c>
      <c r="E1375">
        <v>1442</v>
      </c>
      <c r="F1375">
        <v>1392</v>
      </c>
      <c r="G1375">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F1380">
        <v>100</v>
      </c>
      <c r="G1380">
        <v>100</v>
      </c>
    </row>
    <row r="1381" spans="1:7">
      <c r="A1381" t="s">
        <v>1611</v>
      </c>
      <c r="B1381">
        <v>167</v>
      </c>
      <c r="C1381">
        <v>487</v>
      </c>
      <c r="D1381">
        <v>263</v>
      </c>
      <c r="E1381">
        <v>399</v>
      </c>
      <c r="F1381">
        <v>278</v>
      </c>
      <c r="G1381">
        <v>1594</v>
      </c>
    </row>
    <row r="1382" spans="1:7">
      <c r="A1382" t="s">
        <v>1061</v>
      </c>
      <c r="B1382">
        <v>1561</v>
      </c>
      <c r="G1382">
        <v>1561</v>
      </c>
    </row>
    <row r="1383" spans="1:7">
      <c r="A1383" t="s">
        <v>975</v>
      </c>
      <c r="B1383">
        <v>570</v>
      </c>
      <c r="G1383">
        <v>570</v>
      </c>
    </row>
    <row r="1384" spans="1:7">
      <c r="A1384" t="s">
        <v>1001</v>
      </c>
      <c r="B1384">
        <v>1146</v>
      </c>
      <c r="C1384">
        <v>308</v>
      </c>
      <c r="D1384">
        <v>300</v>
      </c>
      <c r="F1384">
        <v>510</v>
      </c>
      <c r="G1384">
        <v>2264</v>
      </c>
    </row>
    <row r="1385" spans="1:7">
      <c r="A1385" t="s">
        <v>853</v>
      </c>
      <c r="B1385">
        <v>535</v>
      </c>
      <c r="D1385">
        <v>342</v>
      </c>
      <c r="E1385">
        <v>103</v>
      </c>
      <c r="G1385">
        <v>980</v>
      </c>
    </row>
    <row r="1386" spans="1:7">
      <c r="A1386" t="s">
        <v>1612</v>
      </c>
      <c r="B1386">
        <v>606</v>
      </c>
      <c r="C1386">
        <v>459</v>
      </c>
      <c r="D1386">
        <v>243</v>
      </c>
      <c r="E1386">
        <v>778</v>
      </c>
      <c r="F1386">
        <v>664</v>
      </c>
      <c r="G1386">
        <v>2750</v>
      </c>
    </row>
    <row r="1387" spans="1:7">
      <c r="A1387" t="s">
        <v>1054</v>
      </c>
      <c r="C1387">
        <v>1595</v>
      </c>
      <c r="D1387">
        <v>1704</v>
      </c>
      <c r="G1387">
        <v>3299</v>
      </c>
    </row>
    <row r="1388" spans="1:7">
      <c r="A1388" t="s">
        <v>472</v>
      </c>
      <c r="B1388">
        <v>4585</v>
      </c>
      <c r="C1388">
        <v>2849</v>
      </c>
      <c r="D1388">
        <v>2852</v>
      </c>
      <c r="E1388">
        <v>1280</v>
      </c>
      <c r="F1388">
        <v>1552</v>
      </c>
      <c r="G1388">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E1393">
        <v>140</v>
      </c>
      <c r="G1393">
        <v>140</v>
      </c>
    </row>
    <row r="1394" spans="1:7">
      <c r="A1394" t="s">
        <v>972</v>
      </c>
      <c r="B1394">
        <v>326</v>
      </c>
      <c r="G1394">
        <v>326</v>
      </c>
    </row>
    <row r="1395" spans="1:7">
      <c r="A1395" t="s">
        <v>1610</v>
      </c>
      <c r="B1395">
        <v>314</v>
      </c>
      <c r="C1395">
        <v>240</v>
      </c>
      <c r="G1395">
        <v>554</v>
      </c>
    </row>
    <row r="1396" spans="1:7">
      <c r="A1396" t="s">
        <v>1611</v>
      </c>
      <c r="F1396">
        <v>308</v>
      </c>
      <c r="G1396">
        <v>308</v>
      </c>
    </row>
    <row r="1397" spans="1:7">
      <c r="A1397" t="s">
        <v>1061</v>
      </c>
    </row>
    <row r="1398" spans="1:7">
      <c r="A1398" t="s">
        <v>861</v>
      </c>
      <c r="E1398">
        <v>646</v>
      </c>
      <c r="F1398">
        <v>212</v>
      </c>
      <c r="G1398">
        <v>858</v>
      </c>
    </row>
    <row r="1399" spans="1:7">
      <c r="A1399" t="s">
        <v>975</v>
      </c>
      <c r="B1399">
        <v>307</v>
      </c>
      <c r="C1399">
        <v>872</v>
      </c>
      <c r="D1399">
        <v>312</v>
      </c>
      <c r="E1399">
        <v>287</v>
      </c>
      <c r="G1399">
        <v>1778</v>
      </c>
    </row>
    <row r="1400" spans="1:7">
      <c r="A1400" t="s">
        <v>1001</v>
      </c>
      <c r="B1400">
        <v>1297</v>
      </c>
      <c r="C1400">
        <v>1300</v>
      </c>
      <c r="E1400">
        <v>1766</v>
      </c>
      <c r="F1400">
        <v>41</v>
      </c>
      <c r="G1400">
        <v>4404</v>
      </c>
    </row>
    <row r="1401" spans="1:7">
      <c r="A1401" t="s">
        <v>1612</v>
      </c>
      <c r="B1401">
        <v>534</v>
      </c>
      <c r="C1401">
        <v>466</v>
      </c>
      <c r="D1401">
        <v>483</v>
      </c>
      <c r="G1401">
        <v>1483</v>
      </c>
    </row>
    <row r="1402" spans="1:7">
      <c r="A1402" t="s">
        <v>1054</v>
      </c>
      <c r="B1402">
        <v>1581</v>
      </c>
      <c r="G1402">
        <v>1581</v>
      </c>
    </row>
    <row r="1403" spans="1:7">
      <c r="A1403" t="s">
        <v>937</v>
      </c>
      <c r="B1403">
        <v>1163</v>
      </c>
      <c r="G1403">
        <v>1163</v>
      </c>
    </row>
    <row r="1404" spans="1:7">
      <c r="A1404" t="s">
        <v>1145</v>
      </c>
      <c r="C1404">
        <v>560</v>
      </c>
      <c r="D1404">
        <v>367</v>
      </c>
      <c r="G1404">
        <v>927</v>
      </c>
    </row>
    <row r="1405" spans="1:7">
      <c r="A1405" t="s">
        <v>855</v>
      </c>
    </row>
    <row r="1406" spans="1:7">
      <c r="A1406" t="s">
        <v>1011</v>
      </c>
      <c r="C1406">
        <v>130</v>
      </c>
      <c r="G1406">
        <v>130</v>
      </c>
    </row>
    <row r="1407" spans="1:7">
      <c r="A1407" t="s">
        <v>1613</v>
      </c>
      <c r="D1407">
        <v>86</v>
      </c>
      <c r="G1407">
        <v>86</v>
      </c>
    </row>
    <row r="1408" spans="1:7">
      <c r="A1408" t="s">
        <v>1614</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row>
    <row r="1416" spans="1:7">
      <c r="A1416" t="s">
        <v>519</v>
      </c>
    </row>
    <row r="1417" spans="1:7">
      <c r="A1417" t="s">
        <v>949</v>
      </c>
      <c r="E1417">
        <v>438</v>
      </c>
      <c r="G1417">
        <v>438</v>
      </c>
    </row>
    <row r="1418" spans="1:7">
      <c r="A1418" t="s">
        <v>972</v>
      </c>
    </row>
    <row r="1419" spans="1:7">
      <c r="A1419" t="s">
        <v>861</v>
      </c>
      <c r="B1419">
        <v>225</v>
      </c>
      <c r="C1419">
        <v>135</v>
      </c>
      <c r="D1419">
        <v>494</v>
      </c>
      <c r="E1419">
        <v>333</v>
      </c>
      <c r="F1419">
        <v>377</v>
      </c>
      <c r="G1419">
        <v>1564</v>
      </c>
    </row>
    <row r="1420" spans="1:7">
      <c r="A1420" t="s">
        <v>975</v>
      </c>
    </row>
    <row r="1421" spans="1:7">
      <c r="A1421" t="s">
        <v>1001</v>
      </c>
    </row>
    <row r="1422" spans="1:7">
      <c r="A1422" t="s">
        <v>1266</v>
      </c>
      <c r="D1422">
        <v>2020</v>
      </c>
      <c r="E1422">
        <v>1855</v>
      </c>
      <c r="F1422">
        <v>1609</v>
      </c>
      <c r="G1422">
        <v>5484</v>
      </c>
    </row>
    <row r="1423" spans="1:7">
      <c r="A1423" t="s">
        <v>962</v>
      </c>
      <c r="B1423">
        <v>735</v>
      </c>
      <c r="C1423">
        <v>755</v>
      </c>
      <c r="D1423">
        <v>897</v>
      </c>
      <c r="E1423">
        <v>583</v>
      </c>
      <c r="G1423">
        <v>2970</v>
      </c>
    </row>
    <row r="1424" spans="1:7">
      <c r="A1424" t="s">
        <v>1615</v>
      </c>
      <c r="C1424">
        <v>513</v>
      </c>
      <c r="G1424">
        <v>513</v>
      </c>
    </row>
    <row r="1425" spans="1:7">
      <c r="A1425" t="s">
        <v>874</v>
      </c>
      <c r="D1425">
        <v>172</v>
      </c>
      <c r="G1425">
        <v>172</v>
      </c>
    </row>
    <row r="1426" spans="1:7">
      <c r="A1426" t="s">
        <v>1199</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row>
    <row r="1436" spans="1:7">
      <c r="A1436" t="s">
        <v>861</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978</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1616</v>
      </c>
      <c r="C1442">
        <v>55</v>
      </c>
      <c r="G1442">
        <v>55</v>
      </c>
    </row>
    <row r="1443" spans="1:7">
      <c r="A1443" t="s">
        <v>1494</v>
      </c>
      <c r="C1443">
        <v>551</v>
      </c>
      <c r="D1443">
        <v>1606</v>
      </c>
      <c r="G1443">
        <v>2157</v>
      </c>
    </row>
    <row r="1444" spans="1:7">
      <c r="A1444" t="s">
        <v>1500</v>
      </c>
      <c r="F1444">
        <v>752</v>
      </c>
      <c r="G1444">
        <v>752</v>
      </c>
    </row>
    <row r="1445" spans="1:7">
      <c r="A1445" t="s">
        <v>472</v>
      </c>
      <c r="B1445">
        <v>2883</v>
      </c>
      <c r="C1445">
        <v>4700</v>
      </c>
      <c r="D1445">
        <v>4270</v>
      </c>
      <c r="E1445">
        <v>1531</v>
      </c>
      <c r="F1445">
        <v>767</v>
      </c>
      <c r="G1445">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row>
    <row r="1451" spans="1:7">
      <c r="A1451" t="s">
        <v>1597</v>
      </c>
    </row>
    <row r="1452" spans="1:7">
      <c r="A1452" t="s">
        <v>1266</v>
      </c>
    </row>
    <row r="1453" spans="1:7">
      <c r="A1453" t="s">
        <v>1274</v>
      </c>
    </row>
    <row r="1454" spans="1:7">
      <c r="A1454" t="s">
        <v>1263</v>
      </c>
    </row>
    <row r="1455" spans="1:7">
      <c r="A1455" t="s">
        <v>1280</v>
      </c>
    </row>
    <row r="1456" spans="1:7">
      <c r="A1456" t="s">
        <v>978</v>
      </c>
      <c r="C1456">
        <v>400</v>
      </c>
      <c r="G1456">
        <v>400</v>
      </c>
    </row>
    <row r="1457" spans="1:7">
      <c r="A1457" t="s">
        <v>1269</v>
      </c>
    </row>
    <row r="1458" spans="1:7">
      <c r="A1458" t="s">
        <v>1277</v>
      </c>
    </row>
    <row r="1459" spans="1:7">
      <c r="A1459" t="s">
        <v>1494</v>
      </c>
    </row>
    <row r="1460" spans="1:7">
      <c r="A1460" t="s">
        <v>1500</v>
      </c>
    </row>
    <row r="1461" spans="1:7">
      <c r="A1461" t="s">
        <v>980</v>
      </c>
      <c r="B1461">
        <v>1360</v>
      </c>
      <c r="G1461">
        <v>1360</v>
      </c>
    </row>
    <row r="1462" spans="1:7">
      <c r="A1462" t="s">
        <v>1272</v>
      </c>
      <c r="C1462">
        <v>102</v>
      </c>
      <c r="G1462">
        <v>102</v>
      </c>
    </row>
    <row r="1463" spans="1:7">
      <c r="A1463" t="s">
        <v>1497</v>
      </c>
      <c r="C1463">
        <v>417</v>
      </c>
      <c r="G1463">
        <v>417</v>
      </c>
    </row>
    <row r="1464" spans="1:7">
      <c r="A1464" t="s">
        <v>1003</v>
      </c>
      <c r="D1464">
        <v>1036</v>
      </c>
      <c r="G1464">
        <v>1036</v>
      </c>
    </row>
    <row r="1465" spans="1:7">
      <c r="A1465" t="s">
        <v>1005</v>
      </c>
      <c r="F1465">
        <v>891</v>
      </c>
      <c r="G1465">
        <v>891</v>
      </c>
    </row>
    <row r="1466" spans="1:7">
      <c r="A1466" t="s">
        <v>472</v>
      </c>
      <c r="B1466">
        <v>1360</v>
      </c>
      <c r="C1466">
        <v>919</v>
      </c>
      <c r="D1466">
        <v>1036</v>
      </c>
      <c r="F1466">
        <v>891</v>
      </c>
      <c r="G1466">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855</v>
      </c>
      <c r="F1471">
        <v>67</v>
      </c>
      <c r="G1471">
        <v>67</v>
      </c>
    </row>
    <row r="1472" spans="1:7">
      <c r="A1472" t="s">
        <v>1266</v>
      </c>
    </row>
    <row r="1473" spans="1:7">
      <c r="A1473" t="s">
        <v>978</v>
      </c>
    </row>
    <row r="1474" spans="1:7">
      <c r="A1474" t="s">
        <v>980</v>
      </c>
    </row>
    <row r="1475" spans="1:7">
      <c r="A1475" t="s">
        <v>1272</v>
      </c>
    </row>
    <row r="1476" spans="1:7">
      <c r="A1476" t="s">
        <v>1497</v>
      </c>
    </row>
    <row r="1477" spans="1:7">
      <c r="A1477" t="s">
        <v>1005</v>
      </c>
      <c r="B1477">
        <v>2719</v>
      </c>
      <c r="C1477">
        <v>2206</v>
      </c>
      <c r="D1477">
        <v>2612</v>
      </c>
      <c r="E1477">
        <v>1765</v>
      </c>
      <c r="F1477">
        <v>1356</v>
      </c>
      <c r="G1477">
        <v>10658</v>
      </c>
    </row>
    <row r="1478" spans="1:7">
      <c r="A1478" t="s">
        <v>1617</v>
      </c>
    </row>
    <row r="1479" spans="1:7">
      <c r="A1479" t="s">
        <v>818</v>
      </c>
      <c r="E1479">
        <v>407</v>
      </c>
      <c r="G1479">
        <v>407</v>
      </c>
    </row>
    <row r="1480" spans="1:7">
      <c r="A1480" t="s">
        <v>472</v>
      </c>
      <c r="B1480">
        <v>2719</v>
      </c>
      <c r="C1480">
        <v>2206</v>
      </c>
      <c r="D1480">
        <v>2612</v>
      </c>
      <c r="E1480">
        <v>2172</v>
      </c>
      <c r="F1480">
        <v>1423</v>
      </c>
      <c r="G1480">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F1485">
        <v>70</v>
      </c>
      <c r="G1485">
        <v>70</v>
      </c>
    </row>
    <row r="1486" spans="1:7">
      <c r="A1486" t="s">
        <v>874</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818</v>
      </c>
      <c r="B1489">
        <v>940</v>
      </c>
      <c r="C1489">
        <v>1575</v>
      </c>
      <c r="D1489">
        <v>507</v>
      </c>
      <c r="F1489">
        <v>354</v>
      </c>
      <c r="G1489">
        <v>3376</v>
      </c>
    </row>
    <row r="1490" spans="1:7">
      <c r="A1490" t="s">
        <v>832</v>
      </c>
      <c r="E1490">
        <v>2434</v>
      </c>
      <c r="G1490">
        <v>2434</v>
      </c>
    </row>
    <row r="1491" spans="1:7">
      <c r="A1491" t="s">
        <v>810</v>
      </c>
      <c r="C1491">
        <v>767</v>
      </c>
      <c r="D1491">
        <v>779</v>
      </c>
      <c r="E1491">
        <v>130</v>
      </c>
      <c r="G1491">
        <v>1676</v>
      </c>
    </row>
    <row r="1492" spans="1:7">
      <c r="A1492" t="s">
        <v>911</v>
      </c>
      <c r="F1492">
        <v>339</v>
      </c>
      <c r="G1492">
        <v>339</v>
      </c>
    </row>
    <row r="1493" spans="1:7">
      <c r="A1493" t="s">
        <v>914</v>
      </c>
      <c r="B1493">
        <v>288</v>
      </c>
      <c r="G1493">
        <v>288</v>
      </c>
    </row>
    <row r="1494" spans="1:7">
      <c r="A1494" t="s">
        <v>916</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904</v>
      </c>
      <c r="C1498">
        <v>3749</v>
      </c>
      <c r="G1498">
        <v>3749</v>
      </c>
    </row>
    <row r="1499" spans="1:7">
      <c r="A1499" t="s">
        <v>995</v>
      </c>
      <c r="F1499">
        <v>1587</v>
      </c>
      <c r="G1499">
        <v>1587</v>
      </c>
    </row>
    <row r="1500" spans="1:7">
      <c r="A1500" t="s">
        <v>890</v>
      </c>
      <c r="F1500">
        <v>1085</v>
      </c>
      <c r="G1500">
        <v>1085</v>
      </c>
    </row>
    <row r="1501" spans="1:7">
      <c r="A1501" t="s">
        <v>472</v>
      </c>
      <c r="B1501">
        <v>3012</v>
      </c>
      <c r="C1501">
        <v>8023</v>
      </c>
      <c r="D1501">
        <v>4652</v>
      </c>
      <c r="E1501">
        <v>4604</v>
      </c>
      <c r="F1501">
        <v>4039</v>
      </c>
      <c r="G1501">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v>380</v>
      </c>
      <c r="G1506">
        <v>380</v>
      </c>
    </row>
    <row r="1507" spans="1:7">
      <c r="A1507" t="s">
        <v>855</v>
      </c>
      <c r="B1507">
        <v>245</v>
      </c>
      <c r="G1507">
        <v>245</v>
      </c>
    </row>
    <row r="1508" spans="1:7">
      <c r="A1508" t="s">
        <v>818</v>
      </c>
      <c r="B1508">
        <v>864</v>
      </c>
      <c r="C1508">
        <v>674</v>
      </c>
      <c r="D1508">
        <v>724</v>
      </c>
      <c r="E1508">
        <v>165</v>
      </c>
      <c r="G1508">
        <v>2427</v>
      </c>
    </row>
    <row r="1509" spans="1:7">
      <c r="A1509" t="s">
        <v>832</v>
      </c>
      <c r="D1509">
        <v>1012</v>
      </c>
      <c r="G1509">
        <v>1012</v>
      </c>
    </row>
    <row r="1510" spans="1:7">
      <c r="A1510" t="s">
        <v>810</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995</v>
      </c>
      <c r="B1514">
        <v>1339</v>
      </c>
      <c r="C1514">
        <v>857</v>
      </c>
      <c r="D1514">
        <v>32</v>
      </c>
      <c r="G1514">
        <v>2228</v>
      </c>
    </row>
    <row r="1515" spans="1:7">
      <c r="A1515" t="s">
        <v>890</v>
      </c>
      <c r="E1515">
        <v>2018</v>
      </c>
      <c r="F1515">
        <v>1563</v>
      </c>
      <c r="G1515">
        <v>3581</v>
      </c>
    </row>
    <row r="1516" spans="1:7">
      <c r="A1516" t="s">
        <v>902</v>
      </c>
      <c r="D1516">
        <v>440</v>
      </c>
      <c r="F1516">
        <v>549</v>
      </c>
      <c r="G1516">
        <v>989</v>
      </c>
    </row>
    <row r="1517" spans="1:7">
      <c r="A1517" t="s">
        <v>1618</v>
      </c>
      <c r="D1517">
        <v>641</v>
      </c>
      <c r="G1517">
        <v>641</v>
      </c>
    </row>
    <row r="1518" spans="1:7">
      <c r="A1518" t="s">
        <v>992</v>
      </c>
      <c r="D1518">
        <v>947</v>
      </c>
      <c r="E1518">
        <v>1381</v>
      </c>
      <c r="G1518">
        <v>2328</v>
      </c>
    </row>
    <row r="1519" spans="1:7">
      <c r="A1519" t="s">
        <v>815</v>
      </c>
      <c r="C1519">
        <v>2304</v>
      </c>
      <c r="D1519">
        <v>1216</v>
      </c>
      <c r="E1519">
        <v>2932</v>
      </c>
      <c r="G1519">
        <v>6452</v>
      </c>
    </row>
    <row r="1520" spans="1:7">
      <c r="A1520" t="s">
        <v>792</v>
      </c>
      <c r="C1520">
        <v>708</v>
      </c>
      <c r="D1520">
        <v>697</v>
      </c>
      <c r="G1520">
        <v>1405</v>
      </c>
    </row>
    <row r="1521" spans="1:7">
      <c r="A1521" t="s">
        <v>472</v>
      </c>
      <c r="B1521">
        <v>5016</v>
      </c>
      <c r="C1521">
        <v>5437</v>
      </c>
      <c r="D1521">
        <v>6224</v>
      </c>
      <c r="E1521">
        <v>7372</v>
      </c>
      <c r="F1521">
        <v>2112</v>
      </c>
      <c r="G1521">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821</v>
      </c>
      <c r="E1526">
        <v>513</v>
      </c>
      <c r="G1526">
        <v>513</v>
      </c>
    </row>
    <row r="1527" spans="1:7">
      <c r="A1527" t="s">
        <v>1005</v>
      </c>
    </row>
    <row r="1528" spans="1:7">
      <c r="A1528" t="s">
        <v>832</v>
      </c>
      <c r="B1528">
        <v>757</v>
      </c>
      <c r="G1528">
        <v>757</v>
      </c>
    </row>
    <row r="1529" spans="1:7">
      <c r="A1529" t="s">
        <v>810</v>
      </c>
      <c r="C1529">
        <v>110</v>
      </c>
      <c r="G1529">
        <v>110</v>
      </c>
    </row>
    <row r="1530" spans="1:7">
      <c r="A1530" t="s">
        <v>906</v>
      </c>
      <c r="F1530">
        <v>630</v>
      </c>
      <c r="G1530">
        <v>630</v>
      </c>
    </row>
    <row r="1531" spans="1:7">
      <c r="A1531" t="s">
        <v>904</v>
      </c>
      <c r="D1531">
        <v>43</v>
      </c>
      <c r="E1531">
        <v>8</v>
      </c>
      <c r="G1531">
        <v>51</v>
      </c>
    </row>
    <row r="1532" spans="1:7">
      <c r="A1532" t="s">
        <v>890</v>
      </c>
      <c r="B1532">
        <v>699</v>
      </c>
      <c r="C1532">
        <v>463</v>
      </c>
      <c r="D1532">
        <v>561</v>
      </c>
      <c r="E1532">
        <v>129</v>
      </c>
      <c r="G1532">
        <v>1852</v>
      </c>
    </row>
    <row r="1533" spans="1:7">
      <c r="A1533" t="s">
        <v>902</v>
      </c>
      <c r="B1533">
        <v>847</v>
      </c>
      <c r="C1533">
        <v>555</v>
      </c>
      <c r="D1533">
        <v>831</v>
      </c>
      <c r="G1533">
        <v>2233</v>
      </c>
    </row>
    <row r="1534" spans="1:7">
      <c r="A1534" t="s">
        <v>992</v>
      </c>
      <c r="B1534">
        <v>897</v>
      </c>
      <c r="C1534">
        <v>408</v>
      </c>
      <c r="G1534">
        <v>1305</v>
      </c>
    </row>
    <row r="1535" spans="1:7">
      <c r="A1535" t="s">
        <v>815</v>
      </c>
      <c r="B1535">
        <v>350</v>
      </c>
      <c r="G1535">
        <v>350</v>
      </c>
    </row>
    <row r="1536" spans="1:7">
      <c r="A1536" t="s">
        <v>792</v>
      </c>
      <c r="D1536">
        <v>140</v>
      </c>
      <c r="G1536">
        <v>140</v>
      </c>
    </row>
    <row r="1537" spans="1:7">
      <c r="A1537" t="s">
        <v>895</v>
      </c>
      <c r="C1537">
        <v>1174</v>
      </c>
      <c r="D1537">
        <v>1060</v>
      </c>
      <c r="E1537">
        <v>818</v>
      </c>
      <c r="F1537">
        <v>441</v>
      </c>
      <c r="G1537">
        <v>3493</v>
      </c>
    </row>
    <row r="1538" spans="1:7">
      <c r="A1538" t="s">
        <v>721</v>
      </c>
      <c r="C1538">
        <v>521</v>
      </c>
      <c r="D1538">
        <v>701</v>
      </c>
      <c r="E1538">
        <v>707</v>
      </c>
      <c r="F1538">
        <v>512</v>
      </c>
      <c r="G1538">
        <v>2441</v>
      </c>
    </row>
    <row r="1539" spans="1:7">
      <c r="A1539" t="s">
        <v>989</v>
      </c>
      <c r="C1539">
        <v>473</v>
      </c>
      <c r="D1539">
        <v>1258</v>
      </c>
      <c r="E1539">
        <v>1494</v>
      </c>
      <c r="G1539">
        <v>3225</v>
      </c>
    </row>
    <row r="1540" spans="1:7">
      <c r="A1540" t="s">
        <v>835</v>
      </c>
      <c r="D1540">
        <v>873</v>
      </c>
      <c r="E1540">
        <v>449</v>
      </c>
      <c r="G1540">
        <v>1322</v>
      </c>
    </row>
    <row r="1541" spans="1:7">
      <c r="A1541" t="s">
        <v>1619</v>
      </c>
      <c r="F1541">
        <v>1540</v>
      </c>
      <c r="G1541">
        <v>1540</v>
      </c>
    </row>
    <row r="1542" spans="1:7">
      <c r="A1542" t="s">
        <v>472</v>
      </c>
      <c r="B1542">
        <v>3550</v>
      </c>
      <c r="C1542">
        <v>3704</v>
      </c>
      <c r="D1542">
        <v>5467</v>
      </c>
      <c r="E1542">
        <v>4118</v>
      </c>
      <c r="F1542">
        <v>3123</v>
      </c>
      <c r="G1542">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821</v>
      </c>
      <c r="D1547">
        <v>427</v>
      </c>
      <c r="G1547">
        <v>427</v>
      </c>
    </row>
    <row r="1548" spans="1:7">
      <c r="A1548" t="s">
        <v>806</v>
      </c>
    </row>
    <row r="1549" spans="1:7">
      <c r="A1549" t="s">
        <v>853</v>
      </c>
      <c r="D1549">
        <v>258</v>
      </c>
      <c r="G1549">
        <v>258</v>
      </c>
    </row>
    <row r="1550" spans="1:7">
      <c r="A1550" t="s">
        <v>832</v>
      </c>
      <c r="B1550">
        <v>1627</v>
      </c>
      <c r="G1550">
        <v>1627</v>
      </c>
    </row>
    <row r="1551" spans="1:7">
      <c r="A1551" t="s">
        <v>911</v>
      </c>
      <c r="E1551">
        <v>110</v>
      </c>
      <c r="G1551">
        <v>110</v>
      </c>
    </row>
    <row r="1552" spans="1:7">
      <c r="A1552" t="s">
        <v>906</v>
      </c>
      <c r="B1552">
        <v>114</v>
      </c>
      <c r="G1552">
        <v>114</v>
      </c>
    </row>
    <row r="1553" spans="1:7">
      <c r="A1553" t="s">
        <v>902</v>
      </c>
      <c r="B1553">
        <v>217</v>
      </c>
      <c r="G1553">
        <v>217</v>
      </c>
    </row>
    <row r="1554" spans="1:7">
      <c r="A1554" t="s">
        <v>992</v>
      </c>
      <c r="C1554">
        <v>2700</v>
      </c>
      <c r="G1554">
        <v>2700</v>
      </c>
    </row>
    <row r="1555" spans="1:7">
      <c r="A1555" t="s">
        <v>792</v>
      </c>
      <c r="B1555">
        <v>763</v>
      </c>
      <c r="C1555">
        <v>745</v>
      </c>
      <c r="D1555">
        <v>673</v>
      </c>
      <c r="F1555">
        <v>931</v>
      </c>
      <c r="G1555">
        <v>3112</v>
      </c>
    </row>
    <row r="1556" spans="1:7">
      <c r="A1556" t="s">
        <v>895</v>
      </c>
      <c r="C1556">
        <v>679</v>
      </c>
      <c r="D1556">
        <v>263</v>
      </c>
      <c r="E1556">
        <v>46</v>
      </c>
      <c r="G1556">
        <v>988</v>
      </c>
    </row>
    <row r="1557" spans="1:7">
      <c r="A1557" t="s">
        <v>721</v>
      </c>
    </row>
    <row r="1558" spans="1:7">
      <c r="A1558" t="s">
        <v>989</v>
      </c>
      <c r="B1558">
        <v>1070</v>
      </c>
      <c r="C1558">
        <v>584</v>
      </c>
      <c r="G1558">
        <v>1654</v>
      </c>
    </row>
    <row r="1559" spans="1:7">
      <c r="A1559" t="s">
        <v>839</v>
      </c>
      <c r="B1559">
        <v>525</v>
      </c>
      <c r="D1559">
        <v>787</v>
      </c>
      <c r="F1559">
        <v>540</v>
      </c>
      <c r="G1559">
        <v>1852</v>
      </c>
    </row>
    <row r="1560" spans="1:7">
      <c r="A1560" t="s">
        <v>687</v>
      </c>
      <c r="B1560">
        <v>483</v>
      </c>
      <c r="F1560">
        <v>191</v>
      </c>
      <c r="G1560">
        <v>674</v>
      </c>
    </row>
    <row r="1561" spans="1:7">
      <c r="A1561" t="s">
        <v>862</v>
      </c>
      <c r="C1561">
        <v>443</v>
      </c>
      <c r="D1561">
        <v>406</v>
      </c>
      <c r="E1561">
        <v>361</v>
      </c>
      <c r="F1561">
        <v>345</v>
      </c>
      <c r="G1561">
        <v>1555</v>
      </c>
    </row>
    <row r="1562" spans="1:7">
      <c r="A1562" t="s">
        <v>892</v>
      </c>
      <c r="C1562">
        <v>1520</v>
      </c>
      <c r="D1562">
        <v>413</v>
      </c>
      <c r="E1562">
        <v>1539</v>
      </c>
      <c r="F1562">
        <v>770</v>
      </c>
      <c r="G1562">
        <v>4242</v>
      </c>
    </row>
    <row r="1563" spans="1:7">
      <c r="A1563" t="s">
        <v>1460</v>
      </c>
      <c r="D1563">
        <v>675</v>
      </c>
      <c r="E1563">
        <v>1313</v>
      </c>
      <c r="G1563">
        <v>1988</v>
      </c>
    </row>
    <row r="1564" spans="1:7">
      <c r="A1564" t="s">
        <v>998</v>
      </c>
      <c r="D1564">
        <v>1245</v>
      </c>
      <c r="E1564">
        <v>1150</v>
      </c>
      <c r="F1564">
        <v>1240</v>
      </c>
      <c r="G1564">
        <v>3635</v>
      </c>
    </row>
    <row r="1565" spans="1:7">
      <c r="A1565" t="s">
        <v>913</v>
      </c>
      <c r="D1565">
        <v>73</v>
      </c>
      <c r="E1565">
        <v>35</v>
      </c>
      <c r="G1565">
        <v>108</v>
      </c>
    </row>
    <row r="1566" spans="1:7">
      <c r="A1566" t="s">
        <v>804</v>
      </c>
      <c r="D1566">
        <v>292</v>
      </c>
      <c r="F1566">
        <v>2380</v>
      </c>
      <c r="G1566">
        <v>2672</v>
      </c>
    </row>
    <row r="1567" spans="1:7">
      <c r="A1567" t="s">
        <v>845</v>
      </c>
      <c r="E1567">
        <v>145</v>
      </c>
      <c r="G1567">
        <v>145</v>
      </c>
    </row>
    <row r="1568" spans="1:7">
      <c r="A1568" t="s">
        <v>849</v>
      </c>
      <c r="F1568">
        <v>225</v>
      </c>
      <c r="G1568">
        <v>225</v>
      </c>
    </row>
    <row r="1569" spans="1:7">
      <c r="A1569" t="s">
        <v>472</v>
      </c>
      <c r="B1569">
        <v>4799</v>
      </c>
      <c r="C1569">
        <v>6671</v>
      </c>
      <c r="D1569">
        <v>5512</v>
      </c>
      <c r="E1569">
        <v>4699</v>
      </c>
      <c r="F1569">
        <v>6622</v>
      </c>
      <c r="G156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806</v>
      </c>
      <c r="C1574">
        <v>245</v>
      </c>
      <c r="G1574">
        <v>245</v>
      </c>
    </row>
    <row r="1575" spans="1:7">
      <c r="A1575" t="s">
        <v>1199</v>
      </c>
    </row>
    <row r="1576" spans="1:7">
      <c r="A1576" t="s">
        <v>906</v>
      </c>
      <c r="F1576">
        <v>241</v>
      </c>
      <c r="G1576">
        <v>241</v>
      </c>
    </row>
    <row r="1577" spans="1:7">
      <c r="A1577" t="s">
        <v>904</v>
      </c>
    </row>
    <row r="1578" spans="1:7">
      <c r="A1578" t="s">
        <v>989</v>
      </c>
      <c r="E1578">
        <v>60</v>
      </c>
      <c r="G1578">
        <v>60</v>
      </c>
    </row>
    <row r="1579" spans="1:7">
      <c r="A1579" t="s">
        <v>839</v>
      </c>
      <c r="B1579">
        <v>585</v>
      </c>
      <c r="C1579">
        <v>464</v>
      </c>
      <c r="D1579">
        <v>579</v>
      </c>
      <c r="E1579">
        <v>300</v>
      </c>
      <c r="F1579">
        <v>216</v>
      </c>
      <c r="G1579">
        <v>2144</v>
      </c>
    </row>
    <row r="1580" spans="1:7">
      <c r="A1580" t="s">
        <v>687</v>
      </c>
      <c r="B1580">
        <v>587</v>
      </c>
      <c r="C1580">
        <v>364</v>
      </c>
      <c r="E1580">
        <v>654</v>
      </c>
      <c r="F1580">
        <v>1381</v>
      </c>
      <c r="G1580">
        <v>2986</v>
      </c>
    </row>
    <row r="1581" spans="1:7">
      <c r="A1581" t="s">
        <v>862</v>
      </c>
      <c r="B1581">
        <v>766</v>
      </c>
      <c r="C1581">
        <v>566</v>
      </c>
      <c r="D1581">
        <v>488</v>
      </c>
      <c r="F1581">
        <v>225</v>
      </c>
      <c r="G1581">
        <v>2045</v>
      </c>
    </row>
    <row r="1582" spans="1:7">
      <c r="A1582" t="s">
        <v>892</v>
      </c>
      <c r="B1582">
        <v>1126</v>
      </c>
      <c r="C1582">
        <v>879</v>
      </c>
      <c r="D1582">
        <v>218</v>
      </c>
      <c r="E1582">
        <v>71</v>
      </c>
      <c r="G1582">
        <v>2294</v>
      </c>
    </row>
    <row r="1583" spans="1:7">
      <c r="A1583" t="s">
        <v>1460</v>
      </c>
      <c r="C1583">
        <v>1000</v>
      </c>
      <c r="G1583">
        <v>1000</v>
      </c>
    </row>
    <row r="1584" spans="1:7">
      <c r="A1584" t="s">
        <v>998</v>
      </c>
      <c r="B1584">
        <v>1210</v>
      </c>
      <c r="C1584">
        <v>1966</v>
      </c>
      <c r="D1584">
        <v>189</v>
      </c>
      <c r="G1584">
        <v>3365</v>
      </c>
    </row>
    <row r="1585" spans="1:7">
      <c r="A1585" t="s">
        <v>804</v>
      </c>
      <c r="C1585">
        <v>766</v>
      </c>
      <c r="G1585">
        <v>766</v>
      </c>
    </row>
    <row r="1586" spans="1:7">
      <c r="A1586" t="s">
        <v>849</v>
      </c>
      <c r="B1586">
        <v>280</v>
      </c>
      <c r="G1586">
        <v>280</v>
      </c>
    </row>
    <row r="1587" spans="1:7">
      <c r="A1587" t="s">
        <v>1457</v>
      </c>
      <c r="D1587">
        <v>2164</v>
      </c>
      <c r="E1587">
        <v>2748</v>
      </c>
      <c r="F1587">
        <v>1060</v>
      </c>
      <c r="G1587">
        <v>5972</v>
      </c>
    </row>
    <row r="1588" spans="1:7">
      <c r="A1588" t="s">
        <v>1620</v>
      </c>
      <c r="D1588">
        <v>1245</v>
      </c>
      <c r="E1588">
        <v>1344</v>
      </c>
      <c r="F1588">
        <v>803</v>
      </c>
      <c r="G1588">
        <v>3392</v>
      </c>
    </row>
    <row r="1589" spans="1:7">
      <c r="A1589" t="s">
        <v>840</v>
      </c>
      <c r="F1589">
        <v>351</v>
      </c>
      <c r="G1589">
        <v>351</v>
      </c>
    </row>
    <row r="1590" spans="1:7">
      <c r="A1590" t="s">
        <v>472</v>
      </c>
      <c r="B1590">
        <v>4554</v>
      </c>
      <c r="C1590">
        <v>6250</v>
      </c>
      <c r="D1590">
        <v>4883</v>
      </c>
      <c r="E1590">
        <v>5177</v>
      </c>
      <c r="F1590">
        <v>4277</v>
      </c>
      <c r="G1590">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row>
    <row r="1596" spans="1:7">
      <c r="A1596" t="s">
        <v>792</v>
      </c>
      <c r="D1596">
        <v>145</v>
      </c>
      <c r="G1596">
        <v>145</v>
      </c>
    </row>
    <row r="1597" spans="1:7">
      <c r="A1597" t="s">
        <v>839</v>
      </c>
      <c r="C1597">
        <v>65</v>
      </c>
      <c r="G1597">
        <v>65</v>
      </c>
    </row>
    <row r="1598" spans="1:7">
      <c r="A1598" t="s">
        <v>687</v>
      </c>
      <c r="E1598">
        <v>1196</v>
      </c>
      <c r="G1598">
        <v>1196</v>
      </c>
    </row>
    <row r="1599" spans="1:7">
      <c r="A1599" t="s">
        <v>862</v>
      </c>
      <c r="C1599">
        <v>465</v>
      </c>
      <c r="D1599">
        <v>193</v>
      </c>
      <c r="E1599">
        <v>1067</v>
      </c>
      <c r="F1599">
        <v>339</v>
      </c>
      <c r="G1599">
        <v>2064</v>
      </c>
    </row>
    <row r="1600" spans="1:7">
      <c r="A1600" t="s">
        <v>845</v>
      </c>
    </row>
    <row r="1601" spans="1:7">
      <c r="A1601" t="s">
        <v>1620</v>
      </c>
      <c r="E1601">
        <v>176</v>
      </c>
      <c r="F1601">
        <v>2202</v>
      </c>
      <c r="G1601">
        <v>2378</v>
      </c>
    </row>
    <row r="1602" spans="1:7">
      <c r="A1602" t="s">
        <v>840</v>
      </c>
      <c r="C1602">
        <v>649</v>
      </c>
      <c r="D1602">
        <v>130</v>
      </c>
      <c r="E1602">
        <v>864</v>
      </c>
      <c r="G1602">
        <v>1643</v>
      </c>
    </row>
    <row r="1603" spans="1:7">
      <c r="A1603" t="s">
        <v>564</v>
      </c>
      <c r="C1603">
        <v>1157</v>
      </c>
      <c r="G1603">
        <v>1157</v>
      </c>
    </row>
    <row r="1604" spans="1:7">
      <c r="A1604" t="s">
        <v>828</v>
      </c>
      <c r="C1604">
        <v>2456</v>
      </c>
      <c r="D1604">
        <v>2095</v>
      </c>
      <c r="G1604">
        <v>4551</v>
      </c>
    </row>
    <row r="1605" spans="1:7">
      <c r="A1605" t="s">
        <v>795</v>
      </c>
      <c r="C1605">
        <v>591</v>
      </c>
      <c r="D1605">
        <v>670</v>
      </c>
      <c r="E1605">
        <v>622</v>
      </c>
      <c r="F1605">
        <v>664</v>
      </c>
      <c r="G1605">
        <v>2547</v>
      </c>
    </row>
    <row r="1606" spans="1:7">
      <c r="A1606" t="s">
        <v>825</v>
      </c>
      <c r="D1606">
        <v>420</v>
      </c>
      <c r="E1606">
        <v>690</v>
      </c>
      <c r="G1606">
        <v>1110</v>
      </c>
    </row>
    <row r="1607" spans="1:7">
      <c r="A1607" t="s">
        <v>691</v>
      </c>
      <c r="D1607">
        <v>1110</v>
      </c>
      <c r="E1607">
        <v>1904</v>
      </c>
      <c r="F1607">
        <v>836</v>
      </c>
      <c r="G1607">
        <v>3850</v>
      </c>
    </row>
    <row r="1608" spans="1:7">
      <c r="A1608" t="s">
        <v>552</v>
      </c>
      <c r="E1608">
        <v>319</v>
      </c>
      <c r="F1608">
        <v>446</v>
      </c>
      <c r="G1608">
        <v>765</v>
      </c>
    </row>
    <row r="1609" spans="1:7">
      <c r="A1609" t="s">
        <v>867</v>
      </c>
      <c r="E1609">
        <v>1251</v>
      </c>
      <c r="F1609">
        <v>2149</v>
      </c>
      <c r="G1609">
        <v>3400</v>
      </c>
    </row>
    <row r="1610" spans="1:7">
      <c r="A1610" t="s">
        <v>841</v>
      </c>
    </row>
    <row r="1611" spans="1:7">
      <c r="A1611" t="s">
        <v>472</v>
      </c>
      <c r="C1611">
        <v>5383</v>
      </c>
      <c r="D1611">
        <v>4763</v>
      </c>
      <c r="E1611">
        <v>8089</v>
      </c>
      <c r="F1611">
        <v>6636</v>
      </c>
      <c r="G1611">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C1616">
        <v>18</v>
      </c>
      <c r="D1616">
        <v>57</v>
      </c>
      <c r="E1616">
        <v>248</v>
      </c>
      <c r="G1616">
        <v>323</v>
      </c>
    </row>
    <row r="1617" spans="1:7">
      <c r="A1617" t="s">
        <v>904</v>
      </c>
      <c r="C1617">
        <v>63</v>
      </c>
      <c r="G1617">
        <v>63</v>
      </c>
    </row>
    <row r="1618" spans="1:7">
      <c r="A1618" t="s">
        <v>792</v>
      </c>
      <c r="B1618">
        <v>54</v>
      </c>
      <c r="G1618">
        <v>54</v>
      </c>
    </row>
    <row r="1619" spans="1:7">
      <c r="A1619" t="s">
        <v>687</v>
      </c>
      <c r="F1619">
        <v>241</v>
      </c>
      <c r="G1619">
        <v>241</v>
      </c>
    </row>
    <row r="1620" spans="1:7">
      <c r="A1620" t="s">
        <v>862</v>
      </c>
      <c r="C1620">
        <v>411</v>
      </c>
      <c r="D1620">
        <v>237</v>
      </c>
      <c r="F1620">
        <v>26</v>
      </c>
      <c r="G1620">
        <v>674</v>
      </c>
    </row>
    <row r="1621" spans="1:7">
      <c r="A1621" t="s">
        <v>804</v>
      </c>
    </row>
    <row r="1622" spans="1:7">
      <c r="A1622" t="s">
        <v>909</v>
      </c>
      <c r="B1622">
        <v>270</v>
      </c>
      <c r="C1622">
        <v>490</v>
      </c>
      <c r="F1622">
        <v>270</v>
      </c>
      <c r="G1622">
        <v>1030</v>
      </c>
    </row>
    <row r="1623" spans="1:7">
      <c r="A1623" t="s">
        <v>1457</v>
      </c>
      <c r="B1623">
        <v>883</v>
      </c>
      <c r="G1623">
        <v>883</v>
      </c>
    </row>
    <row r="1624" spans="1:7">
      <c r="A1624" t="s">
        <v>1620</v>
      </c>
      <c r="B1624">
        <v>587</v>
      </c>
      <c r="G1624">
        <v>587</v>
      </c>
    </row>
    <row r="1625" spans="1:7">
      <c r="A1625" t="s">
        <v>840</v>
      </c>
      <c r="B1625">
        <v>500</v>
      </c>
      <c r="C1625">
        <v>985</v>
      </c>
      <c r="D1625">
        <v>860</v>
      </c>
      <c r="E1625">
        <v>212</v>
      </c>
      <c r="G1625">
        <v>2557</v>
      </c>
    </row>
    <row r="1626" spans="1:7">
      <c r="A1626" t="s">
        <v>795</v>
      </c>
      <c r="B1626">
        <v>783</v>
      </c>
      <c r="C1626">
        <v>733</v>
      </c>
      <c r="D1626">
        <v>970</v>
      </c>
      <c r="E1626">
        <v>917</v>
      </c>
      <c r="F1626">
        <v>589</v>
      </c>
      <c r="G1626">
        <v>3992</v>
      </c>
    </row>
    <row r="1627" spans="1:7">
      <c r="A1627" t="s">
        <v>825</v>
      </c>
      <c r="B1627">
        <v>612</v>
      </c>
      <c r="G1627">
        <v>612</v>
      </c>
    </row>
    <row r="1628" spans="1:7">
      <c r="A1628" t="s">
        <v>691</v>
      </c>
      <c r="C1628">
        <v>1309</v>
      </c>
      <c r="D1628">
        <v>427</v>
      </c>
      <c r="E1628">
        <v>421</v>
      </c>
      <c r="G1628">
        <v>2157</v>
      </c>
    </row>
    <row r="1629" spans="1:7">
      <c r="A1629" t="s">
        <v>552</v>
      </c>
      <c r="B1629">
        <v>693</v>
      </c>
      <c r="C1629">
        <v>596</v>
      </c>
      <c r="D1629">
        <v>240</v>
      </c>
      <c r="E1629">
        <v>180</v>
      </c>
      <c r="F1629">
        <v>150</v>
      </c>
      <c r="G1629">
        <v>1859</v>
      </c>
    </row>
    <row r="1630" spans="1:7">
      <c r="A1630" t="s">
        <v>867</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698</v>
      </c>
      <c r="B1633">
        <v>1084</v>
      </c>
      <c r="D1633">
        <v>2699</v>
      </c>
      <c r="G1633">
        <v>3783</v>
      </c>
    </row>
    <row r="1634" spans="1:7">
      <c r="A1634" t="s">
        <v>907</v>
      </c>
      <c r="B1634">
        <v>1433</v>
      </c>
      <c r="C1634">
        <v>2630</v>
      </c>
      <c r="D1634">
        <v>1848</v>
      </c>
      <c r="G1634">
        <v>5911</v>
      </c>
    </row>
    <row r="1635" spans="1:7">
      <c r="A1635" t="s">
        <v>910</v>
      </c>
      <c r="B1635">
        <v>500</v>
      </c>
      <c r="C1635">
        <v>260</v>
      </c>
      <c r="G1635">
        <v>760</v>
      </c>
    </row>
    <row r="1636" spans="1:7">
      <c r="A1636" t="s">
        <v>644</v>
      </c>
      <c r="E1636">
        <v>590</v>
      </c>
      <c r="F1636">
        <v>261</v>
      </c>
      <c r="G1636">
        <v>851</v>
      </c>
    </row>
    <row r="1637" spans="1:7">
      <c r="A1637" t="s">
        <v>893</v>
      </c>
      <c r="E1637">
        <v>2715</v>
      </c>
      <c r="F1637">
        <v>1377</v>
      </c>
      <c r="G1637">
        <v>4092</v>
      </c>
    </row>
    <row r="1638" spans="1:7">
      <c r="A1638" t="s">
        <v>894</v>
      </c>
      <c r="E1638">
        <v>804</v>
      </c>
      <c r="F1638">
        <v>559</v>
      </c>
      <c r="G1638">
        <v>1363</v>
      </c>
    </row>
    <row r="1639" spans="1:7">
      <c r="A1639" t="s">
        <v>865</v>
      </c>
      <c r="F1639">
        <v>1404</v>
      </c>
      <c r="G1639">
        <v>1404</v>
      </c>
    </row>
    <row r="1640" spans="1:7">
      <c r="A1640" t="s">
        <v>472</v>
      </c>
      <c r="B1640">
        <v>9739</v>
      </c>
      <c r="C1640">
        <v>10944</v>
      </c>
      <c r="D1640">
        <v>9817</v>
      </c>
      <c r="E1640">
        <v>8233</v>
      </c>
      <c r="F1640">
        <v>6271</v>
      </c>
      <c r="G1640">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C1645">
        <v>14</v>
      </c>
      <c r="G1645">
        <v>14</v>
      </c>
    </row>
    <row r="1646" spans="1:7">
      <c r="A1646" t="s">
        <v>904</v>
      </c>
      <c r="C1646">
        <v>9</v>
      </c>
      <c r="G1646">
        <v>9</v>
      </c>
    </row>
    <row r="1647" spans="1:7">
      <c r="A1647" t="s">
        <v>792</v>
      </c>
      <c r="C1647">
        <v>441</v>
      </c>
      <c r="D1647">
        <v>7</v>
      </c>
      <c r="E1647">
        <v>36</v>
      </c>
      <c r="G1647">
        <v>484</v>
      </c>
    </row>
    <row r="1648" spans="1:7">
      <c r="A1648" t="s">
        <v>687</v>
      </c>
      <c r="E1648">
        <v>525</v>
      </c>
      <c r="G1648">
        <v>525</v>
      </c>
    </row>
    <row r="1649" spans="1:7">
      <c r="A1649" t="s">
        <v>862</v>
      </c>
    </row>
    <row r="1650" spans="1:7">
      <c r="A1650" t="s">
        <v>909</v>
      </c>
      <c r="B1650">
        <v>100</v>
      </c>
      <c r="G1650">
        <v>100</v>
      </c>
    </row>
    <row r="1651" spans="1:7">
      <c r="A1651" t="s">
        <v>840</v>
      </c>
      <c r="B1651">
        <v>314</v>
      </c>
      <c r="G1651">
        <v>314</v>
      </c>
    </row>
    <row r="1652" spans="1:7">
      <c r="A1652" t="s">
        <v>564</v>
      </c>
      <c r="B1652">
        <v>1643</v>
      </c>
      <c r="C1652">
        <v>1601</v>
      </c>
      <c r="D1652">
        <v>764</v>
      </c>
      <c r="G1652">
        <v>4008</v>
      </c>
    </row>
    <row r="1653" spans="1:7">
      <c r="A1653" t="s">
        <v>795</v>
      </c>
      <c r="B1653">
        <v>230</v>
      </c>
      <c r="D1653">
        <v>31</v>
      </c>
      <c r="E1653">
        <v>24</v>
      </c>
      <c r="F1653">
        <v>19</v>
      </c>
      <c r="G1653">
        <v>304</v>
      </c>
    </row>
    <row r="1654" spans="1:7">
      <c r="A1654" t="s">
        <v>691</v>
      </c>
      <c r="E1654">
        <v>43</v>
      </c>
      <c r="G1654">
        <v>43</v>
      </c>
    </row>
    <row r="1655" spans="1:7">
      <c r="A1655" t="s">
        <v>552</v>
      </c>
      <c r="D1655">
        <v>510</v>
      </c>
      <c r="E1655">
        <v>320</v>
      </c>
      <c r="F1655">
        <v>155</v>
      </c>
      <c r="G1655">
        <v>985</v>
      </c>
    </row>
    <row r="1656" spans="1:7">
      <c r="A1656" t="s">
        <v>867</v>
      </c>
      <c r="C1656">
        <v>68</v>
      </c>
      <c r="F1656">
        <v>2404</v>
      </c>
      <c r="G1656">
        <v>2472</v>
      </c>
    </row>
    <row r="1657" spans="1:7">
      <c r="A1657" t="s">
        <v>841</v>
      </c>
      <c r="B1657">
        <v>363</v>
      </c>
      <c r="G1657">
        <v>363</v>
      </c>
    </row>
    <row r="1658" spans="1:7">
      <c r="A1658" t="s">
        <v>565</v>
      </c>
      <c r="B1658">
        <v>370</v>
      </c>
      <c r="G1658">
        <v>370</v>
      </c>
    </row>
    <row r="1659" spans="1:7">
      <c r="A1659" t="s">
        <v>644</v>
      </c>
    </row>
    <row r="1660" spans="1:7">
      <c r="A1660" t="s">
        <v>893</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865</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702</v>
      </c>
      <c r="B1665">
        <v>554</v>
      </c>
      <c r="C1665">
        <v>592</v>
      </c>
      <c r="G1665">
        <v>1146</v>
      </c>
    </row>
    <row r="1666" spans="1:7">
      <c r="A1666" t="s">
        <v>843</v>
      </c>
      <c r="D1666">
        <v>1095</v>
      </c>
      <c r="E1666">
        <v>1806</v>
      </c>
      <c r="G1666">
        <v>2901</v>
      </c>
    </row>
    <row r="1667" spans="1:7">
      <c r="A1667" t="s">
        <v>871</v>
      </c>
      <c r="E1667">
        <v>800</v>
      </c>
      <c r="G1667">
        <v>800</v>
      </c>
    </row>
    <row r="1668" spans="1:7">
      <c r="A1668" t="s">
        <v>649</v>
      </c>
      <c r="F1668">
        <v>1633</v>
      </c>
      <c r="G1668">
        <v>1633</v>
      </c>
    </row>
    <row r="1669" spans="1:7">
      <c r="A1669" t="s">
        <v>651</v>
      </c>
      <c r="E1669">
        <v>981</v>
      </c>
      <c r="F1669">
        <v>1038</v>
      </c>
      <c r="G1669">
        <v>2019</v>
      </c>
    </row>
    <row r="1670" spans="1:7">
      <c r="A1670" t="s">
        <v>685</v>
      </c>
      <c r="E1670">
        <v>1809</v>
      </c>
      <c r="F1670">
        <v>1876</v>
      </c>
      <c r="G1670">
        <v>3685</v>
      </c>
    </row>
    <row r="1671" spans="1:7">
      <c r="A1671" t="s">
        <v>796</v>
      </c>
      <c r="E1671">
        <v>682</v>
      </c>
      <c r="F1671">
        <v>370</v>
      </c>
      <c r="G1671">
        <v>1052</v>
      </c>
    </row>
    <row r="1672" spans="1:7">
      <c r="A1672" t="s">
        <v>870</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1541</v>
      </c>
      <c r="B1677" s="12" t="s">
        <v>1540</v>
      </c>
    </row>
    <row r="1678" spans="1:7">
      <c r="A1678" s="12" t="s">
        <v>1542</v>
      </c>
      <c r="B1678" s="48">
        <v>46188</v>
      </c>
      <c r="C1678" s="48">
        <v>46189</v>
      </c>
      <c r="D1678" t="s">
        <v>472</v>
      </c>
    </row>
    <row r="1679" spans="1:7">
      <c r="A1679" t="s">
        <v>849</v>
      </c>
    </row>
    <row r="1680" spans="1:7">
      <c r="A1680" t="s">
        <v>564</v>
      </c>
    </row>
    <row r="1681" spans="1:4">
      <c r="A1681" t="s">
        <v>795</v>
      </c>
      <c r="B1681">
        <v>27</v>
      </c>
      <c r="D1681">
        <v>27</v>
      </c>
    </row>
    <row r="1682" spans="1:4">
      <c r="A1682" t="s">
        <v>552</v>
      </c>
      <c r="B1682">
        <v>350</v>
      </c>
      <c r="D1682">
        <v>350</v>
      </c>
    </row>
    <row r="1683" spans="1:4">
      <c r="A1683" t="s">
        <v>698</v>
      </c>
      <c r="B1683">
        <v>1076</v>
      </c>
      <c r="D1683">
        <v>1076</v>
      </c>
    </row>
    <row r="1684" spans="1:4">
      <c r="A1684" t="s">
        <v>865</v>
      </c>
    </row>
    <row r="1685" spans="1:4">
      <c r="A1685" t="s">
        <v>568</v>
      </c>
    </row>
    <row r="1686" spans="1:4">
      <c r="A1686" t="s">
        <v>598</v>
      </c>
      <c r="B1686">
        <v>572</v>
      </c>
      <c r="D1686">
        <v>572</v>
      </c>
    </row>
    <row r="1687" spans="1:4">
      <c r="A1687" t="s">
        <v>649</v>
      </c>
    </row>
    <row r="1688" spans="1:4">
      <c r="A1688" t="s">
        <v>651</v>
      </c>
      <c r="B1688">
        <v>806</v>
      </c>
      <c r="D1688">
        <v>806</v>
      </c>
    </row>
    <row r="1689" spans="1:4">
      <c r="A1689" t="s">
        <v>685</v>
      </c>
      <c r="B1689">
        <v>636</v>
      </c>
      <c r="D1689">
        <v>636</v>
      </c>
    </row>
    <row r="1690" spans="1:4">
      <c r="A1690" t="s">
        <v>796</v>
      </c>
      <c r="B1690">
        <v>587</v>
      </c>
      <c r="D1690">
        <v>587</v>
      </c>
    </row>
    <row r="1691" spans="1:4">
      <c r="A1691" t="s">
        <v>870</v>
      </c>
      <c r="B1691">
        <v>1830</v>
      </c>
      <c r="D1691">
        <v>1830</v>
      </c>
    </row>
    <row r="1692" spans="1:4">
      <c r="A1692" t="s">
        <v>581</v>
      </c>
      <c r="B1692">
        <v>889</v>
      </c>
      <c r="D1692">
        <v>889</v>
      </c>
    </row>
    <row r="1693" spans="1:4">
      <c r="A1693" t="s">
        <v>561</v>
      </c>
      <c r="B1693">
        <v>1161</v>
      </c>
      <c r="D1693">
        <v>1161</v>
      </c>
    </row>
    <row r="1694" spans="1:4">
      <c r="A1694" t="s">
        <v>563</v>
      </c>
      <c r="B1694">
        <v>1639</v>
      </c>
      <c r="D1694">
        <v>1639</v>
      </c>
    </row>
    <row r="1695" spans="1:4">
      <c r="A1695" t="s">
        <v>589</v>
      </c>
      <c r="B1695">
        <v>300</v>
      </c>
      <c r="D1695">
        <v>300</v>
      </c>
    </row>
    <row r="1696" spans="1:4">
      <c r="A1696" t="s">
        <v>1621</v>
      </c>
      <c r="B1696">
        <v>75</v>
      </c>
      <c r="D1696">
        <v>75</v>
      </c>
    </row>
    <row r="1697" spans="1:4">
      <c r="A1697" t="s">
        <v>608</v>
      </c>
      <c r="B1697">
        <v>139</v>
      </c>
      <c r="D1697">
        <v>139</v>
      </c>
    </row>
    <row r="1698" spans="1:4">
      <c r="A1698" t="s">
        <v>578</v>
      </c>
    </row>
    <row r="1699" spans="1:4">
      <c r="A1699" t="s">
        <v>609</v>
      </c>
    </row>
    <row r="1700" spans="1:4">
      <c r="A1700" t="s">
        <v>694</v>
      </c>
    </row>
    <row r="1701" spans="1:4">
      <c r="A1701" t="s">
        <v>700</v>
      </c>
    </row>
    <row r="1702" spans="1:4">
      <c r="A1702" t="s">
        <v>472</v>
      </c>
      <c r="B1702">
        <v>10087</v>
      </c>
      <c r="D1702">
        <v>10087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22"/>
  <sheetViews>
    <sheetView workbookViewId="0">
      <pane ySplit="1" topLeftCell="A3294" activePane="bottomLeft" state="frozen"/>
      <selection pane="bottomLeft" activeCell="D3303" sqref="D33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830</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830</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830</v>
      </c>
      <c r="G130" t="str">
        <f t="shared" si="1"/>
        <v>February</v>
      </c>
    </row>
    <row r="131" spans="1:7" ht="15.75">
      <c r="A131" s="52" t="s">
        <v>195</v>
      </c>
      <c r="B131" s="175" t="s">
        <v>56</v>
      </c>
      <c r="C131" s="57">
        <v>45715</v>
      </c>
      <c r="D131" s="53"/>
      <c r="E131" s="53"/>
      <c r="F131" s="69" t="s">
        <v>830</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830</v>
      </c>
      <c r="G133" t="str">
        <f t="shared" si="2"/>
        <v>February</v>
      </c>
    </row>
    <row r="134" spans="1:7">
      <c r="A134" s="52" t="s">
        <v>292</v>
      </c>
      <c r="B134" s="88" t="s">
        <v>1286</v>
      </c>
      <c r="C134" s="57">
        <v>45715</v>
      </c>
      <c r="D134" s="53"/>
      <c r="E134" s="53"/>
      <c r="F134" s="69" t="s">
        <v>830</v>
      </c>
      <c r="G134" t="str">
        <f t="shared" si="2"/>
        <v>February</v>
      </c>
    </row>
    <row r="135" spans="1:7">
      <c r="A135" s="52" t="s">
        <v>163</v>
      </c>
      <c r="B135" s="143" t="s">
        <v>473</v>
      </c>
      <c r="C135" s="57">
        <v>45715</v>
      </c>
      <c r="D135" s="53"/>
      <c r="E135" s="53"/>
      <c r="F135" s="69" t="s">
        <v>830</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830</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830</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830</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830</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830</v>
      </c>
      <c r="E148" s="58"/>
      <c r="F148" s="53"/>
      <c r="G148" t="str">
        <f t="shared" si="2"/>
        <v>February</v>
      </c>
    </row>
    <row r="149" spans="1:7">
      <c r="A149" s="830" t="s">
        <v>382</v>
      </c>
      <c r="B149" s="833" t="s">
        <v>1300</v>
      </c>
      <c r="C149" s="57">
        <v>45716</v>
      </c>
      <c r="D149" s="58" t="s">
        <v>830</v>
      </c>
      <c r="E149" s="58"/>
      <c r="F149" s="53"/>
      <c r="G149" t="str">
        <f t="shared" si="2"/>
        <v>February</v>
      </c>
    </row>
    <row r="150" spans="1:7" ht="15.75">
      <c r="A150" s="52" t="s">
        <v>427</v>
      </c>
      <c r="B150" s="175" t="s">
        <v>1549</v>
      </c>
      <c r="C150" s="829">
        <v>45716</v>
      </c>
      <c r="D150" s="58" t="s">
        <v>830</v>
      </c>
      <c r="E150" s="58"/>
      <c r="F150" s="53"/>
      <c r="G150" t="str">
        <f t="shared" si="2"/>
        <v>February</v>
      </c>
    </row>
    <row r="151" spans="1:7">
      <c r="A151" s="855" t="s">
        <v>1254</v>
      </c>
      <c r="B151" s="858" t="s">
        <v>1064</v>
      </c>
      <c r="C151" s="57">
        <v>45716</v>
      </c>
      <c r="D151" s="58" t="s">
        <v>830</v>
      </c>
      <c r="E151" s="58"/>
      <c r="F151" s="53"/>
      <c r="G151" t="str">
        <f t="shared" si="2"/>
        <v>February</v>
      </c>
    </row>
    <row r="152" spans="1:7">
      <c r="A152" s="830" t="s">
        <v>175</v>
      </c>
      <c r="B152" s="833" t="s">
        <v>1064</v>
      </c>
      <c r="C152" s="57">
        <v>45716</v>
      </c>
      <c r="D152" s="58" t="s">
        <v>830</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830</v>
      </c>
      <c r="E154" s="58"/>
      <c r="F154" s="53"/>
      <c r="G154" t="str">
        <f t="shared" si="2"/>
        <v>February</v>
      </c>
    </row>
    <row r="155" spans="1:7">
      <c r="A155" s="52" t="s">
        <v>181</v>
      </c>
      <c r="B155" s="177" t="s">
        <v>1626</v>
      </c>
      <c r="C155" s="57">
        <v>45716</v>
      </c>
      <c r="D155" s="58" t="s">
        <v>830</v>
      </c>
      <c r="E155" s="58"/>
      <c r="F155" s="53"/>
      <c r="G155" t="str">
        <f t="shared" si="2"/>
        <v>February</v>
      </c>
    </row>
    <row r="156" spans="1:7" ht="15.75">
      <c r="A156" s="52" t="s">
        <v>183</v>
      </c>
      <c r="B156" s="175" t="s">
        <v>56</v>
      </c>
      <c r="C156" s="57">
        <v>45716</v>
      </c>
      <c r="D156" s="58" t="s">
        <v>830</v>
      </c>
      <c r="E156" s="58"/>
      <c r="F156" s="53"/>
      <c r="G156" t="str">
        <f t="shared" si="2"/>
        <v>February</v>
      </c>
    </row>
    <row r="157" spans="1:7">
      <c r="A157" s="52" t="s">
        <v>225</v>
      </c>
      <c r="B157" s="177" t="s">
        <v>473</v>
      </c>
      <c r="C157" s="57">
        <v>45716</v>
      </c>
      <c r="D157" s="58" t="s">
        <v>830</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830</v>
      </c>
      <c r="E162" s="58"/>
      <c r="F162" s="53"/>
      <c r="G162" t="str">
        <f t="shared" si="2"/>
        <v>February</v>
      </c>
    </row>
    <row r="163" spans="1:7">
      <c r="A163" s="52" t="s">
        <v>361</v>
      </c>
      <c r="B163" s="177" t="s">
        <v>473</v>
      </c>
      <c r="C163" s="57">
        <v>45716</v>
      </c>
      <c r="D163" s="58" t="s">
        <v>830</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830</v>
      </c>
      <c r="E166" s="58"/>
      <c r="F166" s="53"/>
      <c r="G166" t="str">
        <f t="shared" si="2"/>
        <v>February</v>
      </c>
    </row>
    <row r="167" spans="1:7" ht="15.75">
      <c r="A167" s="52" t="s">
        <v>287</v>
      </c>
      <c r="B167" s="175" t="s">
        <v>56</v>
      </c>
      <c r="C167" s="57">
        <v>45716</v>
      </c>
      <c r="D167" s="58" t="s">
        <v>830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830</v>
      </c>
      <c r="E170" s="58"/>
      <c r="F170" s="53"/>
      <c r="G170" t="str">
        <f t="shared" si="2"/>
        <v>February</v>
      </c>
    </row>
    <row r="171" spans="1:7">
      <c r="A171" s="52" t="s">
        <v>424</v>
      </c>
      <c r="B171" s="1178" t="s">
        <v>463</v>
      </c>
      <c r="C171" s="57">
        <v>45716</v>
      </c>
      <c r="D171" s="58" t="s">
        <v>830</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830</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830</v>
      </c>
      <c r="E176" s="58"/>
      <c r="F176" s="53"/>
      <c r="G176" t="str">
        <f t="shared" si="2"/>
        <v>March</v>
      </c>
    </row>
    <row r="177" spans="1:7">
      <c r="A177" s="830" t="s">
        <v>304</v>
      </c>
      <c r="B177" s="833" t="s">
        <v>1300</v>
      </c>
      <c r="C177" s="57">
        <v>45719</v>
      </c>
      <c r="D177" s="58" t="s">
        <v>830</v>
      </c>
      <c r="E177" s="58"/>
      <c r="F177" s="53"/>
      <c r="G177" t="str">
        <f t="shared" si="2"/>
        <v>March</v>
      </c>
    </row>
    <row r="178" spans="1:7" ht="15.75">
      <c r="A178" s="52" t="s">
        <v>308</v>
      </c>
      <c r="B178" s="175" t="s">
        <v>1549</v>
      </c>
      <c r="C178" s="829">
        <v>45719</v>
      </c>
      <c r="D178" s="58" t="s">
        <v>830</v>
      </c>
      <c r="E178" s="58"/>
      <c r="F178" s="53"/>
      <c r="G178" t="str">
        <f t="shared" si="2"/>
        <v>March</v>
      </c>
    </row>
    <row r="179" spans="1:7">
      <c r="A179" s="855" t="s">
        <v>347</v>
      </c>
      <c r="B179" s="270" t="s">
        <v>1286</v>
      </c>
      <c r="C179" s="57">
        <v>45719</v>
      </c>
      <c r="D179" s="58" t="s">
        <v>830</v>
      </c>
      <c r="E179" s="58"/>
      <c r="F179" s="53"/>
      <c r="G179" t="str">
        <f t="shared" si="2"/>
        <v>March</v>
      </c>
    </row>
    <row r="180" spans="1:7">
      <c r="A180" s="830" t="s">
        <v>382</v>
      </c>
      <c r="B180" s="833" t="s">
        <v>1300</v>
      </c>
      <c r="C180" s="57">
        <v>45719</v>
      </c>
      <c r="D180" s="58" t="s">
        <v>830</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830</v>
      </c>
      <c r="E182" s="58"/>
      <c r="F182" s="53"/>
      <c r="G182" t="str">
        <f t="shared" si="2"/>
        <v>March</v>
      </c>
    </row>
    <row r="183" spans="1:7">
      <c r="A183" s="830" t="s">
        <v>175</v>
      </c>
      <c r="B183" s="833" t="s">
        <v>1064</v>
      </c>
      <c r="C183" s="57">
        <v>45719</v>
      </c>
      <c r="D183" s="58" t="s">
        <v>830</v>
      </c>
      <c r="E183" s="58"/>
      <c r="F183" s="53"/>
      <c r="G183" t="str">
        <f t="shared" si="2"/>
        <v>March</v>
      </c>
    </row>
    <row r="184" spans="1:7" ht="15.75">
      <c r="A184" s="52" t="s">
        <v>177</v>
      </c>
      <c r="B184" s="175" t="s">
        <v>1549</v>
      </c>
      <c r="C184" s="829">
        <v>45719</v>
      </c>
      <c r="D184" s="58" t="s">
        <v>830</v>
      </c>
      <c r="E184" s="58"/>
      <c r="F184" s="53"/>
      <c r="G184" t="str">
        <f t="shared" si="2"/>
        <v>March</v>
      </c>
    </row>
    <row r="185" spans="1:7" ht="15.75">
      <c r="A185" s="855" t="s">
        <v>179</v>
      </c>
      <c r="B185" s="856" t="s">
        <v>56</v>
      </c>
      <c r="C185" s="57">
        <v>45719</v>
      </c>
      <c r="D185" s="58" t="s">
        <v>830</v>
      </c>
      <c r="E185" s="58"/>
      <c r="F185" s="53"/>
      <c r="G185" t="str">
        <f t="shared" si="2"/>
        <v>March</v>
      </c>
    </row>
    <row r="186" spans="1:7">
      <c r="A186" s="52" t="s">
        <v>181</v>
      </c>
      <c r="B186" s="177" t="s">
        <v>1626</v>
      </c>
      <c r="C186" s="57">
        <v>45719</v>
      </c>
      <c r="D186" s="58" t="s">
        <v>830</v>
      </c>
      <c r="E186" s="58"/>
      <c r="F186" s="53"/>
      <c r="G186" t="str">
        <f t="shared" si="2"/>
        <v>March</v>
      </c>
    </row>
    <row r="187" spans="1:7" ht="15.75">
      <c r="A187" s="52" t="s">
        <v>183</v>
      </c>
      <c r="B187" s="175" t="s">
        <v>56</v>
      </c>
      <c r="C187" s="57">
        <v>45719</v>
      </c>
      <c r="D187" s="58" t="s">
        <v>830</v>
      </c>
      <c r="E187" s="58"/>
      <c r="F187" s="53"/>
      <c r="G187" t="str">
        <f t="shared" si="2"/>
        <v>March</v>
      </c>
    </row>
    <row r="188" spans="1:7">
      <c r="A188" s="52" t="s">
        <v>225</v>
      </c>
      <c r="B188" s="177" t="s">
        <v>473</v>
      </c>
      <c r="C188" s="57">
        <v>45719</v>
      </c>
      <c r="D188" s="58" t="s">
        <v>830</v>
      </c>
      <c r="E188" s="58"/>
      <c r="F188" s="53"/>
      <c r="G188" t="str">
        <f t="shared" si="2"/>
        <v>March</v>
      </c>
    </row>
    <row r="189" spans="1:7" ht="15.75">
      <c r="A189" s="830" t="s">
        <v>296</v>
      </c>
      <c r="B189" s="831" t="s">
        <v>56</v>
      </c>
      <c r="C189" s="57">
        <v>45719</v>
      </c>
      <c r="D189" s="58" t="s">
        <v>830</v>
      </c>
      <c r="E189" s="58"/>
      <c r="F189" s="53"/>
      <c r="G189" t="str">
        <f t="shared" si="2"/>
        <v>March</v>
      </c>
    </row>
    <row r="190" spans="1:7">
      <c r="A190" s="52" t="s">
        <v>294</v>
      </c>
      <c r="B190" s="176" t="s">
        <v>1071</v>
      </c>
      <c r="C190" s="829">
        <v>45719</v>
      </c>
      <c r="D190" s="58" t="s">
        <v>830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830</v>
      </c>
      <c r="E192" s="58"/>
      <c r="F192" s="53"/>
      <c r="G192" t="str">
        <f t="shared" si="2"/>
        <v>March</v>
      </c>
    </row>
    <row r="193" spans="1:7" ht="15.75">
      <c r="A193" s="52" t="s">
        <v>195</v>
      </c>
      <c r="B193" s="175" t="s">
        <v>56</v>
      </c>
      <c r="C193" s="57">
        <v>45719</v>
      </c>
      <c r="D193" s="58" t="s">
        <v>830</v>
      </c>
      <c r="E193" s="58"/>
      <c r="F193" s="53"/>
      <c r="G193" t="str">
        <f t="shared" si="2"/>
        <v>March</v>
      </c>
    </row>
    <row r="194" spans="1:7">
      <c r="A194" s="52" t="s">
        <v>361</v>
      </c>
      <c r="B194" s="177" t="s">
        <v>473</v>
      </c>
      <c r="C194" s="57">
        <v>45719</v>
      </c>
      <c r="D194" s="58" t="s">
        <v>830</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830</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830</v>
      </c>
      <c r="E200" s="58"/>
      <c r="F200" s="53"/>
      <c r="G200" t="str">
        <f t="shared" si="3"/>
        <v>March</v>
      </c>
    </row>
    <row r="201" spans="1:7">
      <c r="A201" s="52" t="s">
        <v>285</v>
      </c>
      <c r="B201" s="177" t="s">
        <v>1642</v>
      </c>
      <c r="C201" s="57">
        <v>45719</v>
      </c>
      <c r="D201" s="58" t="s">
        <v>830</v>
      </c>
      <c r="E201" s="58"/>
      <c r="F201" s="53"/>
      <c r="G201" t="str">
        <f t="shared" si="3"/>
        <v>March</v>
      </c>
    </row>
    <row r="202" spans="1:7">
      <c r="A202" s="52" t="s">
        <v>424</v>
      </c>
      <c r="B202" s="1178" t="s">
        <v>463</v>
      </c>
      <c r="C202" s="57">
        <v>45719</v>
      </c>
      <c r="D202" s="58" t="s">
        <v>830</v>
      </c>
      <c r="E202" s="58"/>
      <c r="F202" s="53"/>
      <c r="G202" t="str">
        <f t="shared" si="3"/>
        <v>March</v>
      </c>
    </row>
    <row r="203" spans="1:7">
      <c r="A203" s="52" t="s">
        <v>298</v>
      </c>
      <c r="B203" s="143" t="s">
        <v>1642</v>
      </c>
      <c r="C203" s="57">
        <v>45719</v>
      </c>
      <c r="D203" s="58" t="s">
        <v>830</v>
      </c>
      <c r="E203" s="58"/>
      <c r="F203" s="53"/>
      <c r="G203" t="str">
        <f t="shared" si="3"/>
        <v>March</v>
      </c>
    </row>
    <row r="204" spans="1:7">
      <c r="A204" s="52" t="s">
        <v>1551</v>
      </c>
      <c r="B204" s="177" t="s">
        <v>1626</v>
      </c>
      <c r="C204" s="57">
        <v>45719</v>
      </c>
      <c r="D204" s="58" t="s">
        <v>830</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830</v>
      </c>
      <c r="E206" s="58"/>
      <c r="F206" s="53"/>
      <c r="G206" t="str">
        <f t="shared" si="3"/>
        <v>March</v>
      </c>
    </row>
    <row r="207" spans="1:7">
      <c r="A207" s="52" t="s">
        <v>402</v>
      </c>
      <c r="B207" s="143" t="s">
        <v>1306</v>
      </c>
      <c r="C207" s="57">
        <v>45719</v>
      </c>
      <c r="D207" s="58" t="s">
        <v>830</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830</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830</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830</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830</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830</v>
      </c>
      <c r="E433" s="58"/>
      <c r="G433" t="str">
        <f t="shared" si="6"/>
        <v>March</v>
      </c>
    </row>
    <row r="434" spans="1:7">
      <c r="A434" s="830" t="s">
        <v>382</v>
      </c>
      <c r="B434" s="833" t="s">
        <v>1300</v>
      </c>
      <c r="C434" s="23">
        <v>45728</v>
      </c>
      <c r="D434" s="58" t="s">
        <v>830</v>
      </c>
      <c r="E434" s="58"/>
      <c r="G434" t="str">
        <f t="shared" si="6"/>
        <v>March</v>
      </c>
    </row>
    <row r="435" spans="1:7" ht="15.75">
      <c r="A435" s="52" t="s">
        <v>427</v>
      </c>
      <c r="B435" s="175" t="s">
        <v>1549</v>
      </c>
      <c r="C435" s="239">
        <v>45728</v>
      </c>
      <c r="D435" s="58" t="s">
        <v>830</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830</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830</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830</v>
      </c>
      <c r="E442" s="58"/>
      <c r="G442" t="str">
        <f t="shared" si="6"/>
        <v>March</v>
      </c>
    </row>
    <row r="443" spans="1:7" ht="15.75">
      <c r="A443" s="830" t="s">
        <v>296</v>
      </c>
      <c r="B443" s="831" t="s">
        <v>56</v>
      </c>
      <c r="C443" s="23">
        <v>45728</v>
      </c>
      <c r="D443" s="58" t="s">
        <v>830</v>
      </c>
      <c r="E443" s="58"/>
      <c r="G443" t="str">
        <f t="shared" si="6"/>
        <v>March</v>
      </c>
    </row>
    <row r="444" spans="1:7">
      <c r="A444" s="52" t="s">
        <v>294</v>
      </c>
      <c r="B444" s="176" t="s">
        <v>1071</v>
      </c>
      <c r="C444" s="239">
        <v>45728</v>
      </c>
      <c r="D444" s="58" t="s">
        <v>830</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830</v>
      </c>
      <c r="E446" s="58"/>
      <c r="G446" t="str">
        <f t="shared" si="6"/>
        <v>March</v>
      </c>
    </row>
    <row r="447" spans="1:7" ht="15.75">
      <c r="A447" s="52" t="s">
        <v>195</v>
      </c>
      <c r="B447" s="175" t="s">
        <v>56</v>
      </c>
      <c r="C447" s="23">
        <v>45728</v>
      </c>
      <c r="D447" s="58" t="s">
        <v>830</v>
      </c>
      <c r="E447" s="58"/>
      <c r="G447" t="str">
        <f t="shared" si="6"/>
        <v>March</v>
      </c>
    </row>
    <row r="448" spans="1:7">
      <c r="A448" s="52" t="s">
        <v>361</v>
      </c>
      <c r="B448" s="177" t="s">
        <v>473</v>
      </c>
      <c r="C448" s="23">
        <v>45728</v>
      </c>
      <c r="D448" s="58" t="s">
        <v>830</v>
      </c>
      <c r="E448" s="58"/>
      <c r="G448" t="str">
        <f t="shared" si="6"/>
        <v>March</v>
      </c>
    </row>
    <row r="449" spans="1:7">
      <c r="A449" s="52" t="s">
        <v>291</v>
      </c>
      <c r="B449" s="88" t="s">
        <v>1286</v>
      </c>
      <c r="C449" s="23">
        <v>45728</v>
      </c>
      <c r="D449" s="58" t="s">
        <v>830</v>
      </c>
      <c r="E449" s="58"/>
      <c r="G449" t="str">
        <f t="shared" si="6"/>
        <v>March</v>
      </c>
    </row>
    <row r="450" spans="1:7">
      <c r="A450" s="52" t="s">
        <v>292</v>
      </c>
      <c r="B450" s="88" t="s">
        <v>1286</v>
      </c>
      <c r="C450" s="23">
        <v>45728</v>
      </c>
      <c r="D450" s="58" t="s">
        <v>830</v>
      </c>
      <c r="E450" s="58"/>
      <c r="G450" t="str">
        <f t="shared" si="6"/>
        <v>March</v>
      </c>
    </row>
    <row r="451" spans="1:7">
      <c r="A451" s="52" t="s">
        <v>163</v>
      </c>
      <c r="B451" s="143" t="s">
        <v>473</v>
      </c>
      <c r="C451" s="23">
        <v>45728</v>
      </c>
      <c r="D451" s="58" t="s">
        <v>830</v>
      </c>
      <c r="E451" s="58"/>
      <c r="G451" t="str">
        <f t="shared" ref="G451:G514" si="7">TEXT(C451,"mmmm")</f>
        <v>March</v>
      </c>
    </row>
    <row r="452" spans="1:7" ht="15.75">
      <c r="A452" s="52" t="s">
        <v>287</v>
      </c>
      <c r="B452" s="175" t="s">
        <v>56</v>
      </c>
      <c r="C452" s="23">
        <v>45728</v>
      </c>
      <c r="D452" s="58" t="s">
        <v>830</v>
      </c>
      <c r="E452" s="58"/>
      <c r="G452" t="str">
        <f t="shared" si="7"/>
        <v>March</v>
      </c>
    </row>
    <row r="453" spans="1:7">
      <c r="A453" s="52" t="s">
        <v>289</v>
      </c>
      <c r="B453" s="177" t="s">
        <v>473</v>
      </c>
      <c r="C453" s="23">
        <v>45728</v>
      </c>
      <c r="D453" s="58" t="s">
        <v>830</v>
      </c>
      <c r="E453" s="58"/>
      <c r="G453" t="str">
        <f t="shared" si="7"/>
        <v>March</v>
      </c>
    </row>
    <row r="454" spans="1:7">
      <c r="A454" s="52" t="s">
        <v>357</v>
      </c>
      <c r="B454" s="143" t="s">
        <v>479</v>
      </c>
      <c r="C454" s="23">
        <v>45728</v>
      </c>
      <c r="D454" s="58" t="s">
        <v>830</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830</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830</v>
      </c>
      <c r="E458" s="58"/>
      <c r="G458" t="str">
        <f t="shared" si="7"/>
        <v>March</v>
      </c>
    </row>
    <row r="459" spans="1:7">
      <c r="A459" s="52" t="s">
        <v>351</v>
      </c>
      <c r="B459" s="76" t="s">
        <v>1295</v>
      </c>
      <c r="C459" s="23">
        <v>45728</v>
      </c>
      <c r="D459" s="58" t="s">
        <v>830</v>
      </c>
      <c r="E459" s="58"/>
      <c r="G459" t="str">
        <f t="shared" si="7"/>
        <v>March</v>
      </c>
    </row>
    <row r="460" spans="1:7">
      <c r="A460" s="52" t="s">
        <v>404</v>
      </c>
      <c r="B460" s="143" t="s">
        <v>1306</v>
      </c>
      <c r="C460" s="23">
        <v>45728</v>
      </c>
      <c r="D460" s="58" t="s">
        <v>830</v>
      </c>
      <c r="E460" s="58"/>
      <c r="G460" t="str">
        <f t="shared" si="7"/>
        <v>March</v>
      </c>
    </row>
    <row r="461" spans="1:7">
      <c r="A461" s="52" t="s">
        <v>402</v>
      </c>
      <c r="B461" s="143" t="s">
        <v>1306</v>
      </c>
      <c r="C461" s="23">
        <v>45728</v>
      </c>
      <c r="D461" s="58" t="s">
        <v>830</v>
      </c>
      <c r="E461" s="58"/>
      <c r="G461" t="str">
        <f t="shared" si="7"/>
        <v>March</v>
      </c>
    </row>
    <row r="462" spans="1:7" ht="15.75">
      <c r="A462" s="52" t="s">
        <v>167</v>
      </c>
      <c r="B462" s="175" t="s">
        <v>56</v>
      </c>
      <c r="C462" s="23">
        <v>45728</v>
      </c>
      <c r="D462" s="58" t="s">
        <v>830</v>
      </c>
      <c r="E462" s="58"/>
      <c r="G462" t="str">
        <f t="shared" si="7"/>
        <v>March</v>
      </c>
    </row>
    <row r="463" spans="1:7">
      <c r="A463" s="830" t="s">
        <v>398</v>
      </c>
      <c r="B463" s="836" t="s">
        <v>479</v>
      </c>
      <c r="C463" s="23">
        <v>45728</v>
      </c>
      <c r="D463" s="58" t="s">
        <v>830</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830</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830</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830</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830</v>
      </c>
      <c r="E473" s="58"/>
      <c r="G473" t="str">
        <f t="shared" si="7"/>
        <v>March</v>
      </c>
    </row>
    <row r="474" spans="1:7">
      <c r="A474" s="53" t="s">
        <v>406</v>
      </c>
      <c r="B474" s="91" t="s">
        <v>473</v>
      </c>
      <c r="C474" s="23">
        <v>45728</v>
      </c>
      <c r="D474" s="58" t="s">
        <v>830</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830</v>
      </c>
      <c r="E496" s="58"/>
      <c r="G496" t="str">
        <f t="shared" si="7"/>
        <v>March</v>
      </c>
    </row>
    <row r="497" spans="1:7" ht="15.75">
      <c r="A497" s="52" t="s">
        <v>195</v>
      </c>
      <c r="B497" s="175" t="s">
        <v>56</v>
      </c>
      <c r="C497" s="23">
        <v>45729</v>
      </c>
      <c r="D497" s="58" t="s">
        <v>830</v>
      </c>
      <c r="E497" s="58"/>
      <c r="G497" t="str">
        <f t="shared" si="7"/>
        <v>March</v>
      </c>
    </row>
    <row r="498" spans="1:7">
      <c r="A498" s="52" t="s">
        <v>361</v>
      </c>
      <c r="B498" s="177" t="s">
        <v>473</v>
      </c>
      <c r="C498" s="23">
        <v>45729</v>
      </c>
      <c r="D498" s="58" t="s">
        <v>830</v>
      </c>
      <c r="E498" s="58"/>
      <c r="G498" t="str">
        <f t="shared" si="7"/>
        <v>March</v>
      </c>
    </row>
    <row r="499" spans="1:7">
      <c r="A499" s="52" t="s">
        <v>291</v>
      </c>
      <c r="B499" s="88" t="s">
        <v>1286</v>
      </c>
      <c r="C499" s="23">
        <v>45729</v>
      </c>
      <c r="D499" s="58" t="s">
        <v>830</v>
      </c>
      <c r="E499" s="58"/>
      <c r="G499" t="str">
        <f t="shared" si="7"/>
        <v>March</v>
      </c>
    </row>
    <row r="500" spans="1:7">
      <c r="A500" s="52" t="s">
        <v>292</v>
      </c>
      <c r="B500" s="88" t="s">
        <v>1286</v>
      </c>
      <c r="C500" s="23">
        <v>45729</v>
      </c>
      <c r="D500" s="58" t="s">
        <v>830</v>
      </c>
      <c r="E500" s="58"/>
      <c r="G500" t="str">
        <f t="shared" si="7"/>
        <v>March</v>
      </c>
    </row>
    <row r="501" spans="1:7">
      <c r="A501" s="52" t="s">
        <v>163</v>
      </c>
      <c r="B501" s="143" t="s">
        <v>473</v>
      </c>
      <c r="C501" s="23">
        <v>45729</v>
      </c>
      <c r="D501" s="58" t="s">
        <v>830</v>
      </c>
      <c r="E501" s="58"/>
      <c r="G501" t="str">
        <f t="shared" si="7"/>
        <v>March</v>
      </c>
    </row>
    <row r="502" spans="1:7" ht="15.75">
      <c r="A502" s="52" t="s">
        <v>287</v>
      </c>
      <c r="B502" s="175" t="s">
        <v>56</v>
      </c>
      <c r="C502" s="23">
        <v>45729</v>
      </c>
      <c r="D502" s="58" t="s">
        <v>830</v>
      </c>
      <c r="E502" s="58"/>
      <c r="G502" t="str">
        <f t="shared" si="7"/>
        <v>March</v>
      </c>
    </row>
    <row r="503" spans="1:7">
      <c r="A503" s="52" t="s">
        <v>289</v>
      </c>
      <c r="B503" s="177" t="s">
        <v>473</v>
      </c>
      <c r="C503" s="23">
        <v>45729</v>
      </c>
      <c r="D503" s="58" t="s">
        <v>830</v>
      </c>
      <c r="E503" s="58"/>
      <c r="G503" t="str">
        <f t="shared" si="7"/>
        <v>March</v>
      </c>
    </row>
    <row r="504" spans="1:7">
      <c r="A504" s="52" t="s">
        <v>357</v>
      </c>
      <c r="B504" s="143" t="s">
        <v>479</v>
      </c>
      <c r="C504" s="23">
        <v>45729</v>
      </c>
      <c r="D504" s="58" t="s">
        <v>830</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830</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830</v>
      </c>
      <c r="E508" s="58"/>
      <c r="G508" t="str">
        <f t="shared" si="7"/>
        <v>March</v>
      </c>
    </row>
    <row r="509" spans="1:7">
      <c r="A509" s="52" t="s">
        <v>351</v>
      </c>
      <c r="B509" s="76" t="s">
        <v>1295</v>
      </c>
      <c r="C509" s="23">
        <v>45729</v>
      </c>
      <c r="D509" s="58" t="s">
        <v>830</v>
      </c>
      <c r="E509" s="58"/>
      <c r="G509" t="str">
        <f t="shared" si="7"/>
        <v>March</v>
      </c>
    </row>
    <row r="510" spans="1:7">
      <c r="A510" s="52" t="s">
        <v>404</v>
      </c>
      <c r="B510" s="143" t="s">
        <v>1306</v>
      </c>
      <c r="C510" s="23">
        <v>45729</v>
      </c>
      <c r="D510" s="58" t="s">
        <v>830</v>
      </c>
      <c r="E510" s="58"/>
      <c r="G510" t="str">
        <f t="shared" si="7"/>
        <v>March</v>
      </c>
    </row>
    <row r="511" spans="1:7">
      <c r="A511" s="52" t="s">
        <v>402</v>
      </c>
      <c r="B511" s="143" t="s">
        <v>1306</v>
      </c>
      <c r="C511" s="23">
        <v>45729</v>
      </c>
      <c r="D511" s="58" t="s">
        <v>830</v>
      </c>
      <c r="E511" s="58"/>
      <c r="G511" t="str">
        <f t="shared" si="7"/>
        <v>March</v>
      </c>
    </row>
    <row r="512" spans="1:7" ht="15.75">
      <c r="A512" s="52" t="s">
        <v>167</v>
      </c>
      <c r="B512" s="175" t="s">
        <v>56</v>
      </c>
      <c r="C512" s="23">
        <v>45729</v>
      </c>
      <c r="D512" s="58" t="s">
        <v>830</v>
      </c>
      <c r="E512" s="58"/>
      <c r="G512" t="str">
        <f t="shared" si="7"/>
        <v>March</v>
      </c>
    </row>
    <row r="513" spans="1:7">
      <c r="A513" s="830" t="s">
        <v>398</v>
      </c>
      <c r="B513" s="836" t="s">
        <v>479</v>
      </c>
      <c r="C513" s="23">
        <v>45729</v>
      </c>
      <c r="D513" s="58" t="s">
        <v>830</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830</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830</v>
      </c>
      <c r="E518" s="58"/>
      <c r="G518" t="str">
        <f t="shared" si="8"/>
        <v>March</v>
      </c>
    </row>
    <row r="519" spans="1:7">
      <c r="A519" s="837" t="s">
        <v>319</v>
      </c>
      <c r="B519" s="836" t="s">
        <v>1306</v>
      </c>
      <c r="C519" s="23">
        <v>45729</v>
      </c>
      <c r="D519" s="58" t="s">
        <v>830</v>
      </c>
      <c r="E519" s="58"/>
      <c r="G519" t="str">
        <f t="shared" si="8"/>
        <v>March</v>
      </c>
    </row>
    <row r="520" spans="1:7" ht="15.75">
      <c r="A520" s="53" t="s">
        <v>256</v>
      </c>
      <c r="B520" s="175" t="s">
        <v>1549</v>
      </c>
      <c r="C520" s="239">
        <v>45729</v>
      </c>
      <c r="D520" s="58" t="s">
        <v>830</v>
      </c>
      <c r="E520" s="58"/>
      <c r="G520" t="str">
        <f t="shared" si="8"/>
        <v>March</v>
      </c>
    </row>
    <row r="521" spans="1:7" ht="15.75">
      <c r="A521" s="861" t="s">
        <v>191</v>
      </c>
      <c r="B521" s="856" t="s">
        <v>56</v>
      </c>
      <c r="C521" s="23">
        <v>45729</v>
      </c>
      <c r="D521" s="58" t="s">
        <v>830</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830</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830</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830</v>
      </c>
      <c r="G534" t="str">
        <f t="shared" si="8"/>
        <v>March</v>
      </c>
    </row>
    <row r="535" spans="1:7">
      <c r="A535" s="830" t="s">
        <v>382</v>
      </c>
      <c r="B535" s="833" t="s">
        <v>1300</v>
      </c>
      <c r="C535" s="23">
        <v>45730</v>
      </c>
      <c r="D535" s="58"/>
      <c r="E535" s="58"/>
      <c r="F535" s="58" t="s">
        <v>830</v>
      </c>
      <c r="G535" t="str">
        <f t="shared" si="8"/>
        <v>March</v>
      </c>
    </row>
    <row r="536" spans="1:7" ht="15.75">
      <c r="A536" s="52" t="s">
        <v>427</v>
      </c>
      <c r="B536" s="175" t="s">
        <v>1549</v>
      </c>
      <c r="C536" s="239">
        <v>45730</v>
      </c>
      <c r="D536" s="58"/>
      <c r="E536" s="58"/>
      <c r="F536" s="58" t="s">
        <v>830</v>
      </c>
      <c r="G536" t="str">
        <f t="shared" si="8"/>
        <v>March</v>
      </c>
    </row>
    <row r="537" spans="1:7">
      <c r="A537" s="855" t="s">
        <v>1254</v>
      </c>
      <c r="B537" s="858" t="s">
        <v>1064</v>
      </c>
      <c r="C537" s="23">
        <v>45730</v>
      </c>
      <c r="D537" s="58"/>
      <c r="E537" s="58"/>
      <c r="F537" s="58" t="s">
        <v>830</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830</v>
      </c>
      <c r="G539" t="str">
        <f t="shared" si="8"/>
        <v>March</v>
      </c>
    </row>
    <row r="540" spans="1:7" ht="15.75">
      <c r="A540" s="855" t="s">
        <v>179</v>
      </c>
      <c r="B540" s="856" t="s">
        <v>56</v>
      </c>
      <c r="C540" s="23">
        <v>45730</v>
      </c>
      <c r="D540" s="58"/>
      <c r="E540" s="58"/>
      <c r="F540" s="58" t="s">
        <v>830</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830</v>
      </c>
      <c r="G544" t="str">
        <f t="shared" si="8"/>
        <v>March</v>
      </c>
    </row>
    <row r="545" spans="1:7">
      <c r="A545" s="52" t="s">
        <v>294</v>
      </c>
      <c r="B545" s="176" t="s">
        <v>1071</v>
      </c>
      <c r="C545" s="239">
        <v>45730</v>
      </c>
      <c r="D545" s="58"/>
      <c r="E545" s="58"/>
      <c r="F545" s="58" t="s">
        <v>830</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830</v>
      </c>
      <c r="G547" t="str">
        <f t="shared" si="8"/>
        <v>March</v>
      </c>
    </row>
    <row r="548" spans="1:7" ht="15.75">
      <c r="A548" s="52" t="s">
        <v>195</v>
      </c>
      <c r="B548" s="175" t="s">
        <v>56</v>
      </c>
      <c r="C548" s="23">
        <v>45730</v>
      </c>
      <c r="D548" s="58"/>
      <c r="E548" s="58"/>
      <c r="F548" s="58" t="s">
        <v>830</v>
      </c>
      <c r="G548" t="str">
        <f t="shared" si="8"/>
        <v>March</v>
      </c>
    </row>
    <row r="549" spans="1:7">
      <c r="A549" s="52" t="s">
        <v>361</v>
      </c>
      <c r="B549" s="177" t="s">
        <v>473</v>
      </c>
      <c r="C549" s="23">
        <v>45730</v>
      </c>
      <c r="D549" s="58"/>
      <c r="E549" s="58"/>
      <c r="F549" s="58" t="s">
        <v>830</v>
      </c>
      <c r="G549" t="str">
        <f t="shared" si="8"/>
        <v>March</v>
      </c>
    </row>
    <row r="550" spans="1:7">
      <c r="A550" s="52" t="s">
        <v>291</v>
      </c>
      <c r="B550" s="88" t="s">
        <v>1286</v>
      </c>
      <c r="C550" s="23">
        <v>45730</v>
      </c>
      <c r="D550" s="58"/>
      <c r="E550" s="58"/>
      <c r="F550" s="58" t="s">
        <v>830</v>
      </c>
      <c r="G550" t="str">
        <f t="shared" si="8"/>
        <v>March</v>
      </c>
    </row>
    <row r="551" spans="1:7">
      <c r="A551" s="52" t="s">
        <v>292</v>
      </c>
      <c r="B551" s="88" t="s">
        <v>1286</v>
      </c>
      <c r="C551" s="23">
        <v>45730</v>
      </c>
      <c r="D551" s="58"/>
      <c r="E551" s="58"/>
      <c r="F551" s="58" t="s">
        <v>830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830</v>
      </c>
      <c r="E553" s="58"/>
      <c r="F553" s="58" t="s">
        <v>830</v>
      </c>
      <c r="G553" t="str">
        <f t="shared" si="8"/>
        <v>March</v>
      </c>
    </row>
    <row r="554" spans="1:7">
      <c r="A554" s="52" t="s">
        <v>289</v>
      </c>
      <c r="B554" s="177" t="s">
        <v>473</v>
      </c>
      <c r="C554" s="23">
        <v>45730</v>
      </c>
      <c r="D554" s="58" t="s">
        <v>830</v>
      </c>
      <c r="E554" s="58"/>
      <c r="F554" s="58" t="s">
        <v>830</v>
      </c>
      <c r="G554" t="str">
        <f t="shared" si="8"/>
        <v>March</v>
      </c>
    </row>
    <row r="555" spans="1:7">
      <c r="A555" s="52" t="s">
        <v>357</v>
      </c>
      <c r="B555" s="143" t="s">
        <v>479</v>
      </c>
      <c r="C555" s="23">
        <v>45730</v>
      </c>
      <c r="D555" s="58" t="s">
        <v>830</v>
      </c>
      <c r="E555" s="58"/>
      <c r="F555" s="58" t="s">
        <v>830</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830</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830</v>
      </c>
      <c r="E559" s="58"/>
      <c r="F559" s="58"/>
      <c r="G559" t="str">
        <f t="shared" si="8"/>
        <v>March</v>
      </c>
    </row>
    <row r="560" spans="1:7">
      <c r="A560" s="52" t="s">
        <v>351</v>
      </c>
      <c r="B560" s="76" t="s">
        <v>1295</v>
      </c>
      <c r="C560" s="23">
        <v>45730</v>
      </c>
      <c r="D560" s="58" t="s">
        <v>830</v>
      </c>
      <c r="E560" s="58"/>
      <c r="F560" s="58"/>
      <c r="G560" t="str">
        <f t="shared" si="8"/>
        <v>March</v>
      </c>
    </row>
    <row r="561" spans="1:7">
      <c r="A561" s="52" t="s">
        <v>404</v>
      </c>
      <c r="B561" s="143" t="s">
        <v>1306</v>
      </c>
      <c r="C561" s="23">
        <v>45730</v>
      </c>
      <c r="D561" s="58" t="s">
        <v>830</v>
      </c>
      <c r="E561" s="58"/>
      <c r="F561" s="58"/>
      <c r="G561" t="str">
        <f t="shared" si="8"/>
        <v>March</v>
      </c>
    </row>
    <row r="562" spans="1:7">
      <c r="A562" s="52" t="s">
        <v>402</v>
      </c>
      <c r="B562" s="143" t="s">
        <v>1306</v>
      </c>
      <c r="C562" s="23">
        <v>45730</v>
      </c>
      <c r="D562" s="58" t="s">
        <v>830</v>
      </c>
      <c r="E562" s="58"/>
      <c r="F562" s="58"/>
      <c r="G562" t="str">
        <f t="shared" si="8"/>
        <v>March</v>
      </c>
    </row>
    <row r="563" spans="1:7" ht="15.75">
      <c r="A563" s="52" t="s">
        <v>167</v>
      </c>
      <c r="B563" s="175" t="s">
        <v>56</v>
      </c>
      <c r="C563" s="23">
        <v>45730</v>
      </c>
      <c r="D563" s="58" t="s">
        <v>830</v>
      </c>
      <c r="E563" s="58"/>
      <c r="F563" s="58"/>
      <c r="G563" t="str">
        <f t="shared" si="8"/>
        <v>March</v>
      </c>
    </row>
    <row r="564" spans="1:7">
      <c r="A564" s="830" t="s">
        <v>398</v>
      </c>
      <c r="B564" s="836" t="s">
        <v>479</v>
      </c>
      <c r="C564" s="23">
        <v>45730</v>
      </c>
      <c r="D564" s="58" t="s">
        <v>830</v>
      </c>
      <c r="E564" s="58"/>
      <c r="F564" s="58"/>
      <c r="G564" t="str">
        <f t="shared" si="8"/>
        <v>March</v>
      </c>
    </row>
    <row r="565" spans="1:7" ht="15.75">
      <c r="A565" s="53" t="s">
        <v>145</v>
      </c>
      <c r="B565" s="175" t="s">
        <v>1549</v>
      </c>
      <c r="C565" s="239">
        <v>45730</v>
      </c>
      <c r="D565" s="58" t="s">
        <v>830</v>
      </c>
      <c r="E565" s="58"/>
      <c r="F565" s="58"/>
      <c r="G565" t="str">
        <f t="shared" si="8"/>
        <v>March</v>
      </c>
    </row>
    <row r="566" spans="1:7" ht="15.75">
      <c r="A566" s="860" t="s">
        <v>408</v>
      </c>
      <c r="B566" s="854" t="s">
        <v>56</v>
      </c>
      <c r="C566" s="23">
        <v>45730</v>
      </c>
      <c r="D566" s="58" t="s">
        <v>830</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830</v>
      </c>
      <c r="E569" s="58"/>
      <c r="F569" s="58"/>
      <c r="G569" t="str">
        <f t="shared" si="8"/>
        <v>March</v>
      </c>
    </row>
    <row r="570" spans="1:7">
      <c r="A570" s="837" t="s">
        <v>319</v>
      </c>
      <c r="B570" s="836" t="s">
        <v>1306</v>
      </c>
      <c r="C570" s="23">
        <v>45730</v>
      </c>
      <c r="D570" s="58" t="s">
        <v>830</v>
      </c>
      <c r="E570" s="58"/>
      <c r="F570" s="58"/>
      <c r="G570" t="str">
        <f t="shared" si="8"/>
        <v>March</v>
      </c>
    </row>
    <row r="571" spans="1:7" ht="15.75">
      <c r="A571" s="53" t="s">
        <v>256</v>
      </c>
      <c r="B571" s="175" t="s">
        <v>1549</v>
      </c>
      <c r="C571" s="239">
        <v>45730</v>
      </c>
      <c r="D571" s="58" t="s">
        <v>830</v>
      </c>
      <c r="E571" s="58"/>
      <c r="F571" s="58"/>
      <c r="G571" t="str">
        <f t="shared" si="8"/>
        <v>March</v>
      </c>
    </row>
    <row r="572" spans="1:7" ht="15.75">
      <c r="A572" s="861" t="s">
        <v>191</v>
      </c>
      <c r="B572" s="856" t="s">
        <v>56</v>
      </c>
      <c r="C572" s="23">
        <v>45730</v>
      </c>
      <c r="D572" s="58" t="s">
        <v>830</v>
      </c>
      <c r="E572" s="58"/>
      <c r="F572" s="58"/>
      <c r="G572" t="str">
        <f t="shared" si="8"/>
        <v>March</v>
      </c>
    </row>
    <row r="573" spans="1:7">
      <c r="A573" s="53" t="s">
        <v>420</v>
      </c>
      <c r="B573" s="88" t="s">
        <v>1286</v>
      </c>
      <c r="C573" s="23">
        <v>45730</v>
      </c>
      <c r="D573" s="58" t="s">
        <v>830</v>
      </c>
      <c r="E573" s="58"/>
      <c r="F573" s="58"/>
      <c r="G573" t="str">
        <f t="shared" si="8"/>
        <v>March</v>
      </c>
    </row>
    <row r="574" spans="1:7">
      <c r="A574" s="53" t="s">
        <v>1553</v>
      </c>
      <c r="B574" s="91" t="s">
        <v>473</v>
      </c>
      <c r="C574" s="23">
        <v>45730</v>
      </c>
      <c r="D574" s="58" t="s">
        <v>830</v>
      </c>
      <c r="E574" s="58"/>
      <c r="F574" s="58"/>
      <c r="G574" t="str">
        <f t="shared" si="8"/>
        <v>March</v>
      </c>
    </row>
    <row r="575" spans="1:7">
      <c r="A575" s="53" t="s">
        <v>406</v>
      </c>
      <c r="B575" s="91" t="s">
        <v>473</v>
      </c>
      <c r="C575" s="23">
        <v>45730</v>
      </c>
      <c r="D575" s="58" t="s">
        <v>830</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830</v>
      </c>
      <c r="E580" s="58"/>
      <c r="F580" s="58"/>
      <c r="G580" t="str">
        <f t="shared" si="9"/>
        <v>March</v>
      </c>
    </row>
    <row r="581" spans="1:7">
      <c r="A581" s="141" t="s">
        <v>300</v>
      </c>
      <c r="B581" s="91" t="s">
        <v>473</v>
      </c>
      <c r="C581" s="23">
        <v>45730</v>
      </c>
      <c r="D581" s="58" t="s">
        <v>830</v>
      </c>
      <c r="E581" s="58"/>
      <c r="F581" s="58" t="s">
        <v>830</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830</v>
      </c>
      <c r="G584" t="str">
        <f t="shared" si="9"/>
        <v>March</v>
      </c>
    </row>
    <row r="585" spans="1:7" ht="15.75">
      <c r="A585" s="52" t="s">
        <v>427</v>
      </c>
      <c r="B585" s="175" t="s">
        <v>1549</v>
      </c>
      <c r="C585" s="239">
        <v>45733</v>
      </c>
      <c r="E585" s="11"/>
      <c r="F585" s="58" t="s">
        <v>830</v>
      </c>
      <c r="G585" t="str">
        <f t="shared" si="9"/>
        <v>March</v>
      </c>
    </row>
    <row r="586" spans="1:7">
      <c r="A586" s="855" t="s">
        <v>225</v>
      </c>
      <c r="B586" s="858" t="s">
        <v>473</v>
      </c>
      <c r="C586" s="23">
        <v>45733</v>
      </c>
      <c r="E586" s="11"/>
      <c r="F586" s="58" t="s">
        <v>830</v>
      </c>
      <c r="G586" t="str">
        <f t="shared" si="9"/>
        <v>March</v>
      </c>
    </row>
    <row r="587" spans="1:7" ht="15.75">
      <c r="A587" s="52" t="s">
        <v>296</v>
      </c>
      <c r="B587" s="175" t="s">
        <v>56</v>
      </c>
      <c r="C587" s="23">
        <v>45733</v>
      </c>
      <c r="E587" s="11"/>
      <c r="F587" s="58" t="s">
        <v>830</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830</v>
      </c>
      <c r="G589" t="str">
        <f t="shared" si="9"/>
        <v>March</v>
      </c>
    </row>
    <row r="590" spans="1:7">
      <c r="A590" s="52" t="s">
        <v>361</v>
      </c>
      <c r="B590" s="177" t="s">
        <v>473</v>
      </c>
      <c r="C590" s="23">
        <v>45733</v>
      </c>
      <c r="E590" s="11"/>
      <c r="F590" s="58" t="s">
        <v>830</v>
      </c>
      <c r="G590" t="str">
        <f t="shared" si="9"/>
        <v>March</v>
      </c>
    </row>
    <row r="591" spans="1:7">
      <c r="A591" s="52" t="s">
        <v>291</v>
      </c>
      <c r="B591" s="88" t="s">
        <v>1286</v>
      </c>
      <c r="C591" s="23">
        <v>45733</v>
      </c>
      <c r="E591" s="11"/>
      <c r="F591" s="58" t="s">
        <v>830</v>
      </c>
      <c r="G591" t="str">
        <f t="shared" si="9"/>
        <v>March</v>
      </c>
    </row>
    <row r="592" spans="1:7">
      <c r="A592" s="52" t="s">
        <v>163</v>
      </c>
      <c r="B592" s="143" t="s">
        <v>473</v>
      </c>
      <c r="C592" s="23">
        <v>45733</v>
      </c>
      <c r="E592" s="11"/>
      <c r="F592" s="58" t="s">
        <v>830</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830</v>
      </c>
      <c r="G594" t="str">
        <f t="shared" si="9"/>
        <v>March</v>
      </c>
    </row>
    <row r="595" spans="1:7">
      <c r="A595" s="52" t="s">
        <v>237</v>
      </c>
      <c r="B595" s="177" t="s">
        <v>1626</v>
      </c>
      <c r="C595" s="23">
        <v>45733</v>
      </c>
      <c r="E595" s="11"/>
      <c r="F595" s="58" t="s">
        <v>830</v>
      </c>
      <c r="G595" t="str">
        <f t="shared" si="9"/>
        <v>March</v>
      </c>
    </row>
    <row r="596" spans="1:7">
      <c r="A596" s="52" t="s">
        <v>404</v>
      </c>
      <c r="B596" s="143" t="s">
        <v>1306</v>
      </c>
      <c r="C596" s="23">
        <v>45733</v>
      </c>
      <c r="E596" s="11"/>
      <c r="F596" s="58" t="s">
        <v>830</v>
      </c>
      <c r="G596" t="str">
        <f t="shared" si="9"/>
        <v>March</v>
      </c>
    </row>
    <row r="597" spans="1:7">
      <c r="A597" s="52" t="s">
        <v>402</v>
      </c>
      <c r="B597" s="143" t="s">
        <v>1306</v>
      </c>
      <c r="C597" s="23">
        <v>45733</v>
      </c>
      <c r="E597" s="11"/>
      <c r="F597" s="58" t="s">
        <v>830</v>
      </c>
      <c r="G597" t="str">
        <f t="shared" si="9"/>
        <v>March</v>
      </c>
    </row>
    <row r="598" spans="1:7" ht="15.75">
      <c r="A598" s="52" t="s">
        <v>167</v>
      </c>
      <c r="B598" s="175" t="s">
        <v>56</v>
      </c>
      <c r="C598" s="23">
        <v>45733</v>
      </c>
      <c r="E598" s="11"/>
      <c r="F598" s="58" t="s">
        <v>830</v>
      </c>
      <c r="G598" t="str">
        <f t="shared" si="9"/>
        <v>March</v>
      </c>
    </row>
    <row r="599" spans="1:7">
      <c r="A599" s="830" t="s">
        <v>398</v>
      </c>
      <c r="B599" s="836" t="s">
        <v>479</v>
      </c>
      <c r="C599" s="23">
        <v>45733</v>
      </c>
      <c r="E599" s="11"/>
      <c r="F599" s="58" t="s">
        <v>830</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830</v>
      </c>
      <c r="G601" t="str">
        <f t="shared" si="9"/>
        <v>March</v>
      </c>
    </row>
    <row r="602" spans="1:7" ht="15.75">
      <c r="A602" s="53" t="s">
        <v>241</v>
      </c>
      <c r="B602" s="175" t="s">
        <v>1549</v>
      </c>
      <c r="C602" s="239">
        <v>45733</v>
      </c>
      <c r="E602" s="11"/>
      <c r="F602" s="58" t="s">
        <v>830</v>
      </c>
      <c r="G602" t="str">
        <f t="shared" si="9"/>
        <v>March</v>
      </c>
    </row>
    <row r="603" spans="1:7" ht="15.75">
      <c r="A603" s="861" t="s">
        <v>165</v>
      </c>
      <c r="B603" s="856" t="s">
        <v>56</v>
      </c>
      <c r="C603" s="23">
        <v>45733</v>
      </c>
      <c r="E603" s="11"/>
      <c r="F603" s="58" t="s">
        <v>830</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830</v>
      </c>
      <c r="G605" t="str">
        <f t="shared" si="9"/>
        <v>March</v>
      </c>
    </row>
    <row r="606" spans="1:7" ht="15.75">
      <c r="A606" s="861" t="s">
        <v>191</v>
      </c>
      <c r="B606" s="856" t="s">
        <v>56</v>
      </c>
      <c r="C606" s="23">
        <v>45733</v>
      </c>
      <c r="E606" s="11"/>
      <c r="F606" s="58" t="s">
        <v>830</v>
      </c>
      <c r="G606" t="str">
        <f t="shared" si="9"/>
        <v>March</v>
      </c>
    </row>
    <row r="607" spans="1:7">
      <c r="A607" s="53" t="s">
        <v>420</v>
      </c>
      <c r="B607" s="88" t="s">
        <v>1286</v>
      </c>
      <c r="C607" s="23">
        <v>45733</v>
      </c>
      <c r="E607" s="11"/>
      <c r="F607" s="58" t="s">
        <v>830</v>
      </c>
      <c r="G607" t="str">
        <f t="shared" si="9"/>
        <v>March</v>
      </c>
    </row>
    <row r="608" spans="1:7">
      <c r="A608" s="53" t="s">
        <v>1553</v>
      </c>
      <c r="B608" s="91" t="s">
        <v>473</v>
      </c>
      <c r="C608" s="23">
        <v>45733</v>
      </c>
      <c r="E608" s="11"/>
      <c r="F608" s="58" t="s">
        <v>830</v>
      </c>
      <c r="G608" t="str">
        <f t="shared" si="9"/>
        <v>March</v>
      </c>
    </row>
    <row r="609" spans="1:7">
      <c r="A609" s="53" t="s">
        <v>406</v>
      </c>
      <c r="B609" s="91" t="s">
        <v>473</v>
      </c>
      <c r="C609" s="23">
        <v>45733</v>
      </c>
      <c r="E609" s="11"/>
      <c r="F609" s="58" t="s">
        <v>830</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830</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830</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830</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830</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830</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830</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830</v>
      </c>
      <c r="E692" s="11"/>
      <c r="G692" t="str">
        <f t="shared" si="10"/>
        <v>March</v>
      </c>
    </row>
    <row r="693" spans="1:7">
      <c r="A693" s="76" t="s">
        <v>427</v>
      </c>
      <c r="B693" s="91" t="s">
        <v>1306</v>
      </c>
      <c r="C693" s="23">
        <v>45741</v>
      </c>
      <c r="D693" s="76" t="s">
        <v>830</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830</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830</v>
      </c>
      <c r="E715" s="11"/>
      <c r="G715" t="str">
        <f t="shared" si="11"/>
        <v>March</v>
      </c>
    </row>
    <row r="716" spans="1:7">
      <c r="A716" s="76" t="s">
        <v>427</v>
      </c>
      <c r="B716" s="91" t="s">
        <v>1306</v>
      </c>
      <c r="C716" s="23">
        <v>45742</v>
      </c>
      <c r="D716" s="143" t="s">
        <v>830</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830</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830</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830</v>
      </c>
      <c r="E736" s="11"/>
      <c r="G736" t="str">
        <f t="shared" si="11"/>
        <v>March</v>
      </c>
    </row>
    <row r="737" spans="1:13" ht="15.75">
      <c r="A737" s="76" t="s">
        <v>1560</v>
      </c>
      <c r="B737" s="175" t="s">
        <v>1549</v>
      </c>
      <c r="C737" s="239">
        <v>45743</v>
      </c>
      <c r="D737" s="143" t="s">
        <v>830</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830</v>
      </c>
      <c r="E747" s="11"/>
      <c r="G747" t="str">
        <f t="shared" si="11"/>
        <v>March</v>
      </c>
      <c r="H747" s="98"/>
      <c r="I747" s="98"/>
      <c r="J747" s="98"/>
      <c r="K747" s="98"/>
      <c r="L747" s="98"/>
      <c r="M747" s="98"/>
    </row>
    <row r="748" spans="1:13">
      <c r="A748" s="76" t="s">
        <v>285</v>
      </c>
      <c r="B748" s="76" t="s">
        <v>473</v>
      </c>
      <c r="C748" s="23">
        <v>45744</v>
      </c>
      <c r="D748" s="143" t="s">
        <v>830</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830</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830</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830</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830</v>
      </c>
      <c r="E782" s="11"/>
      <c r="G782" t="str">
        <f t="shared" si="12"/>
        <v>April</v>
      </c>
      <c r="H782" s="98"/>
      <c r="I782" s="98"/>
      <c r="J782" s="98"/>
      <c r="K782" s="98"/>
    </row>
    <row r="783" spans="1:11">
      <c r="A783" s="76" t="s">
        <v>285</v>
      </c>
      <c r="B783" s="76" t="s">
        <v>473</v>
      </c>
      <c r="C783" s="23">
        <v>45748</v>
      </c>
      <c r="D783" s="76" t="s">
        <v>830</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830</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830</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830</v>
      </c>
      <c r="E791" s="11"/>
      <c r="G791" t="str">
        <f t="shared" si="12"/>
        <v>April</v>
      </c>
      <c r="H791" s="98"/>
      <c r="I791" s="98"/>
      <c r="J791" s="98"/>
      <c r="K791" s="98"/>
    </row>
    <row r="792" spans="1:11" ht="15.75">
      <c r="A792" s="69" t="s">
        <v>134</v>
      </c>
      <c r="B792" s="175" t="s">
        <v>1549</v>
      </c>
      <c r="C792" s="239">
        <v>45748</v>
      </c>
      <c r="D792" s="76" t="s">
        <v>830</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830</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830</v>
      </c>
      <c r="E796" s="11"/>
      <c r="G796" t="str">
        <f t="shared" si="12"/>
        <v>April</v>
      </c>
      <c r="H796" s="183"/>
      <c r="I796" s="183"/>
      <c r="J796" s="98"/>
      <c r="K796" s="98"/>
    </row>
    <row r="797" spans="1:11">
      <c r="A797" s="76" t="s">
        <v>285</v>
      </c>
      <c r="B797" s="76" t="s">
        <v>473</v>
      </c>
      <c r="C797" s="23">
        <v>45749</v>
      </c>
      <c r="D797" s="76" t="s">
        <v>830</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830</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830</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830</v>
      </c>
      <c r="E805" s="11"/>
      <c r="G805" t="str">
        <f t="shared" si="12"/>
        <v>April</v>
      </c>
    </row>
    <row r="806" spans="1:11" ht="15.75">
      <c r="A806" s="69" t="s">
        <v>134</v>
      </c>
      <c r="B806" s="175" t="s">
        <v>1549</v>
      </c>
      <c r="C806" s="239">
        <v>45749</v>
      </c>
      <c r="D806" s="76" t="s">
        <v>830</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666</v>
      </c>
      <c r="G818" t="str">
        <f t="shared" si="12"/>
        <v>April</v>
      </c>
    </row>
    <row r="819" spans="1:7">
      <c r="A819" s="616" t="s">
        <v>128</v>
      </c>
      <c r="B819" s="235" t="s">
        <v>482</v>
      </c>
      <c r="C819" s="23">
        <v>45750</v>
      </c>
      <c r="E819" s="11"/>
      <c r="F819" s="76" t="s">
        <v>666</v>
      </c>
      <c r="G819" t="str">
        <f t="shared" si="12"/>
        <v>April</v>
      </c>
    </row>
    <row r="820" spans="1:7" ht="15.75">
      <c r="A820" s="69" t="s">
        <v>134</v>
      </c>
      <c r="B820" s="175" t="s">
        <v>1549</v>
      </c>
      <c r="C820" s="239">
        <v>45750</v>
      </c>
      <c r="E820" s="11"/>
      <c r="F820" s="76" t="s">
        <v>666</v>
      </c>
      <c r="G820" t="str">
        <f t="shared" si="12"/>
        <v>April</v>
      </c>
    </row>
    <row r="821" spans="1:7">
      <c r="A821" s="234" t="s">
        <v>111</v>
      </c>
      <c r="B821" s="234" t="s">
        <v>1550</v>
      </c>
      <c r="C821" s="23">
        <v>45750</v>
      </c>
      <c r="E821" s="11"/>
      <c r="F821" s="76" t="s">
        <v>666</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666</v>
      </c>
      <c r="G831" t="str">
        <f t="shared" si="12"/>
        <v>April</v>
      </c>
    </row>
    <row r="832" spans="1:7">
      <c r="A832" s="616" t="s">
        <v>128</v>
      </c>
      <c r="B832" s="235" t="s">
        <v>482</v>
      </c>
      <c r="C832" s="23">
        <v>45751</v>
      </c>
      <c r="E832" s="11"/>
      <c r="F832" s="76" t="s">
        <v>666</v>
      </c>
      <c r="G832" t="str">
        <f t="shared" si="12"/>
        <v>April</v>
      </c>
    </row>
    <row r="833" spans="1:7" ht="15.75">
      <c r="A833" s="69" t="s">
        <v>134</v>
      </c>
      <c r="B833" s="175" t="s">
        <v>1549</v>
      </c>
      <c r="C833" s="239">
        <v>45751</v>
      </c>
      <c r="E833" s="11"/>
      <c r="F833" s="76" t="s">
        <v>666</v>
      </c>
      <c r="G833" t="str">
        <f t="shared" si="12"/>
        <v>April</v>
      </c>
    </row>
    <row r="834" spans="1:7">
      <c r="A834" s="233" t="s">
        <v>111</v>
      </c>
      <c r="B834" s="233" t="s">
        <v>1550</v>
      </c>
      <c r="C834" s="23">
        <v>45751</v>
      </c>
      <c r="E834" s="11"/>
      <c r="F834" s="76" t="s">
        <v>666</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482</v>
      </c>
      <c r="C855" s="23">
        <v>45755</v>
      </c>
      <c r="E855" s="11"/>
      <c r="F855" s="76" t="s">
        <v>666</v>
      </c>
      <c r="G855" t="str">
        <f t="shared" si="13"/>
        <v>April</v>
      </c>
    </row>
    <row r="856" spans="1:7" ht="15.75">
      <c r="A856" s="69" t="s">
        <v>134</v>
      </c>
      <c r="B856" s="175" t="s">
        <v>1549</v>
      </c>
      <c r="C856" s="239">
        <v>45755</v>
      </c>
      <c r="E856" s="11"/>
      <c r="F856" s="76" t="s">
        <v>666</v>
      </c>
      <c r="G856" t="str">
        <f t="shared" si="13"/>
        <v>April</v>
      </c>
    </row>
    <row r="857" spans="1:7">
      <c r="A857" s="233" t="s">
        <v>111</v>
      </c>
      <c r="B857" s="233" t="s">
        <v>1550</v>
      </c>
      <c r="C857" s="23">
        <v>45755</v>
      </c>
      <c r="E857" s="11"/>
      <c r="F857" s="76" t="s">
        <v>666</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482</v>
      </c>
      <c r="C866" s="23">
        <v>45756</v>
      </c>
      <c r="E866" s="11"/>
      <c r="F866" s="76" t="s">
        <v>666</v>
      </c>
      <c r="G866" t="str">
        <f t="shared" si="13"/>
        <v>April</v>
      </c>
    </row>
    <row r="867" spans="1:7" ht="15.75">
      <c r="A867" s="69" t="s">
        <v>134</v>
      </c>
      <c r="B867" s="175" t="s">
        <v>1549</v>
      </c>
      <c r="C867" s="239">
        <v>45756</v>
      </c>
      <c r="E867" s="11"/>
      <c r="F867" s="76" t="s">
        <v>666</v>
      </c>
      <c r="G867" t="str">
        <f t="shared" si="13"/>
        <v>April</v>
      </c>
    </row>
    <row r="868" spans="1:7">
      <c r="A868" s="233" t="s">
        <v>111</v>
      </c>
      <c r="B868" s="233" t="s">
        <v>1550</v>
      </c>
      <c r="C868" s="23">
        <v>45756</v>
      </c>
      <c r="E868" s="11"/>
      <c r="F868" s="76" t="s">
        <v>666</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616</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616</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1448</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1521</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616</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1521</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616</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1521</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1521</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616</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1521</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1521</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1521</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1521</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1521</v>
      </c>
      <c r="B1843" s="317" t="s">
        <v>477</v>
      </c>
      <c r="C1843" s="239">
        <v>45953</v>
      </c>
      <c r="D1843" s="11">
        <v>844</v>
      </c>
      <c r="F1843" s="11" t="s">
        <v>2216</v>
      </c>
      <c r="G1843" t="s">
        <v>2158</v>
      </c>
    </row>
    <row r="1844" spans="1:7">
      <c r="A1844" s="257" t="s">
        <v>1521</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1521</v>
      </c>
      <c r="B1854" s="317" t="s">
        <v>477</v>
      </c>
      <c r="C1854" s="23">
        <v>45954</v>
      </c>
      <c r="D1854" s="11">
        <v>142</v>
      </c>
      <c r="F1854" s="11" t="s">
        <v>2222</v>
      </c>
      <c r="G1854" t="s">
        <v>2158</v>
      </c>
    </row>
    <row r="1855" spans="1:7">
      <c r="A1855" s="38" t="s">
        <v>1521</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1521</v>
      </c>
      <c r="B1861" s="317" t="s">
        <v>477</v>
      </c>
      <c r="C1861" s="23">
        <v>45957</v>
      </c>
      <c r="F1861" s="11" t="s">
        <v>1644</v>
      </c>
      <c r="G1861" t="s">
        <v>2158</v>
      </c>
    </row>
    <row r="1862" spans="1:7">
      <c r="A1862" s="38" t="s">
        <v>1521</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1521</v>
      </c>
      <c r="B1874" s="317" t="s">
        <v>477</v>
      </c>
      <c r="C1874" s="23">
        <v>45958</v>
      </c>
      <c r="F1874" s="249" t="s">
        <v>1825</v>
      </c>
      <c r="G1874" t="s">
        <v>2158</v>
      </c>
    </row>
    <row r="1875" spans="1:7">
      <c r="A1875" s="38" t="s">
        <v>1521</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1521</v>
      </c>
      <c r="B1887" s="317" t="s">
        <v>477</v>
      </c>
      <c r="C1887" s="23">
        <v>45959</v>
      </c>
      <c r="F1887" s="11" t="s">
        <v>2240</v>
      </c>
      <c r="G1887" t="s">
        <v>2158</v>
      </c>
    </row>
    <row r="1888" spans="1:7">
      <c r="A1888" s="38" t="s">
        <v>1521</v>
      </c>
      <c r="B1888" s="178" t="s">
        <v>2241</v>
      </c>
      <c r="C1888" s="23">
        <v>45959</v>
      </c>
      <c r="D1888" s="89">
        <v>1147</v>
      </c>
      <c r="F1888" s="11" t="s">
        <v>2242</v>
      </c>
      <c r="G1888" t="s">
        <v>2158</v>
      </c>
    </row>
    <row r="1889" spans="1:7">
      <c r="A1889" s="38" t="s">
        <v>1521</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1521</v>
      </c>
      <c r="B1899" s="317" t="s">
        <v>477</v>
      </c>
      <c r="C1899" s="23">
        <v>45960</v>
      </c>
      <c r="F1899" s="249" t="s">
        <v>2249</v>
      </c>
      <c r="G1899" t="s">
        <v>2158</v>
      </c>
    </row>
    <row r="1900" spans="1:7">
      <c r="A1900" s="38" t="s">
        <v>1521</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1521</v>
      </c>
      <c r="B1915" s="317" t="s">
        <v>477</v>
      </c>
      <c r="C1915" s="23">
        <v>45961</v>
      </c>
      <c r="F1915" s="249" t="s">
        <v>1848</v>
      </c>
      <c r="G1915" t="s">
        <v>2158</v>
      </c>
    </row>
    <row r="1916" spans="1:7">
      <c r="A1916" s="823" t="s">
        <v>1521</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1521</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1521</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1523</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1392</v>
      </c>
      <c r="B1990" s="11" t="s">
        <v>56</v>
      </c>
      <c r="C1990" s="23">
        <v>45968</v>
      </c>
      <c r="D1990" s="89">
        <v>2948</v>
      </c>
      <c r="G1990" t="s">
        <v>2264</v>
      </c>
    </row>
    <row r="1991" spans="1:7">
      <c r="A1991" s="620" t="s">
        <v>1521</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1392</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821</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1392</v>
      </c>
      <c r="B2017" s="11" t="s">
        <v>56</v>
      </c>
      <c r="C2017" s="23">
        <v>45973</v>
      </c>
      <c r="D2017" s="11">
        <v>242</v>
      </c>
      <c r="G2017" t="s">
        <v>2264</v>
      </c>
    </row>
    <row r="2018" spans="1:7">
      <c r="A2018" s="11" t="s">
        <v>1385</v>
      </c>
      <c r="B2018" s="11" t="s">
        <v>56</v>
      </c>
      <c r="C2018" s="23">
        <v>45973</v>
      </c>
      <c r="D2018" s="89">
        <v>1264</v>
      </c>
      <c r="G2018" t="s">
        <v>2264</v>
      </c>
    </row>
    <row r="2019" spans="1:7">
      <c r="A2019" s="50" t="s">
        <v>1396</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821</v>
      </c>
      <c r="B2023" s="175" t="s">
        <v>1549</v>
      </c>
      <c r="C2023" s="239">
        <v>45974</v>
      </c>
      <c r="D2023" s="11">
        <v>325</v>
      </c>
      <c r="G2023" t="s">
        <v>2264</v>
      </c>
    </row>
    <row r="2024" spans="1:7" ht="15.75">
      <c r="A2024" s="11" t="s">
        <v>821</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1448</v>
      </c>
      <c r="B2028" s="175" t="s">
        <v>1549</v>
      </c>
      <c r="C2028" s="239">
        <v>45974</v>
      </c>
      <c r="F2028" s="11" t="s">
        <v>1710</v>
      </c>
      <c r="G2028" t="s">
        <v>2264</v>
      </c>
    </row>
    <row r="2029" spans="1:7">
      <c r="A2029" s="103" t="s">
        <v>1396</v>
      </c>
      <c r="B2029" s="103" t="s">
        <v>56</v>
      </c>
      <c r="C2029" s="23">
        <v>45974</v>
      </c>
      <c r="D2029" s="89">
        <v>3382</v>
      </c>
      <c r="G2029" t="s">
        <v>2264</v>
      </c>
    </row>
    <row r="2030" spans="1:7">
      <c r="A2030" s="11" t="s">
        <v>1385</v>
      </c>
      <c r="B2030" s="11" t="s">
        <v>56</v>
      </c>
      <c r="C2030" s="23">
        <v>45974</v>
      </c>
      <c r="D2030" s="89">
        <v>1281</v>
      </c>
      <c r="G2030" t="s">
        <v>2264</v>
      </c>
    </row>
    <row r="2031" spans="1:7">
      <c r="A2031" s="178" t="s">
        <v>1443</v>
      </c>
      <c r="B2031" s="11" t="s">
        <v>56</v>
      </c>
      <c r="C2031" s="23">
        <v>45974</v>
      </c>
      <c r="D2031" s="11">
        <v>424</v>
      </c>
      <c r="G2031" t="s">
        <v>2264</v>
      </c>
    </row>
    <row r="2032" spans="1:7">
      <c r="A2032" s="296" t="s">
        <v>1398</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821</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1394</v>
      </c>
      <c r="B2050" s="76" t="s">
        <v>56</v>
      </c>
      <c r="C2050" s="23">
        <v>45978</v>
      </c>
      <c r="D2050" s="89">
        <v>5466</v>
      </c>
      <c r="G2050" t="s">
        <v>2264</v>
      </c>
    </row>
    <row r="2051" spans="1:7">
      <c r="A2051" s="233" t="s">
        <v>1385</v>
      </c>
      <c r="B2051" s="233" t="s">
        <v>56</v>
      </c>
      <c r="C2051" s="23">
        <v>45978</v>
      </c>
      <c r="D2051" s="89">
        <v>1662</v>
      </c>
      <c r="G2051" t="s">
        <v>2264</v>
      </c>
    </row>
    <row r="2052" spans="1:7">
      <c r="A2052" s="233" t="s">
        <v>1398</v>
      </c>
      <c r="B2052" s="233" t="s">
        <v>56</v>
      </c>
      <c r="C2052" s="23">
        <v>45978</v>
      </c>
      <c r="D2052" s="89">
        <v>1498</v>
      </c>
      <c r="G2052" t="s">
        <v>2264</v>
      </c>
    </row>
    <row r="2053" spans="1:7">
      <c r="A2053" s="233" t="s">
        <v>1521</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1452</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1385</v>
      </c>
      <c r="B2064" s="11" t="s">
        <v>56</v>
      </c>
      <c r="C2064" s="23">
        <v>45979</v>
      </c>
      <c r="D2064" s="89">
        <v>2684</v>
      </c>
      <c r="F2064" s="27"/>
      <c r="G2064" t="s">
        <v>2264</v>
      </c>
    </row>
    <row r="2065" spans="1:7">
      <c r="A2065" s="82" t="s">
        <v>1398</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1452</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821</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1394</v>
      </c>
      <c r="B2086" s="282" t="s">
        <v>56</v>
      </c>
      <c r="C2086" s="23">
        <v>45981</v>
      </c>
      <c r="D2086" s="89">
        <v>2252</v>
      </c>
      <c r="F2086" s="27"/>
      <c r="G2086" t="s">
        <v>2264</v>
      </c>
    </row>
    <row r="2087" spans="1:7">
      <c r="A2087" s="247" t="s">
        <v>1398</v>
      </c>
      <c r="B2087" s="309" t="s">
        <v>56</v>
      </c>
      <c r="C2087" s="23">
        <v>45981</v>
      </c>
      <c r="D2087" s="674">
        <v>1027</v>
      </c>
      <c r="F2087" s="27"/>
      <c r="G2087" t="s">
        <v>2264</v>
      </c>
    </row>
    <row r="2088" spans="1:7">
      <c r="A2088" s="273" t="s">
        <v>1401</v>
      </c>
      <c r="B2088" s="282" t="s">
        <v>56</v>
      </c>
      <c r="C2088" s="23">
        <v>45981</v>
      </c>
      <c r="D2088" s="89">
        <v>1420</v>
      </c>
      <c r="F2088" s="27"/>
      <c r="G2088" t="s">
        <v>2264</v>
      </c>
    </row>
    <row r="2089" spans="1:7">
      <c r="A2089" s="247" t="s">
        <v>1404</v>
      </c>
      <c r="B2089" s="309" t="s">
        <v>56</v>
      </c>
      <c r="C2089" s="23">
        <v>45981</v>
      </c>
      <c r="D2089" s="89">
        <v>2376</v>
      </c>
      <c r="F2089" s="27"/>
      <c r="G2089" t="s">
        <v>2264</v>
      </c>
    </row>
    <row r="2090" spans="1:7">
      <c r="A2090" s="273" t="s">
        <v>1443</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1452</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1481</v>
      </c>
      <c r="B2096" s="11" t="s">
        <v>2190</v>
      </c>
      <c r="C2096" s="23">
        <v>45982</v>
      </c>
      <c r="D2096" s="89">
        <v>1281</v>
      </c>
      <c r="E2096" s="182"/>
      <c r="F2096" s="39" t="s">
        <v>2320</v>
      </c>
      <c r="G2096" t="s">
        <v>2264</v>
      </c>
    </row>
    <row r="2097" spans="1:7">
      <c r="A2097" s="260" t="s">
        <v>1385</v>
      </c>
      <c r="B2097" s="99" t="s">
        <v>56</v>
      </c>
      <c r="C2097" s="23">
        <v>45982</v>
      </c>
      <c r="D2097" s="11">
        <v>51</v>
      </c>
      <c r="F2097" s="27"/>
      <c r="G2097" t="s">
        <v>2264</v>
      </c>
    </row>
    <row r="2098" spans="1:7">
      <c r="A2098" s="321" t="s">
        <v>1443</v>
      </c>
      <c r="B2098" s="107" t="s">
        <v>56</v>
      </c>
      <c r="C2098" s="23">
        <v>45982</v>
      </c>
      <c r="D2098" s="89">
        <v>3007</v>
      </c>
      <c r="F2098" s="27"/>
      <c r="G2098" t="s">
        <v>2264</v>
      </c>
    </row>
    <row r="2099" spans="1:7">
      <c r="A2099" s="321" t="s">
        <v>1398</v>
      </c>
      <c r="B2099" s="107" t="s">
        <v>56</v>
      </c>
      <c r="C2099" s="23">
        <v>45982</v>
      </c>
      <c r="D2099" s="11">
        <v>490</v>
      </c>
      <c r="F2099" s="27"/>
      <c r="G2099" t="s">
        <v>2264</v>
      </c>
    </row>
    <row r="2100" spans="1:7">
      <c r="A2100" s="321" t="s">
        <v>1401</v>
      </c>
      <c r="B2100" s="107" t="s">
        <v>56</v>
      </c>
      <c r="C2100" s="23">
        <v>45982</v>
      </c>
      <c r="D2100" s="89">
        <v>3043</v>
      </c>
      <c r="F2100" s="27"/>
      <c r="G2100" t="s">
        <v>2264</v>
      </c>
    </row>
    <row r="2101" spans="1:7">
      <c r="A2101" s="321" t="s">
        <v>1404</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1475</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1481</v>
      </c>
      <c r="B2134" s="11" t="s">
        <v>2190</v>
      </c>
      <c r="C2134" s="23">
        <v>45986</v>
      </c>
      <c r="D2134" s="250">
        <v>2568</v>
      </c>
      <c r="E2134" s="11"/>
      <c r="G2134" t="s">
        <v>2264</v>
      </c>
    </row>
    <row r="2135" spans="1:7">
      <c r="A2135" s="11" t="s">
        <v>1475</v>
      </c>
      <c r="B2135" s="11" t="s">
        <v>2190</v>
      </c>
      <c r="C2135" s="23">
        <v>45986</v>
      </c>
      <c r="D2135" s="89">
        <v>2537</v>
      </c>
      <c r="E2135" s="182"/>
      <c r="F2135" s="103"/>
      <c r="G2135" t="s">
        <v>2264</v>
      </c>
    </row>
    <row r="2136" spans="1:7">
      <c r="A2136" s="260" t="s">
        <v>1386</v>
      </c>
      <c r="B2136" s="99" t="s">
        <v>56</v>
      </c>
      <c r="C2136" s="23">
        <v>45986</v>
      </c>
      <c r="D2136" s="89">
        <v>2382</v>
      </c>
      <c r="G2136" t="s">
        <v>2264</v>
      </c>
    </row>
    <row r="2137" spans="1:7">
      <c r="A2137" s="321" t="s">
        <v>1363</v>
      </c>
      <c r="B2137" s="107" t="s">
        <v>56</v>
      </c>
      <c r="C2137" s="23">
        <v>45986</v>
      </c>
      <c r="D2137" s="11">
        <v>996</v>
      </c>
      <c r="G2137" t="s">
        <v>2264</v>
      </c>
    </row>
    <row r="2138" spans="1:7">
      <c r="A2138" s="321" t="s">
        <v>1407</v>
      </c>
      <c r="B2138" s="107" t="s">
        <v>56</v>
      </c>
      <c r="C2138" s="23">
        <v>45986</v>
      </c>
      <c r="D2138" s="89">
        <v>3634</v>
      </c>
      <c r="G2138" t="s">
        <v>2264</v>
      </c>
    </row>
    <row r="2139" spans="1:7">
      <c r="A2139" s="27" t="s">
        <v>1404</v>
      </c>
      <c r="B2139" s="107" t="s">
        <v>56</v>
      </c>
      <c r="C2139" s="23">
        <v>45986</v>
      </c>
      <c r="D2139" s="89">
        <v>3311</v>
      </c>
      <c r="G2139" t="s">
        <v>2264</v>
      </c>
    </row>
    <row r="2140" spans="1:7">
      <c r="A2140" s="27" t="s">
        <v>1366</v>
      </c>
      <c r="B2140" s="107" t="s">
        <v>56</v>
      </c>
      <c r="C2140" s="23">
        <v>45986</v>
      </c>
      <c r="D2140" s="89">
        <v>1175</v>
      </c>
      <c r="G2140" t="s">
        <v>2264</v>
      </c>
    </row>
    <row r="2141" spans="1:7">
      <c r="A2141" s="178" t="s">
        <v>1401</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1448</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1525</v>
      </c>
      <c r="B2162" s="175" t="s">
        <v>1549</v>
      </c>
      <c r="C2162" s="239">
        <v>45987</v>
      </c>
      <c r="E2162" s="74">
        <v>376</v>
      </c>
      <c r="G2162" t="s">
        <v>2264</v>
      </c>
    </row>
    <row r="2163" spans="1:7">
      <c r="A2163" s="234" t="s">
        <v>1525</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1475</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1407</v>
      </c>
      <c r="B2182" s="282" t="s">
        <v>56</v>
      </c>
      <c r="C2182" s="23">
        <v>45992</v>
      </c>
      <c r="D2182" s="89">
        <v>3376</v>
      </c>
      <c r="G2182" t="s">
        <v>2344</v>
      </c>
    </row>
    <row r="2183" spans="1:7">
      <c r="A2183" s="246" t="s">
        <v>1386</v>
      </c>
      <c r="B2183" s="237" t="s">
        <v>56</v>
      </c>
      <c r="C2183" s="23">
        <v>45992</v>
      </c>
      <c r="D2183" s="89">
        <v>3084</v>
      </c>
      <c r="G2183" t="s">
        <v>2344</v>
      </c>
    </row>
    <row r="2184" spans="1:7">
      <c r="A2184" s="240" t="s">
        <v>1440</v>
      </c>
      <c r="B2184" s="240" t="s">
        <v>56</v>
      </c>
      <c r="C2184" s="23">
        <v>45992</v>
      </c>
      <c r="D2184" s="89">
        <v>1829</v>
      </c>
      <c r="G2184" t="s">
        <v>2344</v>
      </c>
    </row>
    <row r="2185" spans="1:7">
      <c r="A2185" s="178" t="s">
        <v>1389</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1389</v>
      </c>
      <c r="B2194" s="244" t="s">
        <v>56</v>
      </c>
      <c r="C2194" s="23">
        <v>45993</v>
      </c>
      <c r="D2194" s="89">
        <v>2916</v>
      </c>
      <c r="G2194" t="s">
        <v>2344</v>
      </c>
    </row>
    <row r="2195" spans="1:7">
      <c r="A2195" s="244" t="s">
        <v>1440</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1475</v>
      </c>
      <c r="B2205" s="76" t="s">
        <v>2190</v>
      </c>
      <c r="C2205" s="23">
        <v>45994</v>
      </c>
      <c r="D2205" s="89">
        <v>1677</v>
      </c>
      <c r="G2205" t="s">
        <v>2344</v>
      </c>
    </row>
    <row r="2206" spans="1:7">
      <c r="A2206" s="246" t="s">
        <v>1389</v>
      </c>
      <c r="B2206" s="237" t="s">
        <v>56</v>
      </c>
      <c r="C2206" s="23">
        <v>45994</v>
      </c>
      <c r="D2206" s="89">
        <v>2430</v>
      </c>
      <c r="G2206" t="s">
        <v>2344</v>
      </c>
    </row>
    <row r="2207" spans="1:7">
      <c r="A2207" s="240" t="s">
        <v>1440</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1475</v>
      </c>
      <c r="B2218" s="233" t="s">
        <v>2190</v>
      </c>
      <c r="C2218" s="23">
        <v>45995</v>
      </c>
      <c r="D2218" s="89">
        <v>1316</v>
      </c>
      <c r="G2218" t="s">
        <v>2344</v>
      </c>
    </row>
    <row r="2219" spans="1:7">
      <c r="A2219" s="76" t="s">
        <v>1481</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1394</v>
      </c>
      <c r="B2221" s="175" t="s">
        <v>1549</v>
      </c>
      <c r="C2221" s="239">
        <v>45995</v>
      </c>
      <c r="D2221" s="11">
        <v>64</v>
      </c>
      <c r="F2221" s="11" t="s">
        <v>2368</v>
      </c>
      <c r="G2221" t="s">
        <v>2344</v>
      </c>
    </row>
    <row r="2222" spans="1:7">
      <c r="A2222" s="317" t="s">
        <v>1401</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1481</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1396</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1481</v>
      </c>
      <c r="B2245" s="103" t="s">
        <v>2190</v>
      </c>
      <c r="C2245" s="23">
        <v>45999</v>
      </c>
      <c r="D2245" s="74">
        <v>428</v>
      </c>
      <c r="E2245" s="11"/>
      <c r="F2245" s="11" t="s">
        <v>2380</v>
      </c>
      <c r="G2245" t="s">
        <v>2344</v>
      </c>
    </row>
    <row r="2246" spans="1:7">
      <c r="A2246" s="321" t="s">
        <v>1419</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1469</v>
      </c>
      <c r="B2257" s="103" t="s">
        <v>2190</v>
      </c>
      <c r="C2257" s="23">
        <v>46000</v>
      </c>
      <c r="D2257" s="89">
        <v>1640</v>
      </c>
      <c r="F2257" s="11" t="s">
        <v>2386</v>
      </c>
      <c r="G2257" t="s">
        <v>2344</v>
      </c>
    </row>
    <row r="2258" spans="1:7">
      <c r="A2258" s="321" t="s">
        <v>1410</v>
      </c>
      <c r="B2258" s="107" t="s">
        <v>56</v>
      </c>
      <c r="C2258" s="23">
        <v>46000</v>
      </c>
      <c r="D2258" s="89">
        <v>1980</v>
      </c>
      <c r="F2258" s="11" t="s">
        <v>2387</v>
      </c>
      <c r="G2258" t="s">
        <v>2344</v>
      </c>
    </row>
    <row r="2259" spans="1:7">
      <c r="A2259" s="321" t="s">
        <v>1419</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1416</v>
      </c>
      <c r="B2261" s="74" t="s">
        <v>56</v>
      </c>
      <c r="C2261" s="23">
        <v>46000</v>
      </c>
      <c r="D2261" s="89">
        <v>1111</v>
      </c>
      <c r="G2261" t="s">
        <v>2344</v>
      </c>
    </row>
    <row r="2262" spans="1:7">
      <c r="A2262" s="321" t="s">
        <v>1422</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1469</v>
      </c>
      <c r="B2271" s="233" t="s">
        <v>2190</v>
      </c>
      <c r="C2271" s="23">
        <v>46001</v>
      </c>
      <c r="D2271" s="89">
        <v>1177</v>
      </c>
      <c r="F2271" s="11" t="s">
        <v>2392</v>
      </c>
      <c r="G2271" t="s">
        <v>2344</v>
      </c>
    </row>
    <row r="2272" spans="1:7">
      <c r="A2272" s="76" t="s">
        <v>1472</v>
      </c>
      <c r="B2272" s="76" t="s">
        <v>2190</v>
      </c>
      <c r="C2272" s="23">
        <v>46001</v>
      </c>
      <c r="D2272" s="11">
        <v>817</v>
      </c>
      <c r="F2272" s="11" t="s">
        <v>2393</v>
      </c>
      <c r="G2272" t="s">
        <v>2344</v>
      </c>
    </row>
    <row r="2273" spans="1:7">
      <c r="A2273" s="76" t="s">
        <v>1410</v>
      </c>
      <c r="B2273" s="76" t="s">
        <v>56</v>
      </c>
      <c r="C2273" s="23">
        <v>46001</v>
      </c>
      <c r="D2273" s="89">
        <v>1251</v>
      </c>
      <c r="G2273" t="s">
        <v>2344</v>
      </c>
    </row>
    <row r="2274" spans="1:7">
      <c r="A2274" s="234" t="s">
        <v>1419</v>
      </c>
      <c r="B2274" s="233" t="s">
        <v>56</v>
      </c>
      <c r="C2274" s="23">
        <v>46001</v>
      </c>
      <c r="D2274" s="11">
        <v>931</v>
      </c>
      <c r="G2274" t="s">
        <v>2344</v>
      </c>
    </row>
    <row r="2275" spans="1:7">
      <c r="A2275" s="76" t="s">
        <v>1422</v>
      </c>
      <c r="B2275" s="274" t="s">
        <v>56</v>
      </c>
      <c r="C2275" s="23">
        <v>46001</v>
      </c>
      <c r="D2275" s="11">
        <v>522</v>
      </c>
      <c r="G2275" t="s">
        <v>2344</v>
      </c>
    </row>
    <row r="2276" spans="1:7">
      <c r="A2276" s="76" t="s">
        <v>1440</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1416</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1472</v>
      </c>
      <c r="B2286" s="103" t="s">
        <v>2190</v>
      </c>
      <c r="C2286" s="23">
        <v>46002</v>
      </c>
      <c r="D2286" s="89">
        <v>1820</v>
      </c>
      <c r="F2286" s="240" t="s">
        <v>2400</v>
      </c>
      <c r="G2286" t="s">
        <v>2344</v>
      </c>
    </row>
    <row r="2287" spans="1:7">
      <c r="A2287" s="673" t="s">
        <v>1410</v>
      </c>
      <c r="B2287" s="27" t="s">
        <v>56</v>
      </c>
      <c r="C2287" s="23">
        <v>46002</v>
      </c>
      <c r="D2287" s="89">
        <v>3172</v>
      </c>
      <c r="G2287" t="s">
        <v>2344</v>
      </c>
    </row>
    <row r="2288" spans="1:7">
      <c r="A2288" s="673" t="s">
        <v>1398</v>
      </c>
      <c r="B2288" s="27" t="s">
        <v>56</v>
      </c>
      <c r="C2288" s="23">
        <v>46002</v>
      </c>
      <c r="D2288" s="11">
        <v>242</v>
      </c>
      <c r="F2288" s="11" t="s">
        <v>2401</v>
      </c>
      <c r="G2288" t="s">
        <v>2344</v>
      </c>
    </row>
    <row r="2289" spans="1:7">
      <c r="A2289" s="315" t="s">
        <v>1422</v>
      </c>
      <c r="B2289" s="11" t="s">
        <v>56</v>
      </c>
      <c r="C2289" s="23">
        <v>46002</v>
      </c>
      <c r="D2289" s="89">
        <v>1194</v>
      </c>
      <c r="G2289" t="s">
        <v>2344</v>
      </c>
    </row>
    <row r="2290" spans="1:7">
      <c r="A2290" s="1162" t="s">
        <v>1416</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1398</v>
      </c>
      <c r="B2298" s="233" t="s">
        <v>56</v>
      </c>
      <c r="C2298" s="23">
        <v>46003</v>
      </c>
      <c r="F2298" s="263" t="s">
        <v>2407</v>
      </c>
      <c r="G2298" t="s">
        <v>2344</v>
      </c>
    </row>
    <row r="2299" spans="1:7">
      <c r="A2299" s="234" t="s">
        <v>1422</v>
      </c>
      <c r="B2299" s="234" t="s">
        <v>56</v>
      </c>
      <c r="C2299" s="23">
        <v>46003</v>
      </c>
      <c r="D2299" s="89">
        <v>2811</v>
      </c>
      <c r="G2299" t="s">
        <v>2344</v>
      </c>
    </row>
    <row r="2300" spans="1:7">
      <c r="A2300" s="235" t="s">
        <v>1416</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1410</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1404</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1410</v>
      </c>
      <c r="B2324" s="27" t="s">
        <v>56</v>
      </c>
      <c r="C2324" s="23">
        <v>46007</v>
      </c>
      <c r="F2324" s="263" t="s">
        <v>2423</v>
      </c>
      <c r="G2324" t="s">
        <v>2344</v>
      </c>
    </row>
    <row r="2325" spans="1:7">
      <c r="A2325" s="27" t="s">
        <v>1413</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1440</v>
      </c>
      <c r="B2339" s="27" t="s">
        <v>56</v>
      </c>
      <c r="C2339" s="23">
        <v>46008</v>
      </c>
      <c r="D2339" s="11">
        <v>320</v>
      </c>
      <c r="G2339" t="s">
        <v>2344</v>
      </c>
    </row>
    <row r="2340" spans="1:7">
      <c r="A2340" s="82" t="s">
        <v>1413</v>
      </c>
      <c r="B2340" s="82" t="s">
        <v>56</v>
      </c>
      <c r="C2340" s="23">
        <v>46008</v>
      </c>
      <c r="D2340" s="89">
        <v>1083</v>
      </c>
      <c r="G2340" t="s">
        <v>2344</v>
      </c>
    </row>
    <row r="2341" spans="1:7">
      <c r="A2341" s="82" t="s">
        <v>1398</v>
      </c>
      <c r="B2341" s="82" t="s">
        <v>56</v>
      </c>
      <c r="C2341" s="23">
        <v>46008</v>
      </c>
      <c r="F2341" s="240" t="s">
        <v>1640</v>
      </c>
      <c r="G2341" t="s">
        <v>2344</v>
      </c>
    </row>
    <row r="2342" spans="1:7">
      <c r="A2342" s="673" t="s">
        <v>1382</v>
      </c>
      <c r="B2342" s="27" t="s">
        <v>56</v>
      </c>
      <c r="C2342" s="23">
        <v>46008</v>
      </c>
      <c r="D2342" s="11">
        <v>372</v>
      </c>
      <c r="G2342" t="s">
        <v>2344</v>
      </c>
    </row>
    <row r="2343" spans="1:7">
      <c r="A2343" s="673" t="s">
        <v>1431</v>
      </c>
      <c r="B2343" s="27" t="s">
        <v>56</v>
      </c>
      <c r="C2343" s="23">
        <v>46008</v>
      </c>
      <c r="D2343" s="11">
        <v>95</v>
      </c>
      <c r="G2343" t="s">
        <v>2344</v>
      </c>
    </row>
    <row r="2344" spans="1:7">
      <c r="A2344" s="673" t="s">
        <v>1422</v>
      </c>
      <c r="B2344" s="27" t="s">
        <v>56</v>
      </c>
      <c r="C2344" s="23">
        <v>46008</v>
      </c>
      <c r="D2344" s="89">
        <v>1049</v>
      </c>
      <c r="G2344" t="s">
        <v>2344</v>
      </c>
    </row>
    <row r="2345" spans="1:7">
      <c r="A2345" s="82" t="s">
        <v>1396</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1440</v>
      </c>
      <c r="B2361" s="233" t="s">
        <v>56</v>
      </c>
      <c r="C2361" s="239">
        <v>46009</v>
      </c>
      <c r="D2361" s="11">
        <v>652</v>
      </c>
      <c r="G2361" t="s">
        <v>2344</v>
      </c>
    </row>
    <row r="2362" spans="1:7">
      <c r="A2362" s="233" t="s">
        <v>1443</v>
      </c>
      <c r="B2362" s="233" t="s">
        <v>56</v>
      </c>
      <c r="C2362" s="23">
        <v>46009</v>
      </c>
      <c r="D2362" s="11">
        <v>396</v>
      </c>
      <c r="G2362" t="s">
        <v>2344</v>
      </c>
    </row>
    <row r="2363" spans="1:7">
      <c r="A2363" s="234" t="s">
        <v>1413</v>
      </c>
      <c r="B2363" s="234" t="s">
        <v>56</v>
      </c>
      <c r="C2363" s="23">
        <v>46009</v>
      </c>
      <c r="D2363" s="89">
        <v>1905</v>
      </c>
      <c r="G2363" t="s">
        <v>2344</v>
      </c>
    </row>
    <row r="2364" spans="1:7">
      <c r="A2364" s="235" t="s">
        <v>1431</v>
      </c>
      <c r="B2364" s="235" t="s">
        <v>56</v>
      </c>
      <c r="C2364" s="23">
        <v>46009</v>
      </c>
      <c r="D2364" s="11">
        <v>881</v>
      </c>
      <c r="G2364" t="s">
        <v>2344</v>
      </c>
    </row>
    <row r="2365" spans="1:7">
      <c r="A2365" s="76" t="s">
        <v>1425</v>
      </c>
      <c r="B2365" s="76" t="s">
        <v>56</v>
      </c>
      <c r="C2365" s="239">
        <v>46009</v>
      </c>
      <c r="D2365" s="89">
        <v>3028</v>
      </c>
      <c r="F2365" s="11" t="s">
        <v>2438</v>
      </c>
      <c r="G2365" t="s">
        <v>2344</v>
      </c>
    </row>
    <row r="2366" spans="1:7">
      <c r="A2366" s="296" t="s">
        <v>1396</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1413</v>
      </c>
      <c r="B2381" s="1121" t="s">
        <v>56</v>
      </c>
      <c r="C2381" s="23">
        <v>46010</v>
      </c>
      <c r="D2381" s="89">
        <v>2064</v>
      </c>
      <c r="G2381" t="s">
        <v>2344</v>
      </c>
    </row>
    <row r="2382" spans="1:7">
      <c r="A2382" s="178" t="s">
        <v>1425</v>
      </c>
      <c r="B2382" s="1121" t="s">
        <v>56</v>
      </c>
      <c r="C2382" s="23">
        <v>46010</v>
      </c>
      <c r="D2382" s="89">
        <v>1683</v>
      </c>
      <c r="G2382" t="s">
        <v>2344</v>
      </c>
    </row>
    <row r="2383" spans="1:7">
      <c r="A2383" s="178" t="s">
        <v>1416</v>
      </c>
      <c r="B2383" s="1121" t="s">
        <v>56</v>
      </c>
      <c r="C2383" s="23">
        <v>46010</v>
      </c>
      <c r="D2383" s="89">
        <v>1235</v>
      </c>
      <c r="G2383" t="s">
        <v>2344</v>
      </c>
    </row>
    <row r="2384" spans="1:7">
      <c r="A2384" s="178" t="s">
        <v>1410</v>
      </c>
      <c r="B2384" s="1121" t="s">
        <v>56</v>
      </c>
      <c r="C2384" s="23">
        <v>46010</v>
      </c>
      <c r="F2384" s="11" t="s">
        <v>2445</v>
      </c>
      <c r="G2384" t="s">
        <v>2344</v>
      </c>
    </row>
    <row r="2385" spans="1:7">
      <c r="A2385" s="178" t="s">
        <v>1440</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1413</v>
      </c>
      <c r="B2395" s="233" t="s">
        <v>56</v>
      </c>
      <c r="C2395" s="23">
        <v>46013</v>
      </c>
      <c r="F2395" s="263" t="s">
        <v>2449</v>
      </c>
      <c r="G2395" t="s">
        <v>2344</v>
      </c>
    </row>
    <row r="2396" spans="1:7">
      <c r="A2396" s="233" t="s">
        <v>1425</v>
      </c>
      <c r="B2396" s="233" t="s">
        <v>56</v>
      </c>
      <c r="C2396" s="23">
        <v>46013</v>
      </c>
      <c r="D2396" s="11">
        <v>362</v>
      </c>
      <c r="G2396" t="s">
        <v>2344</v>
      </c>
    </row>
    <row r="2397" spans="1:7">
      <c r="A2397" s="234" t="s">
        <v>1431</v>
      </c>
      <c r="B2397" s="234" t="s">
        <v>56</v>
      </c>
      <c r="C2397" s="23">
        <v>46013</v>
      </c>
      <c r="D2397" s="89">
        <v>3523</v>
      </c>
      <c r="G2397" t="s">
        <v>2344</v>
      </c>
    </row>
    <row r="2398" spans="1:7">
      <c r="A2398" s="263" t="s">
        <v>1440</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1440</v>
      </c>
      <c r="B2404" s="1165" t="s">
        <v>56</v>
      </c>
      <c r="C2404" s="23">
        <v>46014</v>
      </c>
      <c r="E2404" s="250">
        <v>14727</v>
      </c>
      <c r="F2404" s="347" t="s">
        <v>2450</v>
      </c>
      <c r="G2404" t="s">
        <v>2344</v>
      </c>
    </row>
    <row r="2405" spans="1:7">
      <c r="A2405" s="296" t="s">
        <v>1431</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1425</v>
      </c>
      <c r="B2415" s="233" t="s">
        <v>56</v>
      </c>
      <c r="C2415" s="23">
        <v>46020</v>
      </c>
      <c r="D2415" s="89">
        <v>1297</v>
      </c>
      <c r="G2415" t="s">
        <v>2344</v>
      </c>
    </row>
    <row r="2416" spans="1:7">
      <c r="A2416" s="233" t="s">
        <v>1428</v>
      </c>
      <c r="B2416" s="233" t="s">
        <v>56</v>
      </c>
      <c r="C2416" s="23">
        <v>46020</v>
      </c>
      <c r="D2416" s="89">
        <v>2583</v>
      </c>
      <c r="G2416" t="s">
        <v>2344</v>
      </c>
    </row>
    <row r="2417" spans="1:7">
      <c r="A2417" s="233" t="s">
        <v>1385</v>
      </c>
      <c r="B2417" s="233" t="s">
        <v>56</v>
      </c>
      <c r="C2417" s="23">
        <v>46020</v>
      </c>
      <c r="D2417" s="11">
        <v>0</v>
      </c>
      <c r="F2417" s="240" t="s">
        <v>2455</v>
      </c>
      <c r="G2417" t="s">
        <v>2344</v>
      </c>
    </row>
    <row r="2418" spans="1:7">
      <c r="A2418" s="233" t="s">
        <v>1389</v>
      </c>
      <c r="B2418" s="233" t="s">
        <v>56</v>
      </c>
      <c r="C2418" s="23">
        <v>46020</v>
      </c>
      <c r="D2418" s="11">
        <v>0</v>
      </c>
      <c r="F2418" s="240" t="s">
        <v>2455</v>
      </c>
      <c r="G2418" t="s">
        <v>2344</v>
      </c>
    </row>
    <row r="2419" spans="1:7">
      <c r="A2419" s="234" t="s">
        <v>1422</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1428</v>
      </c>
      <c r="B2425" s="233" t="s">
        <v>56</v>
      </c>
      <c r="C2425" s="23">
        <v>46021</v>
      </c>
      <c r="D2425" s="89">
        <v>3099</v>
      </c>
      <c r="G2425" t="s">
        <v>2344</v>
      </c>
    </row>
    <row r="2426" spans="1:7">
      <c r="A2426" s="234" t="s">
        <v>1386</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1389</v>
      </c>
      <c r="B2428" s="175" t="s">
        <v>1549</v>
      </c>
      <c r="C2428" s="239">
        <v>46022</v>
      </c>
      <c r="D2428" s="89"/>
      <c r="E2428" s="89">
        <v>2728</v>
      </c>
      <c r="G2428" t="s">
        <v>2344</v>
      </c>
    </row>
    <row r="2429" spans="1:7" ht="15.75">
      <c r="A2429" s="76" t="s">
        <v>1392</v>
      </c>
      <c r="B2429" s="175" t="s">
        <v>1549</v>
      </c>
      <c r="C2429" s="239">
        <v>46022</v>
      </c>
      <c r="E2429" s="250">
        <v>1231</v>
      </c>
      <c r="G2429" t="s">
        <v>2344</v>
      </c>
    </row>
    <row r="2430" spans="1:7" ht="15.75">
      <c r="A2430" s="76" t="s">
        <v>1422</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1428</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1434</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1413</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1434</v>
      </c>
      <c r="B2451" s="91" t="s">
        <v>56</v>
      </c>
      <c r="C2451" s="23">
        <v>46029</v>
      </c>
      <c r="D2451" s="788">
        <v>3079</v>
      </c>
      <c r="E2451" s="11"/>
      <c r="F2451" s="1137"/>
      <c r="G2451" t="s">
        <v>2456</v>
      </c>
    </row>
    <row r="2452" spans="1:7">
      <c r="A2452" s="296" t="s">
        <v>1419</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1437</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1413</v>
      </c>
      <c r="B2462" s="91" t="s">
        <v>56</v>
      </c>
      <c r="C2462" s="23">
        <v>46031</v>
      </c>
      <c r="D2462" s="788">
        <v>104</v>
      </c>
      <c r="E2462" s="38"/>
      <c r="F2462" s="790"/>
      <c r="G2462" t="s">
        <v>2456</v>
      </c>
    </row>
    <row r="2463" spans="1:7">
      <c r="A2463" s="178" t="s">
        <v>1416</v>
      </c>
      <c r="B2463" s="91" t="s">
        <v>56</v>
      </c>
      <c r="C2463" s="23">
        <v>46031</v>
      </c>
      <c r="D2463" s="38"/>
      <c r="E2463" s="788">
        <v>1056</v>
      </c>
      <c r="F2463" s="790"/>
      <c r="G2463" t="s">
        <v>2456</v>
      </c>
    </row>
    <row r="2464" spans="1:7">
      <c r="A2464" s="178" t="s">
        <v>1407</v>
      </c>
      <c r="B2464" s="91" t="s">
        <v>56</v>
      </c>
      <c r="C2464" s="23">
        <v>46031</v>
      </c>
      <c r="D2464" s="38"/>
      <c r="E2464" s="788">
        <v>1090</v>
      </c>
      <c r="F2464" s="1137"/>
      <c r="G2464" t="s">
        <v>2456</v>
      </c>
    </row>
    <row r="2465" spans="1:7">
      <c r="A2465" s="178" t="s">
        <v>1437</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1437</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1467</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1448</v>
      </c>
      <c r="B2488" s="274" t="s">
        <v>2267</v>
      </c>
      <c r="C2488" s="23">
        <v>46035</v>
      </c>
      <c r="D2488" s="38"/>
      <c r="E2488" s="788">
        <v>5312</v>
      </c>
      <c r="F2488" s="790" t="s">
        <v>2470</v>
      </c>
      <c r="G2488" t="s">
        <v>2456</v>
      </c>
    </row>
    <row r="2489" spans="1:7">
      <c r="A2489" s="178" t="s">
        <v>1467</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1467</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1416</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1467</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1467</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1484</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669</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669</v>
      </c>
      <c r="B2542" s="244" t="s">
        <v>52</v>
      </c>
      <c r="C2542" s="23">
        <v>46043</v>
      </c>
      <c r="D2542" s="89">
        <v>408</v>
      </c>
      <c r="F2542" s="1137"/>
      <c r="G2542" t="s">
        <v>2456</v>
      </c>
    </row>
    <row r="2543" spans="1:7">
      <c r="A2543" s="244" t="s">
        <v>675</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1437</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675</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1437</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1413</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1484</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1428</v>
      </c>
      <c r="B2601" s="175" t="s">
        <v>1549</v>
      </c>
      <c r="C2601" s="239">
        <v>46050</v>
      </c>
      <c r="E2601" s="250">
        <v>2071</v>
      </c>
      <c r="F2601" s="240"/>
      <c r="G2601" t="s">
        <v>2456</v>
      </c>
    </row>
    <row r="2602" spans="1:7">
      <c r="A2602" s="556" t="s">
        <v>1431</v>
      </c>
      <c r="B2602" s="867" t="s">
        <v>56</v>
      </c>
      <c r="C2602" s="23">
        <v>46050</v>
      </c>
      <c r="E2602" s="250">
        <v>1848</v>
      </c>
      <c r="F2602" s="240"/>
      <c r="G2602" t="s">
        <v>2456</v>
      </c>
    </row>
    <row r="2603" spans="1:7" ht="15.75">
      <c r="A2603" s="76" t="s">
        <v>1434</v>
      </c>
      <c r="B2603" s="175" t="s">
        <v>1549</v>
      </c>
      <c r="C2603" s="239">
        <v>46050</v>
      </c>
      <c r="E2603" s="250">
        <v>1139</v>
      </c>
      <c r="F2603" s="240"/>
      <c r="G2603" t="s">
        <v>2456</v>
      </c>
    </row>
    <row r="2604" spans="1:7" ht="15.75">
      <c r="A2604" s="76" t="s">
        <v>1437</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1478</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1428</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1478</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1425</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1478</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669</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669</v>
      </c>
      <c r="B2653" s="244" t="s">
        <v>52</v>
      </c>
      <c r="C2653" s="23">
        <v>46058</v>
      </c>
      <c r="D2653" s="11">
        <v>696</v>
      </c>
      <c r="F2653" s="11" t="s">
        <v>2538</v>
      </c>
      <c r="G2653" t="s">
        <v>1545</v>
      </c>
    </row>
    <row r="2654" spans="1:7">
      <c r="A2654" s="240" t="s">
        <v>1416</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669</v>
      </c>
      <c r="B2657" s="244" t="s">
        <v>52</v>
      </c>
      <c r="C2657" s="23">
        <v>46059</v>
      </c>
      <c r="D2657" s="11">
        <v>3</v>
      </c>
      <c r="F2657" s="11" t="s">
        <v>2540</v>
      </c>
      <c r="G2657" t="s">
        <v>1545</v>
      </c>
    </row>
    <row r="2658" spans="1:7">
      <c r="A2658" s="477" t="s">
        <v>1478</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858</v>
      </c>
      <c r="B2676" s="1218" t="s">
        <v>54</v>
      </c>
      <c r="C2676" s="23">
        <v>46064</v>
      </c>
      <c r="D2676" s="11">
        <v>753</v>
      </c>
      <c r="G2676" t="s">
        <v>1545</v>
      </c>
    </row>
    <row r="2677" spans="1:7">
      <c r="A2677" s="244" t="s">
        <v>983</v>
      </c>
      <c r="B2677" s="244" t="s">
        <v>52</v>
      </c>
      <c r="C2677" s="23">
        <v>46064</v>
      </c>
      <c r="F2677" s="240" t="s">
        <v>2012</v>
      </c>
      <c r="G2677" t="s">
        <v>1545</v>
      </c>
    </row>
    <row r="2678" spans="1:7">
      <c r="A2678" s="244" t="s">
        <v>672</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858</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672</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672</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806</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672</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858</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858</v>
      </c>
      <c r="B2730" s="1218" t="s">
        <v>54</v>
      </c>
      <c r="C2730" s="23">
        <v>46078</v>
      </c>
      <c r="D2730" s="89">
        <v>1318</v>
      </c>
      <c r="G2730" t="s">
        <v>1545</v>
      </c>
    </row>
    <row r="2731" spans="1:7">
      <c r="A2731" s="244" t="s">
        <v>672</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669</v>
      </c>
      <c r="B2733" s="91" t="s">
        <v>52</v>
      </c>
      <c r="C2733" s="23">
        <v>46078</v>
      </c>
      <c r="D2733" s="11">
        <v>667</v>
      </c>
      <c r="G2733" t="s">
        <v>1545</v>
      </c>
    </row>
    <row r="2734" spans="1:7">
      <c r="A2734" s="240" t="s">
        <v>1484</v>
      </c>
      <c r="B2734" s="240" t="s">
        <v>56</v>
      </c>
      <c r="C2734" s="23">
        <v>46079</v>
      </c>
      <c r="D2734" s="89">
        <v>1033</v>
      </c>
      <c r="F2734" s="11" t="s">
        <v>1988</v>
      </c>
      <c r="G2734" t="s">
        <v>1545</v>
      </c>
    </row>
    <row r="2735" spans="1:7">
      <c r="A2735" s="240" t="s">
        <v>858</v>
      </c>
      <c r="B2735" s="1218" t="s">
        <v>54</v>
      </c>
      <c r="C2735" s="23">
        <v>46079</v>
      </c>
      <c r="D2735" s="89">
        <v>1165</v>
      </c>
      <c r="G2735" t="s">
        <v>1545</v>
      </c>
    </row>
    <row r="2736" spans="1:7">
      <c r="A2736" s="244" t="s">
        <v>672</v>
      </c>
      <c r="B2736" s="244" t="s">
        <v>52</v>
      </c>
      <c r="C2736" s="23">
        <v>46079</v>
      </c>
      <c r="F2736" s="76" t="s">
        <v>2235</v>
      </c>
      <c r="G2736" t="s">
        <v>1545</v>
      </c>
    </row>
    <row r="2737" spans="1:7">
      <c r="A2737" s="240" t="s">
        <v>520</v>
      </c>
      <c r="B2737" s="1218" t="s">
        <v>54</v>
      </c>
      <c r="C2737" s="23">
        <v>46080</v>
      </c>
      <c r="D2737" s="11">
        <v>199</v>
      </c>
      <c r="G2737" t="s">
        <v>1545</v>
      </c>
    </row>
    <row r="2738" spans="1:7">
      <c r="A2738" s="240" t="s">
        <v>1484</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858</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853</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853</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853</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853</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855</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861</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861</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861</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861</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861</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861</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861</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861</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861</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861</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1494</v>
      </c>
      <c r="B2858" s="1217" t="s">
        <v>52</v>
      </c>
      <c r="C2858" s="23">
        <v>46112</v>
      </c>
      <c r="D2858" s="11">
        <v>551</v>
      </c>
      <c r="F2858" s="11" t="s">
        <v>1689</v>
      </c>
      <c r="G2858" t="s">
        <v>1546</v>
      </c>
    </row>
    <row r="2859" spans="1:7">
      <c r="A2859" s="1216" t="s">
        <v>861</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1494</v>
      </c>
      <c r="B2863" s="1217" t="s">
        <v>52</v>
      </c>
      <c r="C2863" s="23">
        <v>46113</v>
      </c>
      <c r="D2863" s="89">
        <v>1606</v>
      </c>
      <c r="G2863" t="s">
        <v>1547</v>
      </c>
    </row>
    <row r="2864" spans="1:7">
      <c r="A2864" s="1216" t="s">
        <v>861</v>
      </c>
      <c r="B2864" s="1216" t="s">
        <v>58</v>
      </c>
      <c r="C2864" s="23">
        <v>46114</v>
      </c>
      <c r="F2864" s="11" t="s">
        <v>2601</v>
      </c>
      <c r="G2864" t="s">
        <v>1547</v>
      </c>
    </row>
    <row r="2865" spans="1:7">
      <c r="A2865" s="1217" t="s">
        <v>861</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1500</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1497</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1494</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1500</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1497</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818</v>
      </c>
      <c r="B2903" s="1217" t="s">
        <v>52</v>
      </c>
      <c r="C2903" s="23">
        <v>46128</v>
      </c>
      <c r="D2903" s="11">
        <v>407</v>
      </c>
      <c r="G2903" t="s">
        <v>1547</v>
      </c>
    </row>
    <row r="2904" spans="1:7">
      <c r="A2904" s="1216" t="s">
        <v>1005</v>
      </c>
      <c r="B2904" s="1218" t="s">
        <v>54</v>
      </c>
      <c r="C2904" s="23">
        <v>46129</v>
      </c>
      <c r="D2904" s="89">
        <v>1356</v>
      </c>
      <c r="G2904" t="s">
        <v>1547</v>
      </c>
    </row>
    <row r="2905" spans="1:7">
      <c r="A2905" s="1216" t="s">
        <v>855</v>
      </c>
      <c r="B2905" s="1216" t="s">
        <v>1549</v>
      </c>
      <c r="C2905" s="23">
        <v>46129</v>
      </c>
      <c r="D2905" s="11">
        <v>67</v>
      </c>
      <c r="G2905" t="s">
        <v>1547</v>
      </c>
    </row>
    <row r="2906" spans="1:7">
      <c r="A2906" s="1217" t="s">
        <v>818</v>
      </c>
      <c r="B2906" s="1217" t="s">
        <v>52</v>
      </c>
      <c r="C2906" s="23">
        <v>46129</v>
      </c>
      <c r="F2906" s="11" t="s">
        <v>2617</v>
      </c>
      <c r="G2906" t="s">
        <v>1547</v>
      </c>
    </row>
    <row r="2907" spans="1:7">
      <c r="A2907" s="1216" t="s">
        <v>818</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810</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818</v>
      </c>
      <c r="B2913" s="1216" t="s">
        <v>52</v>
      </c>
      <c r="C2913" s="23">
        <v>46133</v>
      </c>
      <c r="D2913" s="89">
        <v>1575</v>
      </c>
      <c r="G2913" t="s">
        <v>1547</v>
      </c>
    </row>
    <row r="2914" spans="1:7">
      <c r="A2914" s="1217" t="s">
        <v>1005</v>
      </c>
      <c r="B2914" s="1218" t="s">
        <v>54</v>
      </c>
      <c r="C2914" s="23">
        <v>46133</v>
      </c>
      <c r="D2914" s="11">
        <v>866</v>
      </c>
      <c r="G2914" t="s">
        <v>1547</v>
      </c>
    </row>
    <row r="2915" spans="1:7">
      <c r="A2915" s="1217" t="s">
        <v>810</v>
      </c>
      <c r="B2915" s="1217" t="s">
        <v>1549</v>
      </c>
      <c r="C2915" s="23">
        <v>46133</v>
      </c>
      <c r="D2915" s="11">
        <v>290</v>
      </c>
      <c r="G2915" t="s">
        <v>1547</v>
      </c>
    </row>
    <row r="2916" spans="1:7">
      <c r="A2916" s="1217" t="s">
        <v>810</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818</v>
      </c>
      <c r="B2923" s="1216" t="s">
        <v>52</v>
      </c>
      <c r="C2923" s="23">
        <v>46134</v>
      </c>
      <c r="D2923" s="11">
        <v>507</v>
      </c>
      <c r="G2923" t="s">
        <v>1547</v>
      </c>
    </row>
    <row r="2924" spans="1:7">
      <c r="A2924" s="1217" t="s">
        <v>1005</v>
      </c>
      <c r="B2924" s="1218" t="s">
        <v>54</v>
      </c>
      <c r="C2924" s="23">
        <v>46134</v>
      </c>
      <c r="D2924" s="11">
        <v>969</v>
      </c>
      <c r="G2924" t="s">
        <v>1547</v>
      </c>
    </row>
    <row r="2925" spans="1:7">
      <c r="A2925" s="1217" t="s">
        <v>810</v>
      </c>
      <c r="B2925" s="1217" t="s">
        <v>1549</v>
      </c>
      <c r="C2925" s="23">
        <v>46134</v>
      </c>
      <c r="D2925" s="11">
        <v>183</v>
      </c>
      <c r="G2925" t="s">
        <v>1547</v>
      </c>
    </row>
    <row r="2926" spans="1:7">
      <c r="A2926" s="1217" t="s">
        <v>810</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818</v>
      </c>
      <c r="B2931" s="1216" t="s">
        <v>52</v>
      </c>
      <c r="C2931" s="23">
        <v>46135</v>
      </c>
      <c r="F2931" s="1221" t="s">
        <v>2038</v>
      </c>
      <c r="G2931" t="s">
        <v>1547</v>
      </c>
    </row>
    <row r="2932" spans="1:7">
      <c r="A2932" s="1217" t="s">
        <v>832</v>
      </c>
      <c r="B2932" s="1217" t="s">
        <v>52</v>
      </c>
      <c r="C2932" s="23">
        <v>46135</v>
      </c>
      <c r="D2932" s="89">
        <v>2434</v>
      </c>
      <c r="G2932" t="s">
        <v>1547</v>
      </c>
    </row>
    <row r="2933" spans="1:7">
      <c r="A2933" s="1217" t="s">
        <v>1005</v>
      </c>
      <c r="B2933" s="1218" t="s">
        <v>54</v>
      </c>
      <c r="C2933" s="23">
        <v>46135</v>
      </c>
      <c r="D2933" s="11">
        <v>262</v>
      </c>
      <c r="G2933" t="s">
        <v>1547</v>
      </c>
    </row>
    <row r="2934" spans="1:7">
      <c r="A2934" s="1217" t="s">
        <v>810</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818</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818</v>
      </c>
      <c r="B2952" s="1217" t="s">
        <v>52</v>
      </c>
      <c r="C2952" s="23">
        <v>46139</v>
      </c>
      <c r="D2952" s="11">
        <v>864</v>
      </c>
      <c r="G2952" t="s">
        <v>1547</v>
      </c>
    </row>
    <row r="2953" spans="1:7">
      <c r="A2953" s="1217" t="s">
        <v>855</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810</v>
      </c>
      <c r="B2958" s="1394" t="s">
        <v>1549</v>
      </c>
      <c r="C2958" s="23">
        <v>46140</v>
      </c>
      <c r="D2958" s="11">
        <v>276</v>
      </c>
      <c r="G2958" t="s">
        <v>1547</v>
      </c>
    </row>
    <row r="2959" spans="1:7">
      <c r="A2959" s="1391" t="s">
        <v>995</v>
      </c>
      <c r="B2959" s="1218" t="s">
        <v>54</v>
      </c>
      <c r="C2959" s="23">
        <v>46140</v>
      </c>
      <c r="D2959" s="11">
        <v>857</v>
      </c>
      <c r="G2959" t="s">
        <v>1547</v>
      </c>
    </row>
    <row r="2960" spans="1:7">
      <c r="A2960" s="1391" t="s">
        <v>818</v>
      </c>
      <c r="B2960" s="1395" t="s">
        <v>52</v>
      </c>
      <c r="C2960" s="23">
        <v>46140</v>
      </c>
      <c r="D2960" s="89">
        <v>674</v>
      </c>
      <c r="G2960" t="s">
        <v>1547</v>
      </c>
    </row>
    <row r="2961" spans="1:7">
      <c r="A2961" s="1393" t="s">
        <v>815</v>
      </c>
      <c r="B2961" s="1218" t="s">
        <v>54</v>
      </c>
      <c r="C2961" s="23">
        <v>46140</v>
      </c>
      <c r="D2961" s="89">
        <v>2304</v>
      </c>
      <c r="G2961" t="s">
        <v>1547</v>
      </c>
    </row>
    <row r="2962" spans="1:7">
      <c r="A2962" s="1393" t="s">
        <v>855</v>
      </c>
      <c r="B2962" s="1392" t="s">
        <v>1549</v>
      </c>
      <c r="C2962" s="23">
        <v>46140</v>
      </c>
      <c r="E2962" s="74">
        <v>315</v>
      </c>
      <c r="F2962" s="11" t="s">
        <v>1983</v>
      </c>
      <c r="G2962" t="s">
        <v>1547</v>
      </c>
    </row>
    <row r="2963" spans="1:7">
      <c r="A2963" s="240" t="s">
        <v>792</v>
      </c>
      <c r="B2963" s="240" t="s">
        <v>2620</v>
      </c>
      <c r="C2963" s="23">
        <v>46140</v>
      </c>
      <c r="D2963" s="11">
        <v>540</v>
      </c>
      <c r="G2963" t="s">
        <v>1547</v>
      </c>
    </row>
    <row r="2964" spans="1:7">
      <c r="A2964" s="240" t="s">
        <v>792</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832</v>
      </c>
      <c r="B2971" s="1217" t="s">
        <v>52</v>
      </c>
      <c r="C2971" s="23">
        <v>46141</v>
      </c>
      <c r="D2971" s="89">
        <v>1012</v>
      </c>
      <c r="G2971" t="s">
        <v>1547</v>
      </c>
    </row>
    <row r="2972" spans="1:7">
      <c r="A2972" s="1217" t="s">
        <v>815</v>
      </c>
      <c r="B2972" s="1218" t="s">
        <v>54</v>
      </c>
      <c r="C2972" s="23">
        <v>46141</v>
      </c>
      <c r="D2972" s="89">
        <v>1216</v>
      </c>
      <c r="G2972" t="s">
        <v>1547</v>
      </c>
    </row>
    <row r="2973" spans="1:7">
      <c r="A2973" s="1217" t="s">
        <v>818</v>
      </c>
      <c r="B2973" s="1217" t="s">
        <v>52</v>
      </c>
      <c r="C2973" s="23">
        <v>46141</v>
      </c>
      <c r="D2973" s="11">
        <v>724</v>
      </c>
      <c r="G2973" t="s">
        <v>1547</v>
      </c>
    </row>
    <row r="2974" spans="1:7">
      <c r="A2974" s="240" t="s">
        <v>792</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810</v>
      </c>
      <c r="B2979" s="1216" t="s">
        <v>1549</v>
      </c>
      <c r="C2979" s="23">
        <v>46142</v>
      </c>
      <c r="D2979" s="11">
        <v>285</v>
      </c>
      <c r="G2979" t="s">
        <v>1547</v>
      </c>
    </row>
    <row r="2980" spans="1:7">
      <c r="A2980" s="1217" t="s">
        <v>810</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815</v>
      </c>
      <c r="B2983" s="1218" t="s">
        <v>54</v>
      </c>
      <c r="C2983" s="23">
        <v>46142</v>
      </c>
      <c r="D2983" s="89">
        <v>2932</v>
      </c>
      <c r="G2983" t="s">
        <v>1547</v>
      </c>
    </row>
    <row r="2984" spans="1:7">
      <c r="A2984" s="1217" t="s">
        <v>818</v>
      </c>
      <c r="B2984" s="1217" t="s">
        <v>52</v>
      </c>
      <c r="C2984" s="23">
        <v>46142</v>
      </c>
      <c r="D2984" s="11">
        <v>165</v>
      </c>
      <c r="G2984" t="s">
        <v>1547</v>
      </c>
    </row>
    <row r="2985" spans="1:7">
      <c r="A2985" s="240" t="s">
        <v>902</v>
      </c>
      <c r="B2985" s="1178" t="s">
        <v>463</v>
      </c>
      <c r="C2985" s="23">
        <v>46143</v>
      </c>
      <c r="D2985" s="11">
        <v>549</v>
      </c>
      <c r="G2985" t="s">
        <v>2630</v>
      </c>
    </row>
    <row r="2986" spans="1:7">
      <c r="A2986" s="1216" t="s">
        <v>810</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815</v>
      </c>
      <c r="B2989" s="1218" t="s">
        <v>54</v>
      </c>
      <c r="C2989" s="23">
        <v>46146</v>
      </c>
      <c r="D2989" s="11">
        <v>350</v>
      </c>
      <c r="G2989" t="s">
        <v>2630</v>
      </c>
    </row>
    <row r="2990" spans="1:7">
      <c r="A2990" s="1217" t="s">
        <v>992</v>
      </c>
      <c r="B2990" s="1218" t="s">
        <v>54</v>
      </c>
      <c r="C2990" s="23">
        <v>46146</v>
      </c>
      <c r="D2990" s="11">
        <v>897</v>
      </c>
      <c r="G2990" t="s">
        <v>2630</v>
      </c>
    </row>
    <row r="2991" spans="1:7">
      <c r="A2991" s="1217" t="s">
        <v>832</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810</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721</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835</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721</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792</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835</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721</v>
      </c>
      <c r="B3016" s="1217" t="s">
        <v>1549</v>
      </c>
      <c r="C3016" s="23">
        <v>46149</v>
      </c>
      <c r="D3016" s="11">
        <v>707</v>
      </c>
      <c r="F3016" s="11" t="s">
        <v>1677</v>
      </c>
      <c r="G3016" t="s">
        <v>2630</v>
      </c>
    </row>
    <row r="3017" spans="1:7">
      <c r="A3017" s="1216" t="s">
        <v>815</v>
      </c>
      <c r="B3017" s="274" t="s">
        <v>2267</v>
      </c>
      <c r="C3017" s="23">
        <v>46149</v>
      </c>
      <c r="E3017" s="250">
        <v>7552</v>
      </c>
      <c r="F3017" s="11" t="s">
        <v>2635</v>
      </c>
      <c r="G3017" t="s">
        <v>2630</v>
      </c>
    </row>
    <row r="3018" spans="1:7">
      <c r="A3018" s="1217" t="s">
        <v>821</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810</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721</v>
      </c>
      <c r="B3023" s="1217" t="s">
        <v>1549</v>
      </c>
      <c r="C3023" s="23">
        <v>46150</v>
      </c>
      <c r="D3023" s="11">
        <v>512</v>
      </c>
      <c r="G3023" t="s">
        <v>2630</v>
      </c>
    </row>
    <row r="3024" spans="1:7">
      <c r="A3024" s="1217" t="s">
        <v>721</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832</v>
      </c>
      <c r="B3028" s="1229" t="s">
        <v>52</v>
      </c>
      <c r="C3028" s="23">
        <v>46153</v>
      </c>
      <c r="D3028" s="89">
        <v>1627</v>
      </c>
      <c r="F3028" s="11" t="s">
        <v>2639</v>
      </c>
      <c r="G3028" t="s">
        <v>2630</v>
      </c>
    </row>
    <row r="3029" spans="1:7">
      <c r="A3029" s="1426" t="s">
        <v>839</v>
      </c>
      <c r="B3029" s="1428" t="s">
        <v>473</v>
      </c>
      <c r="C3029" s="23">
        <v>46153</v>
      </c>
      <c r="D3029" s="11">
        <v>525</v>
      </c>
      <c r="G3029" t="s">
        <v>2630</v>
      </c>
    </row>
    <row r="3030" spans="1:7">
      <c r="A3030" s="1427" t="s">
        <v>687</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721</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792</v>
      </c>
      <c r="B3034" s="1178" t="s">
        <v>2620</v>
      </c>
      <c r="C3034" s="23">
        <v>46153</v>
      </c>
      <c r="D3034" s="11">
        <v>763</v>
      </c>
      <c r="F3034" s="103"/>
      <c r="G3034" t="s">
        <v>2630</v>
      </c>
    </row>
    <row r="3035" spans="1:7">
      <c r="A3035" s="1216" t="s">
        <v>862</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839</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792</v>
      </c>
      <c r="B3041" s="1178" t="s">
        <v>2620</v>
      </c>
      <c r="C3041" s="23">
        <v>46154</v>
      </c>
      <c r="D3041" s="11">
        <v>745</v>
      </c>
      <c r="G3041" t="s">
        <v>2630</v>
      </c>
    </row>
    <row r="3042" spans="1:7">
      <c r="A3042" s="1216" t="s">
        <v>862</v>
      </c>
      <c r="B3042" s="1427" t="s">
        <v>1549</v>
      </c>
      <c r="C3042" s="23">
        <v>46155</v>
      </c>
      <c r="D3042" s="11">
        <v>406</v>
      </c>
      <c r="F3042" s="11" t="s">
        <v>2106</v>
      </c>
      <c r="G3042" t="s">
        <v>2630</v>
      </c>
    </row>
    <row r="3043" spans="1:7">
      <c r="A3043" s="1435" t="s">
        <v>1460</v>
      </c>
      <c r="B3043" s="1218" t="s">
        <v>54</v>
      </c>
      <c r="C3043" s="23">
        <v>46155</v>
      </c>
      <c r="D3043" s="11">
        <v>675</v>
      </c>
      <c r="G3043" t="s">
        <v>2630</v>
      </c>
    </row>
    <row r="3044" spans="1:7">
      <c r="A3044" s="1217" t="s">
        <v>998</v>
      </c>
      <c r="B3044" s="1218" t="s">
        <v>54</v>
      </c>
      <c r="C3044" s="23">
        <v>46155</v>
      </c>
      <c r="D3044" s="89">
        <v>1245</v>
      </c>
      <c r="G3044" t="s">
        <v>2630</v>
      </c>
    </row>
    <row r="3045" spans="1:7">
      <c r="A3045" s="1431" t="s">
        <v>839</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821</v>
      </c>
      <c r="B3049" s="1432" t="s">
        <v>52</v>
      </c>
      <c r="C3049" s="23">
        <v>46155</v>
      </c>
      <c r="D3049" s="11">
        <v>427</v>
      </c>
      <c r="G3049" t="s">
        <v>2630</v>
      </c>
    </row>
    <row r="3050" spans="1:7">
      <c r="A3050" s="1432" t="s">
        <v>853</v>
      </c>
      <c r="B3050" s="1432" t="s">
        <v>1549</v>
      </c>
      <c r="C3050" s="23">
        <v>46155</v>
      </c>
      <c r="D3050" s="11">
        <v>258</v>
      </c>
      <c r="G3050" t="s">
        <v>2630</v>
      </c>
    </row>
    <row r="3051" spans="1:7">
      <c r="A3051" s="1432" t="s">
        <v>806</v>
      </c>
      <c r="B3051" s="1432" t="s">
        <v>2463</v>
      </c>
      <c r="C3051" s="23">
        <v>46155</v>
      </c>
      <c r="E3051" s="250">
        <v>6032</v>
      </c>
      <c r="F3051" s="11" t="s">
        <v>2641</v>
      </c>
      <c r="G3051" t="s">
        <v>2630</v>
      </c>
    </row>
    <row r="3052" spans="1:7">
      <c r="A3052" s="240" t="s">
        <v>792</v>
      </c>
      <c r="B3052" s="240" t="s">
        <v>2620</v>
      </c>
      <c r="C3052" s="23">
        <v>46155</v>
      </c>
      <c r="D3052" s="11">
        <v>673</v>
      </c>
      <c r="G3052" t="s">
        <v>2630</v>
      </c>
    </row>
    <row r="3053" spans="1:7">
      <c r="A3053" s="244" t="s">
        <v>804</v>
      </c>
      <c r="B3053" s="244" t="s">
        <v>2620</v>
      </c>
      <c r="C3053" s="23">
        <v>46155</v>
      </c>
      <c r="D3053" s="11">
        <v>292</v>
      </c>
      <c r="G3053" t="s">
        <v>2630</v>
      </c>
    </row>
    <row r="3054" spans="1:7">
      <c r="A3054" s="1216" t="s">
        <v>862</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1460</v>
      </c>
      <c r="B3058" s="1218" t="s">
        <v>54</v>
      </c>
      <c r="C3058" s="23">
        <v>46156</v>
      </c>
      <c r="D3058" s="89">
        <v>1313</v>
      </c>
      <c r="G3058" t="s">
        <v>2630</v>
      </c>
    </row>
    <row r="3059" spans="1:7">
      <c r="A3059" s="1217" t="s">
        <v>998</v>
      </c>
      <c r="B3059" s="1218" t="s">
        <v>54</v>
      </c>
      <c r="C3059" s="23">
        <v>46156</v>
      </c>
      <c r="D3059" s="89">
        <v>1150</v>
      </c>
      <c r="G3059" t="s">
        <v>2630</v>
      </c>
    </row>
    <row r="3060" spans="1:7">
      <c r="A3060" s="1431" t="s">
        <v>839</v>
      </c>
      <c r="B3060" s="1217" t="s">
        <v>473</v>
      </c>
      <c r="C3060" s="23">
        <v>46156</v>
      </c>
      <c r="F3060" s="1171" t="s">
        <v>2038</v>
      </c>
      <c r="G3060" t="s">
        <v>2630</v>
      </c>
    </row>
    <row r="3061" spans="1:7">
      <c r="A3061" s="1217" t="s">
        <v>845</v>
      </c>
      <c r="B3061" s="1218" t="s">
        <v>54</v>
      </c>
      <c r="C3061" s="23">
        <v>46156</v>
      </c>
      <c r="D3061" s="11">
        <v>145</v>
      </c>
      <c r="G3061" t="s">
        <v>2630</v>
      </c>
    </row>
    <row r="3062" spans="1:7">
      <c r="A3062" s="1431" t="s">
        <v>806</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862</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839</v>
      </c>
      <c r="B3066" s="1229" t="s">
        <v>473</v>
      </c>
      <c r="C3066" s="23">
        <v>46157</v>
      </c>
      <c r="D3066" s="11">
        <v>540</v>
      </c>
      <c r="G3066" t="s">
        <v>2630</v>
      </c>
    </row>
    <row r="3067" spans="1:7">
      <c r="A3067" s="1436" t="s">
        <v>849</v>
      </c>
      <c r="B3067" s="1427" t="s">
        <v>1549</v>
      </c>
      <c r="C3067" s="23">
        <v>46157</v>
      </c>
      <c r="D3067" s="11">
        <v>225</v>
      </c>
      <c r="G3067" t="s">
        <v>2630</v>
      </c>
    </row>
    <row r="3068" spans="1:7">
      <c r="A3068" s="1229" t="s">
        <v>892</v>
      </c>
      <c r="B3068" s="1229" t="s">
        <v>2631</v>
      </c>
      <c r="C3068" s="23">
        <v>46157</v>
      </c>
      <c r="D3068" s="11">
        <v>770</v>
      </c>
      <c r="G3068" t="s">
        <v>2630</v>
      </c>
    </row>
    <row r="3069" spans="1:7">
      <c r="A3069" s="1229" t="s">
        <v>687</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792</v>
      </c>
      <c r="B3071" s="1178" t="s">
        <v>2620</v>
      </c>
      <c r="C3071" s="23">
        <v>46157</v>
      </c>
      <c r="D3071" s="11">
        <v>931</v>
      </c>
      <c r="G3071" t="s">
        <v>2630</v>
      </c>
    </row>
    <row r="3072" spans="1:7">
      <c r="A3072" s="1179" t="s">
        <v>804</v>
      </c>
      <c r="B3072" s="1179" t="s">
        <v>2620</v>
      </c>
      <c r="C3072" s="23">
        <v>46157</v>
      </c>
      <c r="D3072" s="89">
        <v>2380</v>
      </c>
      <c r="G3072" t="s">
        <v>2630</v>
      </c>
    </row>
    <row r="3073" spans="1:7">
      <c r="A3073" s="1228" t="s">
        <v>862</v>
      </c>
      <c r="B3073" s="1427" t="s">
        <v>1549</v>
      </c>
      <c r="C3073" s="23">
        <v>46160</v>
      </c>
      <c r="D3073" s="11">
        <v>766</v>
      </c>
      <c r="G3073" t="s">
        <v>2630</v>
      </c>
    </row>
    <row r="3074" spans="1:7">
      <c r="A3074" s="1216" t="s">
        <v>998</v>
      </c>
      <c r="B3074" s="1218" t="s">
        <v>54</v>
      </c>
      <c r="C3074" s="23">
        <v>46160</v>
      </c>
      <c r="D3074" s="89">
        <v>1210</v>
      </c>
      <c r="G3074" t="s">
        <v>2630</v>
      </c>
    </row>
    <row r="3075" spans="1:7">
      <c r="A3075" s="1431" t="s">
        <v>839</v>
      </c>
      <c r="B3075" s="1217" t="s">
        <v>473</v>
      </c>
      <c r="C3075" s="23">
        <v>46160</v>
      </c>
      <c r="D3075" s="11">
        <v>585</v>
      </c>
      <c r="G3075" t="s">
        <v>2630</v>
      </c>
    </row>
    <row r="3076" spans="1:7">
      <c r="A3076" s="1431" t="s">
        <v>849</v>
      </c>
      <c r="B3076" s="1217" t="s">
        <v>1549</v>
      </c>
      <c r="C3076" s="23">
        <v>46160</v>
      </c>
      <c r="D3076" s="11">
        <v>280</v>
      </c>
      <c r="G3076" t="s">
        <v>2630</v>
      </c>
    </row>
    <row r="3077" spans="1:7">
      <c r="A3077" s="1217" t="s">
        <v>1460</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687</v>
      </c>
      <c r="B3079" s="1217" t="s">
        <v>2631</v>
      </c>
      <c r="C3079" s="23">
        <v>46160</v>
      </c>
      <c r="D3079" s="11">
        <v>587</v>
      </c>
      <c r="G3079" t="s">
        <v>2630</v>
      </c>
    </row>
    <row r="3080" spans="1:7">
      <c r="A3080" s="1228" t="s">
        <v>862</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839</v>
      </c>
      <c r="B3082" s="1217" t="s">
        <v>473</v>
      </c>
      <c r="C3082" s="23">
        <v>46161</v>
      </c>
      <c r="D3082" s="11">
        <v>464</v>
      </c>
      <c r="G3082" t="s">
        <v>2630</v>
      </c>
    </row>
    <row r="3083" spans="1:7">
      <c r="A3083" s="1431" t="s">
        <v>849</v>
      </c>
      <c r="B3083" s="1217" t="s">
        <v>1549</v>
      </c>
      <c r="C3083" s="23">
        <v>46161</v>
      </c>
      <c r="E3083" s="74">
        <v>705</v>
      </c>
      <c r="F3083" s="1171" t="s">
        <v>2646</v>
      </c>
      <c r="G3083" t="s">
        <v>2630</v>
      </c>
    </row>
    <row r="3084" spans="1:7">
      <c r="A3084" s="1217" t="s">
        <v>1460</v>
      </c>
      <c r="B3084" s="1218" t="s">
        <v>54</v>
      </c>
      <c r="C3084" s="23">
        <v>46161</v>
      </c>
      <c r="D3084" s="89">
        <v>1000</v>
      </c>
      <c r="G3084" t="s">
        <v>2630</v>
      </c>
    </row>
    <row r="3085" spans="1:7">
      <c r="A3085" s="1431" t="s">
        <v>806</v>
      </c>
      <c r="B3085" s="1217" t="s">
        <v>2463</v>
      </c>
      <c r="C3085" s="23">
        <v>46161</v>
      </c>
      <c r="D3085" s="11">
        <v>200</v>
      </c>
      <c r="G3085" t="s">
        <v>2630</v>
      </c>
    </row>
    <row r="3086" spans="1:7">
      <c r="A3086" s="1438" t="s">
        <v>806</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687</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804</v>
      </c>
      <c r="B3090" s="244" t="s">
        <v>2620</v>
      </c>
      <c r="C3090" s="23">
        <v>46161</v>
      </c>
      <c r="D3090" s="11">
        <v>766</v>
      </c>
      <c r="G3090" t="s">
        <v>2630</v>
      </c>
    </row>
    <row r="3091" spans="1:7">
      <c r="A3091" s="1228" t="s">
        <v>862</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839</v>
      </c>
      <c r="B3093" s="1217" t="s">
        <v>473</v>
      </c>
      <c r="C3093" s="23">
        <v>46162</v>
      </c>
      <c r="D3093" s="11">
        <v>579</v>
      </c>
      <c r="G3093" t="s">
        <v>2630</v>
      </c>
    </row>
    <row r="3094" spans="1:7">
      <c r="A3094" s="1218" t="s">
        <v>1457</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804</v>
      </c>
      <c r="B3097" s="244" t="s">
        <v>2620</v>
      </c>
      <c r="C3097" s="23">
        <v>46162</v>
      </c>
      <c r="F3097" s="11" t="s">
        <v>2652</v>
      </c>
      <c r="G3097" t="s">
        <v>2630</v>
      </c>
    </row>
    <row r="3098" spans="1:7">
      <c r="A3098" s="1228" t="s">
        <v>862</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1457</v>
      </c>
      <c r="B3101" s="1218" t="s">
        <v>54</v>
      </c>
      <c r="C3101" s="23">
        <v>46163</v>
      </c>
      <c r="D3101" s="89">
        <v>2748</v>
      </c>
      <c r="G3101" t="s">
        <v>2630</v>
      </c>
    </row>
    <row r="3102" spans="1:7">
      <c r="A3102" s="1425" t="s">
        <v>839</v>
      </c>
      <c r="B3102" s="1229" t="s">
        <v>473</v>
      </c>
      <c r="C3102" s="23">
        <v>46163</v>
      </c>
      <c r="D3102" s="11">
        <v>300</v>
      </c>
      <c r="G3102" t="s">
        <v>2630</v>
      </c>
    </row>
    <row r="3103" spans="1:7">
      <c r="A3103" s="1229" t="s">
        <v>892</v>
      </c>
      <c r="B3103" s="1229" t="s">
        <v>2631</v>
      </c>
      <c r="C3103" s="23">
        <v>46163</v>
      </c>
      <c r="D3103" s="11">
        <v>71</v>
      </c>
      <c r="G3103" t="s">
        <v>2630</v>
      </c>
    </row>
    <row r="3104" spans="1:7">
      <c r="A3104" s="1229" t="s">
        <v>687</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862</v>
      </c>
      <c r="B3108" s="1427" t="s">
        <v>1549</v>
      </c>
      <c r="C3108" s="23">
        <v>46164</v>
      </c>
      <c r="D3108" s="11">
        <v>225</v>
      </c>
      <c r="G3108" t="s">
        <v>2630</v>
      </c>
    </row>
    <row r="3109" spans="1:7">
      <c r="A3109" s="1216" t="s">
        <v>1457</v>
      </c>
      <c r="B3109" s="1218" t="s">
        <v>54</v>
      </c>
      <c r="C3109" s="23">
        <v>46164</v>
      </c>
      <c r="D3109" s="89">
        <v>1060</v>
      </c>
      <c r="G3109" t="s">
        <v>2630</v>
      </c>
    </row>
    <row r="3110" spans="1:7">
      <c r="A3110" s="1431" t="s">
        <v>839</v>
      </c>
      <c r="B3110" s="1217" t="s">
        <v>473</v>
      </c>
      <c r="C3110" s="23">
        <v>46164</v>
      </c>
      <c r="D3110" s="11">
        <v>216</v>
      </c>
      <c r="G3110" t="s">
        <v>2630</v>
      </c>
    </row>
    <row r="3111" spans="1:7">
      <c r="A3111" s="1454" t="s">
        <v>840</v>
      </c>
      <c r="B3111" s="1217" t="s">
        <v>473</v>
      </c>
      <c r="C3111" s="23">
        <v>46164</v>
      </c>
      <c r="D3111" s="11">
        <v>351</v>
      </c>
      <c r="G3111" t="s">
        <v>2630</v>
      </c>
    </row>
    <row r="3112" spans="1:7">
      <c r="A3112" s="1217" t="s">
        <v>687</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862</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839</v>
      </c>
      <c r="B3119" s="1217" t="s">
        <v>473</v>
      </c>
      <c r="C3119" s="23">
        <v>46168</v>
      </c>
      <c r="D3119" s="11">
        <v>65</v>
      </c>
      <c r="G3119" t="s">
        <v>2630</v>
      </c>
    </row>
    <row r="3120" spans="1:7">
      <c r="A3120" s="1454" t="s">
        <v>840</v>
      </c>
      <c r="B3120" s="1217" t="s">
        <v>473</v>
      </c>
      <c r="C3120" s="23">
        <v>46168</v>
      </c>
      <c r="D3120" s="11">
        <v>649</v>
      </c>
      <c r="G3120" t="s">
        <v>2630</v>
      </c>
    </row>
    <row r="3121" spans="1:7">
      <c r="A3121" s="1217" t="s">
        <v>828</v>
      </c>
      <c r="B3121" s="1218" t="s">
        <v>54</v>
      </c>
      <c r="C3121" s="23">
        <v>46168</v>
      </c>
      <c r="D3121" s="89">
        <v>2456</v>
      </c>
      <c r="G3121" t="s">
        <v>2630</v>
      </c>
    </row>
    <row r="3122" spans="1:7">
      <c r="A3122" s="1217" t="s">
        <v>687</v>
      </c>
      <c r="B3122" s="1217" t="s">
        <v>2631</v>
      </c>
      <c r="C3122" s="23">
        <v>46168</v>
      </c>
      <c r="F3122" s="1221" t="s">
        <v>2657</v>
      </c>
      <c r="G3122" t="s">
        <v>2630</v>
      </c>
    </row>
    <row r="3123" spans="1:7">
      <c r="A3123" s="240" t="s">
        <v>795</v>
      </c>
      <c r="B3123" s="244" t="s">
        <v>2620</v>
      </c>
      <c r="C3123" s="23">
        <v>46168</v>
      </c>
      <c r="D3123" s="11">
        <v>591</v>
      </c>
      <c r="G3123" t="s">
        <v>2630</v>
      </c>
    </row>
    <row r="3124" spans="1:7">
      <c r="A3124" s="1216" t="s">
        <v>862</v>
      </c>
      <c r="B3124" s="1216" t="s">
        <v>1549</v>
      </c>
      <c r="C3124" s="23">
        <v>46169</v>
      </c>
      <c r="D3124" s="11">
        <v>193</v>
      </c>
      <c r="F3124" s="11" t="s">
        <v>2658</v>
      </c>
      <c r="G3124" t="s">
        <v>2630</v>
      </c>
    </row>
    <row r="3125" spans="1:7">
      <c r="A3125" s="1461" t="s">
        <v>840</v>
      </c>
      <c r="B3125" s="1216" t="s">
        <v>473</v>
      </c>
      <c r="C3125" s="23">
        <v>46169</v>
      </c>
      <c r="D3125" s="11">
        <v>130</v>
      </c>
      <c r="G3125" t="s">
        <v>2630</v>
      </c>
    </row>
    <row r="3126" spans="1:7">
      <c r="A3126" s="1217" t="s">
        <v>828</v>
      </c>
      <c r="B3126" s="1218" t="s">
        <v>54</v>
      </c>
      <c r="C3126" s="23">
        <v>46169</v>
      </c>
      <c r="D3126" s="89">
        <v>2095</v>
      </c>
      <c r="G3126" t="s">
        <v>2630</v>
      </c>
    </row>
    <row r="3127" spans="1:7">
      <c r="A3127" s="1217" t="s">
        <v>825</v>
      </c>
      <c r="B3127" s="1218" t="s">
        <v>54</v>
      </c>
      <c r="C3127" s="23">
        <v>46169</v>
      </c>
      <c r="D3127" s="11">
        <v>420</v>
      </c>
      <c r="G3127" t="s">
        <v>2630</v>
      </c>
    </row>
    <row r="3128" spans="1:7">
      <c r="A3128" s="1217" t="s">
        <v>845</v>
      </c>
      <c r="B3128" s="1228" t="s">
        <v>1549</v>
      </c>
      <c r="C3128" s="23">
        <v>46169</v>
      </c>
      <c r="E3128" s="74">
        <v>254</v>
      </c>
      <c r="F3128" s="11" t="s">
        <v>2659</v>
      </c>
      <c r="G3128" t="s">
        <v>2630</v>
      </c>
    </row>
    <row r="3129" spans="1:7">
      <c r="A3129" s="1218" t="s">
        <v>691</v>
      </c>
      <c r="B3129" s="1218" t="s">
        <v>2631</v>
      </c>
      <c r="C3129" s="23">
        <v>46169</v>
      </c>
      <c r="D3129" s="89">
        <v>1110</v>
      </c>
      <c r="G3129" t="s">
        <v>2630</v>
      </c>
    </row>
    <row r="3130" spans="1:7">
      <c r="A3130" s="240" t="s">
        <v>795</v>
      </c>
      <c r="B3130" s="244" t="s">
        <v>2620</v>
      </c>
      <c r="C3130" s="23">
        <v>46169</v>
      </c>
      <c r="D3130" s="11">
        <v>670</v>
      </c>
      <c r="G3130" t="s">
        <v>2630</v>
      </c>
    </row>
    <row r="3131" spans="1:7">
      <c r="A3131" s="240" t="s">
        <v>792</v>
      </c>
      <c r="B3131" s="244" t="s">
        <v>2620</v>
      </c>
      <c r="C3131" s="23">
        <v>46169</v>
      </c>
      <c r="D3131" s="11">
        <v>145</v>
      </c>
      <c r="G3131" t="s">
        <v>2630</v>
      </c>
    </row>
    <row r="3132" spans="1:7">
      <c r="A3132" s="1216" t="s">
        <v>862</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867</v>
      </c>
      <c r="B3134" s="1217" t="s">
        <v>473</v>
      </c>
      <c r="C3134" s="23">
        <v>46170</v>
      </c>
      <c r="D3134" s="89">
        <v>1251</v>
      </c>
      <c r="G3134" t="s">
        <v>2630</v>
      </c>
    </row>
    <row r="3135" spans="1:7">
      <c r="A3135" s="1435" t="s">
        <v>840</v>
      </c>
      <c r="B3135" s="1435" t="s">
        <v>473</v>
      </c>
      <c r="C3135" s="23">
        <v>46170</v>
      </c>
      <c r="D3135" s="11">
        <v>864</v>
      </c>
      <c r="E3135" s="135"/>
      <c r="F3135" s="50"/>
      <c r="G3135" t="s">
        <v>2630</v>
      </c>
    </row>
    <row r="3136" spans="1:7">
      <c r="A3136" s="1432" t="s">
        <v>825</v>
      </c>
      <c r="B3136" s="1218" t="s">
        <v>54</v>
      </c>
      <c r="C3136" s="23">
        <v>46170</v>
      </c>
      <c r="D3136" s="74">
        <v>690</v>
      </c>
      <c r="E3136" s="11"/>
      <c r="G3136" t="s">
        <v>2630</v>
      </c>
    </row>
    <row r="3137" spans="1:7">
      <c r="A3137" s="1218" t="s">
        <v>841</v>
      </c>
      <c r="B3137" s="1218" t="s">
        <v>54</v>
      </c>
      <c r="C3137" s="23">
        <v>46170</v>
      </c>
      <c r="D3137" s="74"/>
      <c r="E3137" s="11"/>
      <c r="F3137" s="1433" t="s">
        <v>2038</v>
      </c>
      <c r="G3137" t="s">
        <v>2630</v>
      </c>
    </row>
    <row r="3138" spans="1:7">
      <c r="A3138" s="1217" t="s">
        <v>691</v>
      </c>
      <c r="B3138" s="1217" t="s">
        <v>2631</v>
      </c>
      <c r="C3138" s="23">
        <v>46170</v>
      </c>
      <c r="D3138" s="89">
        <v>1904</v>
      </c>
      <c r="E3138" s="182"/>
      <c r="F3138" s="103"/>
      <c r="G3138" t="s">
        <v>2630</v>
      </c>
    </row>
    <row r="3139" spans="1:7">
      <c r="A3139" s="1217" t="s">
        <v>687</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795</v>
      </c>
      <c r="B3141" s="244" t="s">
        <v>2620</v>
      </c>
      <c r="C3141" s="23">
        <v>46170</v>
      </c>
      <c r="D3141" s="11">
        <v>622</v>
      </c>
      <c r="G3141" t="s">
        <v>2630</v>
      </c>
    </row>
    <row r="3142" spans="1:7">
      <c r="A3142" s="1216" t="s">
        <v>862</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867</v>
      </c>
      <c r="B3144" s="1217" t="s">
        <v>473</v>
      </c>
      <c r="C3144" s="23">
        <v>46171</v>
      </c>
      <c r="D3144" s="89">
        <v>2149</v>
      </c>
      <c r="G3144" t="s">
        <v>2630</v>
      </c>
    </row>
    <row r="3145" spans="1:7">
      <c r="A3145" s="1217" t="s">
        <v>691</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795</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867</v>
      </c>
      <c r="B3149" s="1229" t="s">
        <v>473</v>
      </c>
      <c r="C3149" s="23">
        <v>46174</v>
      </c>
      <c r="D3149" s="89">
        <v>1826</v>
      </c>
      <c r="G3149" t="s">
        <v>1990</v>
      </c>
    </row>
    <row r="3150" spans="1:7">
      <c r="A3150" s="1229" t="s">
        <v>565</v>
      </c>
      <c r="B3150" s="1229" t="s">
        <v>470</v>
      </c>
      <c r="C3150" s="23">
        <v>46174</v>
      </c>
      <c r="D3150" s="11">
        <v>514</v>
      </c>
      <c r="G3150" t="s">
        <v>1990</v>
      </c>
    </row>
    <row r="3151" spans="1:7">
      <c r="A3151" s="1486" t="s">
        <v>840</v>
      </c>
      <c r="B3151" s="1486" t="s">
        <v>473</v>
      </c>
      <c r="C3151" s="23">
        <v>46174</v>
      </c>
      <c r="D3151" s="11">
        <v>500</v>
      </c>
      <c r="F3151" s="11" t="s">
        <v>2374</v>
      </c>
      <c r="G3151" t="s">
        <v>1990</v>
      </c>
    </row>
    <row r="3152" spans="1:7">
      <c r="A3152" s="1229" t="s">
        <v>1457</v>
      </c>
      <c r="B3152" s="1218" t="s">
        <v>54</v>
      </c>
      <c r="C3152" s="23">
        <v>46174</v>
      </c>
      <c r="D3152" s="11">
        <v>883</v>
      </c>
      <c r="G3152" t="s">
        <v>1990</v>
      </c>
    </row>
    <row r="3153" spans="1:7">
      <c r="A3153" s="1229" t="s">
        <v>825</v>
      </c>
      <c r="B3153" s="1218" t="s">
        <v>54</v>
      </c>
      <c r="C3153" s="23">
        <v>46174</v>
      </c>
      <c r="D3153" s="11">
        <v>612</v>
      </c>
      <c r="G3153" t="s">
        <v>1990</v>
      </c>
    </row>
    <row r="3154" spans="1:7">
      <c r="A3154" s="1428" t="s">
        <v>698</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792</v>
      </c>
      <c r="B3159" s="1178" t="s">
        <v>2620</v>
      </c>
      <c r="C3159" s="23">
        <v>46174</v>
      </c>
      <c r="D3159" s="11">
        <v>54</v>
      </c>
      <c r="F3159" s="11" t="s">
        <v>2666</v>
      </c>
      <c r="G3159" t="s">
        <v>1990</v>
      </c>
    </row>
    <row r="3160" spans="1:7">
      <c r="A3160" s="1179" t="s">
        <v>795</v>
      </c>
      <c r="B3160" s="1179" t="s">
        <v>2620</v>
      </c>
      <c r="C3160" s="23">
        <v>46174</v>
      </c>
      <c r="D3160" s="11">
        <v>783</v>
      </c>
      <c r="G3160" t="s">
        <v>1990</v>
      </c>
    </row>
    <row r="3161" spans="1:7">
      <c r="A3161" s="178" t="s">
        <v>804</v>
      </c>
      <c r="B3161" s="1179" t="s">
        <v>2620</v>
      </c>
      <c r="C3161" s="23">
        <v>46174</v>
      </c>
      <c r="E3161" s="250">
        <v>4148</v>
      </c>
      <c r="F3161" s="11" t="s">
        <v>2667</v>
      </c>
      <c r="G3161" t="s">
        <v>1990</v>
      </c>
    </row>
    <row r="3162" spans="1:7">
      <c r="A3162" s="1216" t="s">
        <v>862</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867</v>
      </c>
      <c r="B3164" s="1217" t="s">
        <v>473</v>
      </c>
      <c r="C3164" s="23">
        <v>46175</v>
      </c>
      <c r="D3164" s="11">
        <v>882</v>
      </c>
      <c r="G3164" t="s">
        <v>1990</v>
      </c>
    </row>
    <row r="3165" spans="1:7">
      <c r="A3165" s="1217" t="s">
        <v>565</v>
      </c>
      <c r="B3165" s="1229" t="s">
        <v>470</v>
      </c>
      <c r="C3165" s="23">
        <v>46175</v>
      </c>
      <c r="D3165" s="11">
        <v>457</v>
      </c>
      <c r="G3165" t="s">
        <v>1990</v>
      </c>
    </row>
    <row r="3166" spans="1:7">
      <c r="A3166" s="1435" t="s">
        <v>840</v>
      </c>
      <c r="B3166" s="1435" t="s">
        <v>473</v>
      </c>
      <c r="C3166" s="23">
        <v>46175</v>
      </c>
      <c r="D3166" s="11">
        <v>985</v>
      </c>
      <c r="F3166" s="11" t="s">
        <v>2668</v>
      </c>
      <c r="G3166" t="s">
        <v>1990</v>
      </c>
    </row>
    <row r="3167" spans="1:7">
      <c r="A3167" s="1217" t="s">
        <v>841</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691</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795</v>
      </c>
      <c r="B3174" s="244" t="s">
        <v>2620</v>
      </c>
      <c r="C3174" s="23">
        <v>46175</v>
      </c>
      <c r="D3174" s="11">
        <v>733</v>
      </c>
      <c r="G3174" t="s">
        <v>1990</v>
      </c>
    </row>
    <row r="3175" spans="1:7">
      <c r="A3175" s="1216" t="s">
        <v>862</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867</v>
      </c>
      <c r="B3177" s="1217" t="s">
        <v>473</v>
      </c>
      <c r="C3177" s="23">
        <v>46176</v>
      </c>
      <c r="D3177" s="89">
        <v>1681</v>
      </c>
      <c r="G3177" t="s">
        <v>1990</v>
      </c>
    </row>
    <row r="3178" spans="1:7">
      <c r="A3178" s="1217" t="s">
        <v>565</v>
      </c>
      <c r="B3178" s="1229" t="s">
        <v>470</v>
      </c>
      <c r="C3178" s="23">
        <v>46176</v>
      </c>
      <c r="D3178" s="11">
        <v>580</v>
      </c>
      <c r="G3178" t="s">
        <v>1990</v>
      </c>
    </row>
    <row r="3179" spans="1:7">
      <c r="A3179" s="1435" t="s">
        <v>840</v>
      </c>
      <c r="B3179" s="1435" t="s">
        <v>473</v>
      </c>
      <c r="C3179" s="23">
        <v>46176</v>
      </c>
      <c r="D3179" s="11">
        <v>860</v>
      </c>
      <c r="F3179" s="11" t="s">
        <v>2673</v>
      </c>
      <c r="G3179" t="s">
        <v>1990</v>
      </c>
    </row>
    <row r="3180" spans="1:7">
      <c r="A3180" s="1217" t="s">
        <v>841</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691</v>
      </c>
      <c r="B3183" s="1218" t="s">
        <v>2631</v>
      </c>
      <c r="C3183" s="23">
        <v>46176</v>
      </c>
      <c r="D3183" s="11">
        <v>427</v>
      </c>
      <c r="G3183" t="s">
        <v>1990</v>
      </c>
    </row>
    <row r="3184" spans="1:7">
      <c r="A3184" s="1432" t="s">
        <v>698</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795</v>
      </c>
      <c r="B3187" s="244" t="s">
        <v>2620</v>
      </c>
      <c r="C3187" s="23">
        <v>46176</v>
      </c>
      <c r="D3187" s="11">
        <v>970</v>
      </c>
      <c r="G3187" t="s">
        <v>1990</v>
      </c>
    </row>
    <row r="3188" spans="1:7">
      <c r="A3188" s="1216" t="s">
        <v>862</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867</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825</v>
      </c>
      <c r="B3192" s="1217" t="s">
        <v>1549</v>
      </c>
      <c r="C3192" s="23">
        <v>46177</v>
      </c>
      <c r="E3192" s="74">
        <v>544</v>
      </c>
      <c r="G3192" t="s">
        <v>1990</v>
      </c>
    </row>
    <row r="3193" spans="1:7">
      <c r="A3193" s="1435" t="s">
        <v>840</v>
      </c>
      <c r="B3193" s="1435" t="s">
        <v>473</v>
      </c>
      <c r="C3193" s="23">
        <v>46177</v>
      </c>
      <c r="D3193" s="11">
        <v>212</v>
      </c>
      <c r="F3193" s="11" t="s">
        <v>2677</v>
      </c>
      <c r="G3193" t="s">
        <v>1990</v>
      </c>
    </row>
    <row r="3194" spans="1:7">
      <c r="A3194" s="1217" t="s">
        <v>841</v>
      </c>
      <c r="B3194" s="1218" t="s">
        <v>54</v>
      </c>
      <c r="C3194" s="23">
        <v>46177</v>
      </c>
      <c r="D3194" s="11">
        <v>796</v>
      </c>
      <c r="G3194" t="s">
        <v>1990</v>
      </c>
    </row>
    <row r="3195" spans="1:7">
      <c r="A3195" s="1454" t="s">
        <v>644</v>
      </c>
      <c r="B3195" s="1218" t="s">
        <v>473</v>
      </c>
      <c r="C3195" s="23">
        <v>46177</v>
      </c>
      <c r="D3195" s="11">
        <v>590</v>
      </c>
      <c r="G3195" t="s">
        <v>1990</v>
      </c>
    </row>
    <row r="3196" spans="1:7">
      <c r="A3196" s="1217" t="s">
        <v>691</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795</v>
      </c>
      <c r="B3200" s="244" t="s">
        <v>2620</v>
      </c>
      <c r="C3200" s="23">
        <v>46177</v>
      </c>
      <c r="D3200" s="11">
        <v>917</v>
      </c>
      <c r="G3200" t="s">
        <v>1990</v>
      </c>
    </row>
    <row r="3201" spans="1:7">
      <c r="A3201" s="1216" t="s">
        <v>862</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865</v>
      </c>
      <c r="B3203" s="1217" t="s">
        <v>56</v>
      </c>
      <c r="C3203" s="23">
        <v>46178</v>
      </c>
      <c r="D3203" s="89">
        <v>1404</v>
      </c>
      <c r="G3203" t="s">
        <v>1990</v>
      </c>
    </row>
    <row r="3204" spans="1:7">
      <c r="A3204" s="1217" t="s">
        <v>867</v>
      </c>
      <c r="B3204" s="1217" t="s">
        <v>473</v>
      </c>
      <c r="C3204" s="23">
        <v>46178</v>
      </c>
      <c r="D3204" s="11">
        <v>243</v>
      </c>
      <c r="G3204" t="s">
        <v>1990</v>
      </c>
    </row>
    <row r="3205" spans="1:7">
      <c r="A3205" s="1217" t="s">
        <v>565</v>
      </c>
      <c r="B3205" s="1229" t="s">
        <v>470</v>
      </c>
      <c r="C3205" s="23">
        <v>46178</v>
      </c>
      <c r="D3205" s="11">
        <v>351</v>
      </c>
      <c r="G3205" t="s">
        <v>1990</v>
      </c>
    </row>
    <row r="3206" spans="1:7">
      <c r="A3206" s="1216" t="s">
        <v>841</v>
      </c>
      <c r="B3206" s="1218" t="s">
        <v>54</v>
      </c>
      <c r="C3206" s="23">
        <v>46178</v>
      </c>
      <c r="D3206" s="11">
        <v>800</v>
      </c>
      <c r="G3206" t="s">
        <v>1990</v>
      </c>
    </row>
    <row r="3207" spans="1:7">
      <c r="A3207" s="1454" t="s">
        <v>644</v>
      </c>
      <c r="B3207" s="1218" t="s">
        <v>473</v>
      </c>
      <c r="C3207" s="23">
        <v>46178</v>
      </c>
      <c r="D3207" s="11">
        <v>261</v>
      </c>
      <c r="G3207" t="s">
        <v>1990</v>
      </c>
    </row>
    <row r="3208" spans="1:7">
      <c r="A3208" s="1217" t="s">
        <v>893</v>
      </c>
      <c r="B3208" s="1217" t="s">
        <v>2631</v>
      </c>
      <c r="C3208" s="23">
        <v>46178</v>
      </c>
      <c r="D3208" s="89">
        <v>1377</v>
      </c>
      <c r="G3208" t="s">
        <v>1990</v>
      </c>
    </row>
    <row r="3209" spans="1:7">
      <c r="A3209" s="1217" t="s">
        <v>687</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795</v>
      </c>
      <c r="B3212" s="244" t="s">
        <v>2620</v>
      </c>
      <c r="C3212" s="23">
        <v>46178</v>
      </c>
      <c r="D3212" s="11">
        <v>589</v>
      </c>
      <c r="G3212" t="s">
        <v>1990</v>
      </c>
    </row>
    <row r="3213" spans="1:7">
      <c r="A3213" s="1435" t="s">
        <v>862</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865</v>
      </c>
      <c r="B3215" s="1218" t="s">
        <v>56</v>
      </c>
      <c r="C3215" s="23">
        <v>46181</v>
      </c>
      <c r="D3215" s="89">
        <v>1403</v>
      </c>
      <c r="F3215" s="11" t="s">
        <v>2680</v>
      </c>
      <c r="G3215" t="s">
        <v>1990</v>
      </c>
    </row>
    <row r="3216" spans="1:7">
      <c r="A3216" s="1432" t="s">
        <v>867</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598</v>
      </c>
      <c r="B3220" s="1432" t="s">
        <v>2682</v>
      </c>
      <c r="C3220" s="23">
        <v>46181</v>
      </c>
      <c r="D3220" s="11">
        <v>557</v>
      </c>
      <c r="G3220" t="s">
        <v>1990</v>
      </c>
    </row>
    <row r="3221" spans="1:7">
      <c r="A3221" s="1432" t="s">
        <v>840</v>
      </c>
      <c r="B3221" s="1432" t="s">
        <v>473</v>
      </c>
      <c r="C3221" s="23">
        <v>46181</v>
      </c>
      <c r="D3221" s="11">
        <v>314</v>
      </c>
      <c r="G3221" t="s">
        <v>1990</v>
      </c>
    </row>
    <row r="3222" spans="1:7">
      <c r="A3222" s="1216" t="s">
        <v>841</v>
      </c>
      <c r="B3222" s="1218" t="s">
        <v>54</v>
      </c>
      <c r="C3222" s="23">
        <v>46181</v>
      </c>
      <c r="D3222" s="11">
        <v>363</v>
      </c>
      <c r="G3222" t="s">
        <v>1990</v>
      </c>
    </row>
    <row r="3223" spans="1:7">
      <c r="A3223" s="1431" t="s">
        <v>644</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702</v>
      </c>
      <c r="B3227" s="1432" t="s">
        <v>1549</v>
      </c>
      <c r="C3227" s="23">
        <v>46181</v>
      </c>
      <c r="D3227" s="11">
        <v>554</v>
      </c>
      <c r="G3227" t="s">
        <v>1990</v>
      </c>
    </row>
    <row r="3228" spans="1:7">
      <c r="A3228" s="1435" t="s">
        <v>792</v>
      </c>
      <c r="B3228" s="244" t="s">
        <v>2620</v>
      </c>
      <c r="C3228" s="23">
        <v>46181</v>
      </c>
      <c r="F3228" s="240" t="s">
        <v>2683</v>
      </c>
      <c r="G3228" t="s">
        <v>1990</v>
      </c>
    </row>
    <row r="3229" spans="1:7">
      <c r="A3229" s="1218" t="s">
        <v>795</v>
      </c>
      <c r="B3229" s="244" t="s">
        <v>2620</v>
      </c>
      <c r="C3229" s="23">
        <v>46181</v>
      </c>
      <c r="D3229" s="11">
        <v>230</v>
      </c>
      <c r="F3229" s="11" t="s">
        <v>2684</v>
      </c>
      <c r="G3229" t="s">
        <v>1990</v>
      </c>
    </row>
    <row r="3230" spans="1:7">
      <c r="A3230" s="1486" t="s">
        <v>865</v>
      </c>
      <c r="B3230" s="1486" t="s">
        <v>56</v>
      </c>
      <c r="C3230" s="23">
        <v>46182</v>
      </c>
      <c r="D3230" s="89">
        <v>1668</v>
      </c>
      <c r="F3230" s="11" t="s">
        <v>2685</v>
      </c>
      <c r="G3230" t="s">
        <v>1990</v>
      </c>
    </row>
    <row r="3231" spans="1:7">
      <c r="A3231" s="1427" t="s">
        <v>867</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598</v>
      </c>
      <c r="B3235" s="1427" t="s">
        <v>2682</v>
      </c>
      <c r="C3235" s="23">
        <v>46182</v>
      </c>
      <c r="D3235" s="11">
        <v>788</v>
      </c>
      <c r="G3235" t="s">
        <v>1990</v>
      </c>
    </row>
    <row r="3236" spans="1:7">
      <c r="A3236" s="1228" t="s">
        <v>841</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702</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792</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865</v>
      </c>
      <c r="B3244" s="1435" t="s">
        <v>56</v>
      </c>
      <c r="C3244" s="23">
        <v>46183</v>
      </c>
      <c r="D3244" s="89">
        <v>1670</v>
      </c>
      <c r="F3244" s="11" t="s">
        <v>2690</v>
      </c>
      <c r="G3244" t="s">
        <v>1990</v>
      </c>
    </row>
    <row r="3245" spans="1:7">
      <c r="A3245" s="1432" t="s">
        <v>867</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598</v>
      </c>
      <c r="B3249" s="1432" t="s">
        <v>2682</v>
      </c>
      <c r="C3249" s="23">
        <v>46183</v>
      </c>
      <c r="D3249" s="11">
        <v>911</v>
      </c>
      <c r="F3249" s="52" t="s">
        <v>2692</v>
      </c>
      <c r="G3249" t="s">
        <v>1990</v>
      </c>
    </row>
    <row r="3250" spans="1:7">
      <c r="A3250" s="1216" t="s">
        <v>843</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702</v>
      </c>
      <c r="B3253" s="1432" t="s">
        <v>1549</v>
      </c>
      <c r="C3253" s="23">
        <v>46183</v>
      </c>
      <c r="F3253" s="1221" t="s">
        <v>2038</v>
      </c>
      <c r="G3253" t="s">
        <v>1990</v>
      </c>
    </row>
    <row r="3254" spans="1:7">
      <c r="A3254" s="1435" t="s">
        <v>792</v>
      </c>
      <c r="B3254" s="240" t="s">
        <v>2620</v>
      </c>
      <c r="C3254" s="23">
        <v>46183</v>
      </c>
      <c r="D3254" s="11">
        <v>7</v>
      </c>
      <c r="F3254" s="240" t="s">
        <v>2693</v>
      </c>
      <c r="G3254" t="s">
        <v>1990</v>
      </c>
    </row>
    <row r="3255" spans="1:7">
      <c r="A3255" s="1218" t="s">
        <v>795</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865</v>
      </c>
      <c r="B3257" s="1486" t="s">
        <v>56</v>
      </c>
      <c r="C3257" s="23">
        <v>46184</v>
      </c>
      <c r="D3257" s="89">
        <v>1364</v>
      </c>
      <c r="F3257" s="11" t="s">
        <v>2696</v>
      </c>
      <c r="G3257" t="s">
        <v>1990</v>
      </c>
    </row>
    <row r="3258" spans="1:7">
      <c r="A3258" s="1427" t="s">
        <v>867</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598</v>
      </c>
      <c r="B3261" s="1427" t="s">
        <v>2682</v>
      </c>
      <c r="C3261" s="23">
        <v>46184</v>
      </c>
      <c r="D3261" s="11">
        <v>820</v>
      </c>
      <c r="F3261" s="11" t="s">
        <v>2697</v>
      </c>
      <c r="G3261" t="s">
        <v>1990</v>
      </c>
    </row>
    <row r="3262" spans="1:7">
      <c r="A3262" s="1486" t="s">
        <v>649</v>
      </c>
      <c r="B3262" s="1218" t="s">
        <v>54</v>
      </c>
      <c r="C3262" s="23">
        <v>46184</v>
      </c>
      <c r="F3262" s="11" t="s">
        <v>1825</v>
      </c>
      <c r="G3262" t="s">
        <v>1990</v>
      </c>
    </row>
    <row r="3263" spans="1:7">
      <c r="A3263" s="1229" t="s">
        <v>651</v>
      </c>
      <c r="B3263" s="1218" t="s">
        <v>54</v>
      </c>
      <c r="C3263" s="23">
        <v>46184</v>
      </c>
      <c r="D3263" s="11">
        <v>981</v>
      </c>
      <c r="G3263" t="s">
        <v>1990</v>
      </c>
    </row>
    <row r="3264" spans="1:7">
      <c r="A3264" s="1428" t="s">
        <v>843</v>
      </c>
      <c r="B3264" s="1218" t="s">
        <v>54</v>
      </c>
      <c r="C3264" s="23">
        <v>46184</v>
      </c>
      <c r="D3264" s="89">
        <v>1806</v>
      </c>
      <c r="G3264" t="s">
        <v>1990</v>
      </c>
    </row>
    <row r="3265" spans="1:7">
      <c r="A3265" s="1229" t="s">
        <v>685</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687</v>
      </c>
      <c r="B3267" s="1427" t="s">
        <v>2631</v>
      </c>
      <c r="C3267" s="23">
        <v>46184</v>
      </c>
      <c r="D3267" s="11">
        <v>525</v>
      </c>
      <c r="G3267" t="s">
        <v>1990</v>
      </c>
    </row>
    <row r="3268" spans="1:7">
      <c r="A3268" s="1428" t="s">
        <v>691</v>
      </c>
      <c r="B3268" s="1229" t="s">
        <v>2631</v>
      </c>
      <c r="C3268" s="23">
        <v>46184</v>
      </c>
      <c r="D3268" s="11">
        <v>43</v>
      </c>
      <c r="G3268" t="s">
        <v>1990</v>
      </c>
    </row>
    <row r="3269" spans="1:7">
      <c r="A3269" s="1229" t="s">
        <v>894</v>
      </c>
      <c r="B3269" s="1229" t="s">
        <v>2631</v>
      </c>
      <c r="C3269" s="23">
        <v>46184</v>
      </c>
      <c r="D3269" s="11">
        <v>294</v>
      </c>
      <c r="G3269" t="s">
        <v>1990</v>
      </c>
    </row>
    <row r="3270" spans="1:7">
      <c r="A3270" s="1486" t="s">
        <v>792</v>
      </c>
      <c r="B3270" s="1178" t="s">
        <v>2620</v>
      </c>
      <c r="C3270" s="23">
        <v>46184</v>
      </c>
      <c r="D3270" s="11">
        <v>36</v>
      </c>
      <c r="F3270" s="11" t="s">
        <v>2698</v>
      </c>
      <c r="G3270" t="s">
        <v>1990</v>
      </c>
    </row>
    <row r="3271" spans="1:7">
      <c r="A3271" s="1428" t="s">
        <v>795</v>
      </c>
      <c r="B3271" s="1179" t="s">
        <v>2620</v>
      </c>
      <c r="C3271" s="23">
        <v>46184</v>
      </c>
      <c r="D3271" s="11">
        <v>24</v>
      </c>
      <c r="F3271" s="11" t="s">
        <v>2699</v>
      </c>
      <c r="G3271" t="s">
        <v>1990</v>
      </c>
    </row>
    <row r="3272" spans="1:7">
      <c r="A3272" s="1428" t="s">
        <v>796</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867</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870</v>
      </c>
      <c r="B3276" s="1432" t="s">
        <v>56</v>
      </c>
      <c r="C3276" s="23">
        <v>46185</v>
      </c>
      <c r="D3276" s="89">
        <v>2663</v>
      </c>
      <c r="G3276" t="s">
        <v>1990</v>
      </c>
    </row>
    <row r="3277" spans="1:7">
      <c r="A3277" s="1218" t="s">
        <v>581</v>
      </c>
      <c r="B3277" s="1218" t="s">
        <v>473</v>
      </c>
      <c r="C3277" s="23">
        <v>46185</v>
      </c>
      <c r="D3277" s="89">
        <v>1192</v>
      </c>
      <c r="G3277" t="s">
        <v>1990</v>
      </c>
    </row>
    <row r="3278" spans="1:7">
      <c r="A3278" s="1432" t="s">
        <v>598</v>
      </c>
      <c r="B3278" s="1432" t="s">
        <v>2682</v>
      </c>
      <c r="C3278" s="23">
        <v>46185</v>
      </c>
      <c r="F3278" s="11" t="s">
        <v>2681</v>
      </c>
      <c r="G3278" t="s">
        <v>1990</v>
      </c>
    </row>
    <row r="3279" spans="1:7">
      <c r="A3279" s="1435" t="s">
        <v>649</v>
      </c>
      <c r="B3279" s="1218" t="s">
        <v>54</v>
      </c>
      <c r="C3279" s="23">
        <v>46185</v>
      </c>
      <c r="D3279" s="89">
        <v>1633</v>
      </c>
      <c r="G3279" t="s">
        <v>1990</v>
      </c>
    </row>
    <row r="3280" spans="1:7">
      <c r="A3280" s="1217" t="s">
        <v>651</v>
      </c>
      <c r="B3280" s="1218" t="s">
        <v>54</v>
      </c>
      <c r="C3280" s="23">
        <v>46185</v>
      </c>
      <c r="D3280" s="89">
        <v>1038</v>
      </c>
      <c r="G3280" t="s">
        <v>1990</v>
      </c>
    </row>
    <row r="3281" spans="1:7">
      <c r="A3281" s="1217" t="s">
        <v>685</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795</v>
      </c>
      <c r="B3284" s="240" t="s">
        <v>2620</v>
      </c>
      <c r="C3284" s="23">
        <v>46185</v>
      </c>
      <c r="D3284" s="11">
        <v>19</v>
      </c>
      <c r="F3284" s="11" t="s">
        <v>2702</v>
      </c>
      <c r="G3284" t="s">
        <v>1990</v>
      </c>
    </row>
    <row r="3285" spans="1:7">
      <c r="A3285" s="1218" t="s">
        <v>796</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865</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221" t="s">
        <v>2705</v>
      </c>
      <c r="G3290" t="s">
        <v>1990</v>
      </c>
    </row>
    <row r="3291" spans="1:7">
      <c r="A3291" s="1218" t="s">
        <v>568</v>
      </c>
      <c r="B3291" s="1218" t="s">
        <v>56</v>
      </c>
      <c r="C3291" s="23">
        <v>46188</v>
      </c>
      <c r="F3291" s="1538" t="s">
        <v>2706</v>
      </c>
      <c r="G3291" t="s">
        <v>1990</v>
      </c>
    </row>
    <row r="3292" spans="1:7">
      <c r="A3292" s="1432" t="s">
        <v>870</v>
      </c>
      <c r="B3292" s="1432" t="s">
        <v>56</v>
      </c>
      <c r="C3292" s="23">
        <v>46188</v>
      </c>
      <c r="D3292" s="89">
        <v>1830</v>
      </c>
      <c r="F3292" s="11" t="s">
        <v>2707</v>
      </c>
      <c r="G3292" t="s">
        <v>1990</v>
      </c>
    </row>
    <row r="3293" spans="1:7">
      <c r="A3293" s="1218" t="s">
        <v>581</v>
      </c>
      <c r="B3293" s="1218" t="s">
        <v>473</v>
      </c>
      <c r="C3293" s="23">
        <v>46188</v>
      </c>
      <c r="D3293" s="11">
        <v>889</v>
      </c>
      <c r="G3293" t="s">
        <v>1990</v>
      </c>
    </row>
    <row r="3294" spans="1:7">
      <c r="A3294" s="1217" t="s">
        <v>589</v>
      </c>
      <c r="B3294" s="1432" t="s">
        <v>1549</v>
      </c>
      <c r="C3294" s="23">
        <v>46188</v>
      </c>
      <c r="D3294" s="11">
        <v>300</v>
      </c>
      <c r="F3294" s="11" t="s">
        <v>2092</v>
      </c>
      <c r="G3294" t="s">
        <v>1990</v>
      </c>
    </row>
    <row r="3295" spans="1:7">
      <c r="A3295" s="1218" t="s">
        <v>598</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608</v>
      </c>
      <c r="B3297" s="1218" t="s">
        <v>2279</v>
      </c>
      <c r="C3297" s="23">
        <v>46188</v>
      </c>
      <c r="D3297" s="11">
        <v>139</v>
      </c>
      <c r="G3297" t="s">
        <v>1990</v>
      </c>
    </row>
    <row r="3298" spans="1:7">
      <c r="A3298" s="1216" t="s">
        <v>651</v>
      </c>
      <c r="B3298" s="1216" t="s">
        <v>54</v>
      </c>
      <c r="C3298" s="23">
        <v>46188</v>
      </c>
      <c r="D3298" s="11">
        <v>806</v>
      </c>
      <c r="G3298" t="s">
        <v>1990</v>
      </c>
    </row>
    <row r="3299" spans="1:7">
      <c r="A3299" s="1217" t="s">
        <v>685</v>
      </c>
      <c r="B3299" s="1432" t="s">
        <v>2631</v>
      </c>
      <c r="C3299" s="23">
        <v>46188</v>
      </c>
      <c r="D3299" s="11">
        <v>636</v>
      </c>
      <c r="G3299" t="s">
        <v>1990</v>
      </c>
    </row>
    <row r="3300" spans="1:7">
      <c r="A3300" s="1218" t="s">
        <v>698</v>
      </c>
      <c r="B3300" s="1217" t="s">
        <v>2631</v>
      </c>
      <c r="C3300" s="23">
        <v>46188</v>
      </c>
      <c r="D3300" s="89">
        <v>1076</v>
      </c>
      <c r="G3300" t="s">
        <v>1990</v>
      </c>
    </row>
    <row r="3301" spans="1:7">
      <c r="A3301" s="1435" t="s">
        <v>795</v>
      </c>
      <c r="B3301" s="240" t="s">
        <v>2620</v>
      </c>
      <c r="C3301" s="23">
        <v>46188</v>
      </c>
      <c r="D3301" s="11">
        <v>27</v>
      </c>
      <c r="F3301" s="11" t="s">
        <v>2698</v>
      </c>
      <c r="G3301" t="s">
        <v>1990</v>
      </c>
    </row>
    <row r="3302" spans="1:7">
      <c r="A3302" s="1218" t="s">
        <v>796</v>
      </c>
      <c r="B3302" s="244" t="s">
        <v>2620</v>
      </c>
      <c r="C3302" s="23">
        <v>46188</v>
      </c>
      <c r="D3302" s="11">
        <v>587</v>
      </c>
      <c r="G3302" t="s">
        <v>1990</v>
      </c>
    </row>
    <row r="3303" spans="1:7">
      <c r="A3303" s="1435" t="s">
        <v>552</v>
      </c>
      <c r="B3303" s="1435" t="s">
        <v>1549</v>
      </c>
      <c r="C3303" s="23">
        <v>46189</v>
      </c>
      <c r="G3303" t="s">
        <v>1990</v>
      </c>
    </row>
    <row r="3304" spans="1:7">
      <c r="A3304" s="1432" t="s">
        <v>561</v>
      </c>
      <c r="B3304" s="1217" t="s">
        <v>474</v>
      </c>
      <c r="C3304" s="23">
        <v>46189</v>
      </c>
      <c r="G3304" t="s">
        <v>1990</v>
      </c>
    </row>
    <row r="3305" spans="1:7">
      <c r="A3305" s="1218" t="s">
        <v>563</v>
      </c>
      <c r="B3305" s="1218" t="s">
        <v>56</v>
      </c>
      <c r="C3305" s="23">
        <v>46189</v>
      </c>
      <c r="G3305" t="s">
        <v>1990</v>
      </c>
    </row>
    <row r="3306" spans="1:7">
      <c r="A3306" s="1432" t="s">
        <v>564</v>
      </c>
      <c r="B3306" s="1432" t="s">
        <v>62</v>
      </c>
      <c r="C3306" s="23">
        <v>46189</v>
      </c>
      <c r="G3306" t="s">
        <v>1990</v>
      </c>
    </row>
    <row r="3307" spans="1:7">
      <c r="A3307" s="1218" t="s">
        <v>568</v>
      </c>
      <c r="B3307" s="1218" t="s">
        <v>56</v>
      </c>
      <c r="C3307" s="23">
        <v>46189</v>
      </c>
      <c r="G3307" t="s">
        <v>1990</v>
      </c>
    </row>
    <row r="3308" spans="1:7">
      <c r="A3308" s="1217" t="s">
        <v>578</v>
      </c>
      <c r="B3308" s="1217" t="s">
        <v>56</v>
      </c>
      <c r="C3308" s="23">
        <v>46189</v>
      </c>
      <c r="G3308" t="s">
        <v>1990</v>
      </c>
    </row>
    <row r="3309" spans="1:7">
      <c r="A3309" s="1218" t="s">
        <v>581</v>
      </c>
      <c r="B3309" s="1218" t="s">
        <v>473</v>
      </c>
      <c r="C3309" s="23">
        <v>46189</v>
      </c>
      <c r="G3309" t="s">
        <v>1990</v>
      </c>
    </row>
    <row r="3310" spans="1:7">
      <c r="A3310" s="1217" t="s">
        <v>589</v>
      </c>
      <c r="B3310" s="1217" t="s">
        <v>1549</v>
      </c>
      <c r="C3310" s="23">
        <v>46189</v>
      </c>
      <c r="G3310" t="s">
        <v>1990</v>
      </c>
    </row>
    <row r="3311" spans="1:7">
      <c r="A3311" s="1218" t="s">
        <v>598</v>
      </c>
      <c r="B3311" s="1217" t="s">
        <v>2682</v>
      </c>
      <c r="C3311" s="23">
        <v>46189</v>
      </c>
      <c r="G3311" t="s">
        <v>1990</v>
      </c>
    </row>
    <row r="3312" spans="1:7">
      <c r="A3312" s="1217" t="s">
        <v>1621</v>
      </c>
      <c r="B3312" s="1217" t="s">
        <v>1549</v>
      </c>
      <c r="C3312" s="23">
        <v>46189</v>
      </c>
      <c r="G3312" t="s">
        <v>1990</v>
      </c>
    </row>
    <row r="3313" spans="1:7">
      <c r="A3313" s="1218" t="s">
        <v>608</v>
      </c>
      <c r="B3313" s="1218" t="s">
        <v>2279</v>
      </c>
      <c r="C3313" s="23">
        <v>46189</v>
      </c>
      <c r="G3313" t="s">
        <v>1990</v>
      </c>
    </row>
    <row r="3314" spans="1:7">
      <c r="A3314" s="1432" t="s">
        <v>609</v>
      </c>
      <c r="B3314" s="1217" t="s">
        <v>474</v>
      </c>
      <c r="C3314" s="23">
        <v>46189</v>
      </c>
      <c r="G3314" t="s">
        <v>1990</v>
      </c>
    </row>
    <row r="3315" spans="1:7">
      <c r="A3315" s="1216" t="s">
        <v>649</v>
      </c>
      <c r="B3315" s="1216" t="s">
        <v>54</v>
      </c>
      <c r="C3315" s="23">
        <v>46189</v>
      </c>
      <c r="G3315" t="s">
        <v>1990</v>
      </c>
    </row>
    <row r="3316" spans="1:7">
      <c r="A3316" s="1217" t="s">
        <v>651</v>
      </c>
      <c r="B3316" s="1217" t="s">
        <v>54</v>
      </c>
      <c r="C3316" s="23">
        <v>46189</v>
      </c>
      <c r="G3316" t="s">
        <v>1990</v>
      </c>
    </row>
    <row r="3317" spans="1:7">
      <c r="A3317" s="1431" t="s">
        <v>849</v>
      </c>
      <c r="B3317" s="1217" t="s">
        <v>1549</v>
      </c>
      <c r="C3317" s="23">
        <v>46189</v>
      </c>
      <c r="G3317" t="s">
        <v>1990</v>
      </c>
    </row>
    <row r="3318" spans="1:7">
      <c r="A3318" s="1217" t="s">
        <v>694</v>
      </c>
      <c r="B3318" s="1217" t="s">
        <v>2631</v>
      </c>
      <c r="C3318" s="23">
        <v>46189</v>
      </c>
      <c r="G3318" t="s">
        <v>1990</v>
      </c>
    </row>
    <row r="3319" spans="1:7">
      <c r="A3319" s="1217" t="s">
        <v>698</v>
      </c>
      <c r="B3319" s="1217" t="s">
        <v>2631</v>
      </c>
      <c r="C3319" s="23">
        <v>46189</v>
      </c>
      <c r="G3319" t="s">
        <v>1990</v>
      </c>
    </row>
    <row r="3320" spans="1:7">
      <c r="A3320" s="1217" t="s">
        <v>700</v>
      </c>
      <c r="B3320" s="1217" t="s">
        <v>2631</v>
      </c>
      <c r="C3320" s="23">
        <v>46189</v>
      </c>
      <c r="G3320" t="s">
        <v>1990</v>
      </c>
    </row>
    <row r="3321" spans="1:7">
      <c r="A3321" s="1435" t="s">
        <v>795</v>
      </c>
      <c r="B3321" s="240" t="s">
        <v>2620</v>
      </c>
      <c r="C3321" s="23">
        <v>46189</v>
      </c>
      <c r="G3321" t="s">
        <v>1990</v>
      </c>
    </row>
    <row r="3322" spans="1:7">
      <c r="A3322" s="1218" t="s">
        <v>796</v>
      </c>
      <c r="B3322" s="244" t="s">
        <v>2620</v>
      </c>
      <c r="C3322" s="23">
        <v>46189</v>
      </c>
      <c r="G332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FB-HTG238</v>
      </c>
      <c r="B96" s="271" t="str">
        <v>Fort Myers</v>
      </c>
      <c r="C96" s="940">
        <v>46233</v>
      </c>
      <c r="D96" s="271">
        <v>0</v>
      </c>
      <c r="E96" s="271" t="str">
        <v>Received</v>
      </c>
      <c r="F96" s="271" t="str">
        <v>Yes</v>
      </c>
      <c r="G96" s="271">
        <v>72557.350000000006</v>
      </c>
      <c r="H96" s="271" t="str">
        <v>Yes</v>
      </c>
      <c r="I96" s="271">
        <v>5666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0">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FB-HTG289</v>
      </c>
      <c r="B98" s="271" t="str">
        <v>Fort Myers</v>
      </c>
      <c r="C98" s="940">
        <v>46229</v>
      </c>
      <c r="D98" s="271">
        <v>0</v>
      </c>
      <c r="E98" s="271" t="str">
        <v>Received</v>
      </c>
      <c r="F98" s="271" t="str">
        <v>Yes</v>
      </c>
      <c r="G98" s="271">
        <v>31327.7</v>
      </c>
      <c r="H98" s="271" t="str">
        <v>Yes</v>
      </c>
      <c r="I98" s="271">
        <v>2342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FB-HTG290</v>
      </c>
      <c r="B99" s="271" t="str">
        <v>Fort Myers</v>
      </c>
      <c r="C99" s="940">
        <v>46221</v>
      </c>
      <c r="D99" s="271">
        <v>0</v>
      </c>
      <c r="E99" s="271" t="str">
        <v>Received</v>
      </c>
      <c r="F99" s="271" t="str">
        <v>Yes</v>
      </c>
      <c r="G99" s="271">
        <v>27837.25</v>
      </c>
      <c r="H99" s="271" t="str">
        <v>Yes</v>
      </c>
      <c r="I99" s="271">
        <v>2145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Colonial Pointe</v>
      </c>
      <c r="B100" s="271" t="str">
        <v>Fort Myers</v>
      </c>
      <c r="C100" s="940">
        <v>0</v>
      </c>
      <c r="D100" s="271">
        <v>72</v>
      </c>
      <c r="E100" s="271" t="str">
        <v>Not Required</v>
      </c>
      <c r="F100" s="271" t="str">
        <v>No</v>
      </c>
      <c r="G100" s="271">
        <v>60744.4</v>
      </c>
      <c r="H100" s="271" t="str">
        <v>Yes</v>
      </c>
      <c r="I100" s="271">
        <v>5950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Plantation Bay</v>
      </c>
      <c r="B101" s="271" t="str">
        <v>Fort Myers</v>
      </c>
      <c r="C101" s="940">
        <v>0</v>
      </c>
      <c r="D101" s="271">
        <v>88</v>
      </c>
      <c r="E101" s="271" t="str">
        <v>Not Required</v>
      </c>
      <c r="F101" s="271" t="str">
        <v>No</v>
      </c>
      <c r="G101" s="271">
        <v>0</v>
      </c>
      <c r="H101" s="271" t="str">
        <v>Yes</v>
      </c>
      <c r="I101" s="271">
        <v>12305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0">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0"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0" t="str">
        <v>SOW TSD Date</v>
      </c>
      <c r="D108" s="271" t="str">
        <v>HHP</v>
      </c>
      <c r="E108" s="271" t="str">
        <v>Permit Status</v>
      </c>
      <c r="F108" s="271" t="str">
        <v>SOW Received</v>
      </c>
      <c r="G108" s="271" t="str">
        <v>SOW Estimated Cost</v>
      </c>
      <c r="H108" s="271" t="str">
        <v>NTP Received</v>
      </c>
      <c r="I108" s="271" t="str">
        <v>Footage UG</v>
      </c>
      <c r="J108" s="271" t="str">
        <v>Splicing Percentage Complete</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0">
        <v>46096</v>
      </c>
      <c r="D111" s="271">
        <v>0</v>
      </c>
      <c r="E111" s="271" t="str">
        <v>Received</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0">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0">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0">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0">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0">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0">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0">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0">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0">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0">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0">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0">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0">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0">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0">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0">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0">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0">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0">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D-HSW419</v>
      </c>
      <c r="B131" s="938" t="str">
        <v>Kissimmee</v>
      </c>
      <c r="C131" s="939">
        <v>46205</v>
      </c>
      <c r="D131" s="938">
        <v>88</v>
      </c>
      <c r="E131" s="938" t="str">
        <v>Received</v>
      </c>
      <c r="F131" s="938" t="str">
        <v>Yes</v>
      </c>
      <c r="G131" s="938">
        <v>102476</v>
      </c>
      <c r="H131" s="938" t="str">
        <v>Yes</v>
      </c>
      <c r="I131" s="938">
        <v>8148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0">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0">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0">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0">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0">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0">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0">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0">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0">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0">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0">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0">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0">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0">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0">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0">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0">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0">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0">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0">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0">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0">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D-HSW442</v>
      </c>
      <c r="B154" s="1173" t="str">
        <v>Kissimmee</v>
      </c>
      <c r="C154" s="1174">
        <v>46340</v>
      </c>
      <c r="D154" s="1173">
        <v>90</v>
      </c>
      <c r="E154" s="1173" t="str">
        <v>Pending</v>
      </c>
      <c r="F154" s="1173" t="str">
        <v>Yes</v>
      </c>
      <c r="G154" s="1173">
        <v>125540.85</v>
      </c>
      <c r="H154" s="1173" t="str">
        <v>Yes</v>
      </c>
      <c r="I154" s="1175">
        <v>10260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D-HSW443</v>
      </c>
      <c r="B155" s="1173" t="str">
        <v>Kissimmee</v>
      </c>
      <c r="C155" s="1174">
        <v>46340</v>
      </c>
      <c r="D155" s="1173">
        <v>89</v>
      </c>
      <c r="E155" s="1173" t="str">
        <v>Pending</v>
      </c>
      <c r="F155" s="1173" t="str">
        <v>Yes</v>
      </c>
      <c r="G155" s="1173">
        <v>119327</v>
      </c>
      <c r="H155" s="1173" t="str">
        <v>Yes</v>
      </c>
      <c r="I155" s="1175">
        <v>10080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D-HSW444</v>
      </c>
      <c r="B156" s="1173" t="str">
        <v>Kissimmee</v>
      </c>
      <c r="C156" s="1174">
        <v>46340</v>
      </c>
      <c r="D156" s="1173">
        <v>76</v>
      </c>
      <c r="E156" s="1173" t="str">
        <v>Pending</v>
      </c>
      <c r="F156" s="1173" t="str">
        <v>Yes</v>
      </c>
      <c r="G156" s="1173">
        <v>85720</v>
      </c>
      <c r="H156" s="1173" t="str">
        <v>Yes</v>
      </c>
      <c r="I156" s="1175">
        <v>6859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D-HSW445</v>
      </c>
      <c r="B157" s="1173" t="str">
        <v>Kissimmee</v>
      </c>
      <c r="C157" s="1174">
        <v>46340</v>
      </c>
      <c r="D157" s="1173">
        <v>84</v>
      </c>
      <c r="E157" s="1173" t="str">
        <v>Pending</v>
      </c>
      <c r="F157" s="1173" t="str">
        <v>Yes</v>
      </c>
      <c r="G157" s="1173">
        <v>75682</v>
      </c>
      <c r="H157" s="1173" t="str">
        <v>Yes</v>
      </c>
      <c r="I157" s="1175">
        <v>5873</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D-HSW446</v>
      </c>
      <c r="B158" s="1173" t="str">
        <v>Kissimmee</v>
      </c>
      <c r="C158" s="1174">
        <v>46340</v>
      </c>
      <c r="D158" s="1173">
        <v>55</v>
      </c>
      <c r="E158" s="1173" t="str">
        <v>Pending</v>
      </c>
      <c r="F158" s="1173" t="str">
        <v>Yes</v>
      </c>
      <c r="G158" s="1173">
        <v>60784</v>
      </c>
      <c r="H158" s="1173" t="str">
        <v>Yes</v>
      </c>
      <c r="I158" s="1175">
        <v>4945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D-HSW447</v>
      </c>
      <c r="B159" s="1173" t="str">
        <v>Kissimmee</v>
      </c>
      <c r="C159" s="1174">
        <v>46248</v>
      </c>
      <c r="D159" s="1173">
        <v>54</v>
      </c>
      <c r="E159" s="1173" t="str">
        <v>Pending</v>
      </c>
      <c r="F159" s="1173" t="str">
        <v>Yes</v>
      </c>
      <c r="G159" s="1173">
        <v>52670</v>
      </c>
      <c r="H159" s="1173" t="str">
        <v>Yes</v>
      </c>
      <c r="I159" s="1175">
        <v>4275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D-HSW448</v>
      </c>
      <c r="B160" s="1173" t="str">
        <v>Kissimmee</v>
      </c>
      <c r="C160" s="1174">
        <v>46102</v>
      </c>
      <c r="D160" s="1173">
        <v>88</v>
      </c>
      <c r="E160" s="1173" t="str">
        <v>Pending</v>
      </c>
      <c r="F160" s="1173" t="str">
        <v>No</v>
      </c>
      <c r="G160" s="1173">
        <v>0</v>
      </c>
      <c r="H160" s="1173" t="str">
        <v>No</v>
      </c>
      <c r="I160" s="1175">
        <v>6378</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FB-HSW406</v>
      </c>
      <c r="B161" s="1173" t="str">
        <v>Kissimmee</v>
      </c>
      <c r="C161" s="1174">
        <v>46102</v>
      </c>
      <c r="D161" s="1173">
        <v>0</v>
      </c>
      <c r="E161" s="1173" t="str">
        <v>Pending</v>
      </c>
      <c r="F161" s="1173" t="str">
        <v>No</v>
      </c>
      <c r="G161" s="1173">
        <v>0</v>
      </c>
      <c r="H161" s="1173" t="str">
        <v>No</v>
      </c>
      <c r="I161" s="1175">
        <v>7373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FB-HSW416</v>
      </c>
      <c r="B162" s="1173" t="str">
        <v>Kissimmee</v>
      </c>
      <c r="C162" s="1174">
        <v>46102</v>
      </c>
      <c r="D162" s="1173">
        <v>0</v>
      </c>
      <c r="E162" s="1173" t="str">
        <v>Pending</v>
      </c>
      <c r="F162" s="1173" t="str">
        <v>No</v>
      </c>
      <c r="G162" s="1173">
        <v>0</v>
      </c>
      <c r="H162" s="1173" t="str">
        <v>No</v>
      </c>
      <c r="I162" s="1175">
        <v>5781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FB-HSW417</v>
      </c>
      <c r="B163" s="1173" t="str">
        <v>Kissimmee</v>
      </c>
      <c r="C163" s="1174">
        <v>46102</v>
      </c>
      <c r="D163" s="1173">
        <v>0</v>
      </c>
      <c r="E163" s="1173" t="str">
        <v>Pending</v>
      </c>
      <c r="F163" s="1173" t="str">
        <v>No</v>
      </c>
      <c r="G163" s="1173">
        <v>0</v>
      </c>
      <c r="H163" s="1173" t="str">
        <v>No</v>
      </c>
      <c r="I163" s="1175">
        <v>9051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FB-HSW419</v>
      </c>
      <c r="B164" s="1173" t="str">
        <v>Kissimmee</v>
      </c>
      <c r="C164" s="1174">
        <v>46227</v>
      </c>
      <c r="D164" s="1173">
        <v>0</v>
      </c>
      <c r="E164" s="1173" t="str">
        <v>Pending</v>
      </c>
      <c r="F164" s="1173" t="str">
        <v>Yes</v>
      </c>
      <c r="G164" s="1173">
        <v>9232.4</v>
      </c>
      <c r="H164" s="1173" t="str">
        <v>Yes</v>
      </c>
      <c r="I164" s="1175">
        <v>7261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FB-HSW425</v>
      </c>
      <c r="B165" s="1173" t="str">
        <v>Kissimmee</v>
      </c>
      <c r="C165" s="1174">
        <v>46102</v>
      </c>
      <c r="D165" s="1173">
        <v>0</v>
      </c>
      <c r="E165" s="1173" t="str">
        <v>Pending</v>
      </c>
      <c r="F165" s="1173" t="str">
        <v>No</v>
      </c>
      <c r="G165" s="1173">
        <v>0</v>
      </c>
      <c r="H165" s="1173" t="str">
        <v>No</v>
      </c>
      <c r="I165" s="1175">
        <v>9638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FB-HSW443</v>
      </c>
      <c r="B166" s="1173" t="str">
        <v>Kissimmee</v>
      </c>
      <c r="C166" s="1174">
        <v>46102</v>
      </c>
      <c r="D166" s="1173">
        <v>0</v>
      </c>
      <c r="E166" s="1173" t="str">
        <v>Pending</v>
      </c>
      <c r="F166" s="1173" t="str">
        <v>No</v>
      </c>
      <c r="G166" s="1173">
        <v>0</v>
      </c>
      <c r="H166" s="1173" t="str">
        <v>No</v>
      </c>
      <c r="I166" s="1175">
        <v>8746</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
      </c>
      <c r="B167" s="1173" t="str">
        <v/>
      </c>
      <c r="C167" s="1174" t="str">
        <v/>
      </c>
      <c r="D167" s="1173" t="str">
        <v/>
      </c>
      <c r="E167" s="1173" t="str">
        <v/>
      </c>
      <c r="F167" s="1173" t="str">
        <v/>
      </c>
      <c r="G167" s="1173" t="str">
        <v/>
      </c>
      <c r="H167" s="1173" t="str">
        <v/>
      </c>
      <c r="I167" s="1175" t="str">
        <v/>
      </c>
      <c r="J167" s="1175" t="str">
        <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Market 10 NTP Number</v>
      </c>
      <c r="B168" s="1173" t="str">
        <v>AREA</v>
      </c>
      <c r="C168" s="1174" t="str">
        <v>SOW TSD Date</v>
      </c>
      <c r="D168" s="1173" t="str">
        <v>HHP</v>
      </c>
      <c r="E168" s="1173" t="str">
        <v>Permit Status</v>
      </c>
      <c r="F168" s="1173" t="str">
        <v>SOW Received</v>
      </c>
      <c r="G168" s="1173" t="str">
        <v>SOW Estimated Cost</v>
      </c>
      <c r="H168" s="1173" t="str">
        <v>NTP Received</v>
      </c>
      <c r="I168" s="1175" t="str">
        <v>Footage UG</v>
      </c>
      <c r="J168" s="1175" t="str">
        <v>Splicing Percentage Complete</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D-HBR254</v>
      </c>
      <c r="B169" s="1173" t="str">
        <v>Miami</v>
      </c>
      <c r="C169" s="1174">
        <v>46173</v>
      </c>
      <c r="D169" s="1173">
        <v>71</v>
      </c>
      <c r="E169" s="1173" t="str">
        <v>Received</v>
      </c>
      <c r="F169" s="1173" t="str">
        <v>Yes</v>
      </c>
      <c r="G169" s="1173">
        <v>74320.899999999994</v>
      </c>
      <c r="H169" s="1173" t="str">
        <v>Yes</v>
      </c>
      <c r="I169" s="1175">
        <v>5990</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D-HBR255</v>
      </c>
      <c r="B170" s="1173" t="str">
        <v>Miami</v>
      </c>
      <c r="C170" s="1174">
        <v>46203</v>
      </c>
      <c r="D170" s="1173">
        <v>88</v>
      </c>
      <c r="E170" s="1173" t="str">
        <v>Received</v>
      </c>
      <c r="F170" s="1173" t="str">
        <v>Yes</v>
      </c>
      <c r="G170" s="1173">
        <v>88069</v>
      </c>
      <c r="H170" s="1173" t="str">
        <v>Yes</v>
      </c>
      <c r="I170" s="1175">
        <v>7242</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D-HBR256</v>
      </c>
      <c r="B171" s="1173" t="str">
        <v>Miami</v>
      </c>
      <c r="C171" s="1174">
        <v>46326</v>
      </c>
      <c r="D171" s="1173">
        <v>73</v>
      </c>
      <c r="E171" s="1173" t="str">
        <v>Received</v>
      </c>
      <c r="F171" s="1173" t="str">
        <v>Yes</v>
      </c>
      <c r="G171" s="1173">
        <v>99925.7</v>
      </c>
      <c r="H171" s="1173" t="str">
        <v>Yes</v>
      </c>
      <c r="I171" s="1175">
        <v>7660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D-HBR257</v>
      </c>
      <c r="B172" s="1173" t="str">
        <v>Miami</v>
      </c>
      <c r="C172" s="1174">
        <v>46326</v>
      </c>
      <c r="D172" s="1173">
        <v>87</v>
      </c>
      <c r="E172" s="1173" t="str">
        <v>Received</v>
      </c>
      <c r="F172" s="1173" t="str">
        <v>Yes</v>
      </c>
      <c r="G172" s="1173">
        <v>108458.4</v>
      </c>
      <c r="H172" s="1173" t="str">
        <v>Yes</v>
      </c>
      <c r="I172" s="1175">
        <v>8596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D-HBR258</v>
      </c>
      <c r="B173" s="1173" t="str">
        <v>Miami</v>
      </c>
      <c r="C173" s="1174">
        <v>46326</v>
      </c>
      <c r="D173" s="1173">
        <v>70</v>
      </c>
      <c r="E173" s="1173" t="str">
        <v>Received</v>
      </c>
      <c r="F173" s="1173" t="str">
        <v>Yes</v>
      </c>
      <c r="G173" s="1173">
        <v>70105.25</v>
      </c>
      <c r="H173" s="1173" t="str">
        <v>Yes</v>
      </c>
      <c r="I173" s="1175">
        <v>5648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D-HBR259</v>
      </c>
      <c r="B174" s="1173" t="str">
        <v>Miami</v>
      </c>
      <c r="C174" s="1174">
        <v>46326</v>
      </c>
      <c r="D174" s="1173">
        <v>77</v>
      </c>
      <c r="E174" s="1173" t="str">
        <v>Received</v>
      </c>
      <c r="F174" s="1173" t="str">
        <v>Yes</v>
      </c>
      <c r="G174" s="1173">
        <v>78047.350000000006</v>
      </c>
      <c r="H174" s="1173" t="str">
        <v>Yes</v>
      </c>
      <c r="I174" s="1175">
        <v>6238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D-HBR260</v>
      </c>
      <c r="B175" s="1173" t="str">
        <v>Miami</v>
      </c>
      <c r="C175" s="1174">
        <v>46326</v>
      </c>
      <c r="D175" s="1173">
        <v>52</v>
      </c>
      <c r="E175" s="1173" t="str">
        <v>Received</v>
      </c>
      <c r="F175" s="1173" t="str">
        <v>Yes</v>
      </c>
      <c r="G175" s="1173">
        <v>91411.65</v>
      </c>
      <c r="H175" s="1173" t="str">
        <v>Yes</v>
      </c>
      <c r="I175" s="1175">
        <v>5926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D-HBR261</v>
      </c>
      <c r="B176" s="1173" t="str">
        <v>Miami</v>
      </c>
      <c r="C176" s="1174">
        <v>46326</v>
      </c>
      <c r="D176" s="1173">
        <v>81</v>
      </c>
      <c r="E176" s="1173" t="str">
        <v>Received</v>
      </c>
      <c r="F176" s="1173" t="str">
        <v>Yes</v>
      </c>
      <c r="G176" s="1173">
        <v>105892.05</v>
      </c>
      <c r="H176" s="1173" t="str">
        <v>Yes</v>
      </c>
      <c r="I176" s="1175">
        <v>8641</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D-HBR262</v>
      </c>
      <c r="B177" s="1173" t="str">
        <v>Miami</v>
      </c>
      <c r="C177" s="1174">
        <v>46326</v>
      </c>
      <c r="D177" s="1173">
        <v>79</v>
      </c>
      <c r="E177" s="1173" t="str">
        <v>Received</v>
      </c>
      <c r="F177" s="1173" t="str">
        <v>Yes</v>
      </c>
      <c r="G177" s="1173">
        <v>88420</v>
      </c>
      <c r="H177" s="1173" t="str">
        <v>Yes</v>
      </c>
      <c r="I177" s="1175">
        <v>7502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FB-HBR252</v>
      </c>
      <c r="B178" s="1173" t="str">
        <v>Miami</v>
      </c>
      <c r="C178" s="1174">
        <v>46173</v>
      </c>
      <c r="D178" s="1173">
        <v>0</v>
      </c>
      <c r="E178" s="1173" t="str">
        <v>Received</v>
      </c>
      <c r="F178" s="1173" t="str">
        <v>Yes</v>
      </c>
      <c r="G178" s="1173">
        <v>50239.7</v>
      </c>
      <c r="H178" s="1173" t="str">
        <v>Yes</v>
      </c>
      <c r="I178" s="1175">
        <v>3682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8C8D041-8F73-4E7B-A185-4DCB3987A40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2026-06-16T21:00:39Z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