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83" documentId="8_{941262AC-BC69-4A39-A0F5-E6C0C5A7C19A}" xr6:coauthVersionLast="47" xr6:coauthVersionMax="47" xr10:uidLastSave="{25B841EF-BF6B-4A89-A596-70B29FE72A2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1881" r:id="rId12"/>
    <pivotCache cacheId="1886" r:id="rId13"/>
    <pivotCache cacheId="1893" r:id="rId14"/>
    <pivotCache cacheId="1897" r:id="rId15"/>
    <pivotCache cacheId="19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<sst xmlns="http://schemas.openxmlformats.org/spreadsheetml/2006/main" count="18857" uniqueCount="2398">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</sst>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9" fillId="28" borderId="0" xfId="0" applyFont="1" applyFill="1" applyAlignment="1">
      <alignment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61" fillId="28"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74537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80092595"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m/>
    <m/>
    <m/>
    <x v="1"/>
  </r>
  <r>
    <s v="D-HWP919"/>
    <x v="5"/>
    <d v="2026-03-17T00:00:00"/>
    <m/>
    <m/>
    <m/>
    <x v="1"/>
  </r>
  <r>
    <s v="FB-HLX401"/>
    <x v="29"/>
    <d v="2026-03-17T00:00:00"/>
    <m/>
    <m/>
    <m/>
    <x v="1"/>
  </r>
  <r>
    <s v="D-HOE502"/>
    <x v="26"/>
    <d v="2026-03-17T00:00:00"/>
    <m/>
    <m/>
    <m/>
    <x v="1"/>
  </r>
  <r>
    <s v="Willow Walk"/>
    <x v="24"/>
    <d v="2026-03-17T00:00:00"/>
    <m/>
    <m/>
    <m/>
    <x v="1"/>
  </r>
  <r>
    <s v="FB-HOE176"/>
    <x v="1"/>
    <d v="2026-03-17T00:00:00"/>
    <m/>
    <m/>
    <m/>
    <x v="1"/>
  </r>
  <r>
    <s v="FB-HOE180"/>
    <x v="1"/>
    <d v="2026-03-17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m/>
    <m/>
    <m/>
  </r>
  <r>
    <x v="378"/>
    <x v="5"/>
    <x v="285"/>
    <m/>
    <m/>
    <m/>
  </r>
  <r>
    <x v="373"/>
    <x v="29"/>
    <x v="285"/>
    <m/>
    <m/>
    <m/>
  </r>
  <r>
    <x v="372"/>
    <x v="26"/>
    <x v="285"/>
    <m/>
    <m/>
    <m/>
  </r>
  <r>
    <x v="375"/>
    <x v="24"/>
    <x v="285"/>
    <m/>
    <m/>
    <m/>
  </r>
  <r>
    <x v="379"/>
    <x v="1"/>
    <x v="285"/>
    <m/>
    <m/>
    <m/>
  </r>
  <r>
    <x v="380"/>
    <x v="1"/>
    <x v="285"/>
    <m/>
    <m/>
    <m/>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3" t="s">
        <v>0</v>
      </c>
      <c r="B1" s="1323"/>
      <c r="C1" s="1323"/>
      <c r="D1" s="1323"/>
      <c r="E1" s="1323"/>
      <c r="F1" s="1323"/>
      <c r="G1" s="1323"/>
      <c r="H1" s="1323"/>
      <c r="I1" s="1323"/>
      <c r="J1" s="1323"/>
      <c r="K1" s="1323"/>
      <c r="L1" s="1323"/>
      <c r="M1" s="1323"/>
      <c r="N1" s="1323"/>
      <c r="O1" s="1323"/>
      <c r="P1" s="1323"/>
      <c r="Q1" s="1098"/>
      <c r="S1" s="1098"/>
      <c r="T1" s="1098"/>
      <c r="U1" s="1098"/>
      <c r="V1" s="1098"/>
      <c r="W1" s="1098"/>
      <c r="X1" s="1098"/>
      <c r="Y1" s="1098"/>
      <c r="Z1" s="1098"/>
    </row>
    <row r="2" spans="1:26" ht="24.95" customHeight="1">
      <c r="A2" s="1324" t="str">
        <f ca="1">"Last Updated: "&amp;TEXT(NOW(),"MM/DD/YYYY  h:mm AM/PM")</f>
        <v>Last Updated: 03/17/2026  11:02 AM</v>
      </c>
      <c r="B2" s="1324"/>
      <c r="C2" s="1324"/>
      <c r="D2" s="1324"/>
      <c r="E2" s="1324"/>
      <c r="F2" s="1324"/>
      <c r="G2" s="1324"/>
      <c r="H2" s="1324"/>
      <c r="I2" s="1324"/>
      <c r="J2" s="1324"/>
      <c r="K2" s="1324"/>
      <c r="L2" s="1324"/>
      <c r="M2" s="1324"/>
      <c r="N2" s="1324"/>
      <c r="O2" s="1324"/>
      <c r="P2" s="1324"/>
      <c r="Q2" s="1098"/>
      <c r="S2" s="1098"/>
      <c r="T2" s="1098"/>
      <c r="U2" s="1098"/>
      <c r="V2" s="1098"/>
      <c r="W2" s="1098"/>
      <c r="X2" s="1098"/>
      <c r="Y2" s="1098"/>
      <c r="Z2" s="1098"/>
    </row>
    <row r="3" spans="1:26" ht="9.9499999999999993" customHeight="1">
      <c r="A3" s="1098"/>
      <c r="B3" s="1098"/>
      <c r="C3" s="1098"/>
      <c r="D3" s="1098"/>
      <c r="E3" s="1098"/>
      <c r="F3" s="1098"/>
      <c r="G3" s="1098"/>
      <c r="H3" s="1098"/>
      <c r="I3" s="1098"/>
      <c r="J3" s="1098"/>
      <c r="K3" s="1098"/>
      <c r="L3" s="1098"/>
      <c r="M3" s="1098"/>
      <c r="N3" s="1098"/>
      <c r="O3" s="1098"/>
      <c r="P3" s="1098"/>
      <c r="Q3" s="1098"/>
      <c r="S3" s="1098"/>
      <c r="T3" s="1098"/>
      <c r="U3" s="1098"/>
      <c r="V3" s="1098"/>
      <c r="W3" s="1098"/>
      <c r="X3" s="1098"/>
      <c r="Y3" s="1098"/>
      <c r="Z3" s="1098"/>
    </row>
    <row r="4" spans="1:26" ht="24.95" customHeight="1">
      <c r="A4" s="1355" t="s">
        <v>1</v>
      </c>
      <c r="B4" s="1355"/>
      <c r="C4" s="1355"/>
      <c r="D4" s="1355"/>
      <c r="E4" s="1355"/>
      <c r="F4" s="1355"/>
      <c r="G4" s="1355"/>
      <c r="H4" s="1355"/>
      <c r="I4" s="1098"/>
      <c r="J4" s="1098"/>
      <c r="K4" s="1098"/>
      <c r="L4" s="1098"/>
      <c r="M4" s="1098"/>
      <c r="N4" s="1098"/>
      <c r="O4" s="1098"/>
      <c r="P4" s="1098"/>
      <c r="Q4" s="1098"/>
      <c r="S4" s="1098"/>
      <c r="T4" s="1098"/>
      <c r="U4" s="1098"/>
      <c r="V4" s="1098"/>
      <c r="W4" s="1098"/>
      <c r="X4" s="1098"/>
      <c r="Y4" s="1098"/>
      <c r="Z4" s="1098"/>
    </row>
    <row r="5" spans="1:26" ht="24.95" customHeight="1">
      <c r="A5" s="1099" t="s">
        <v>2</v>
      </c>
      <c r="B5" s="1100" t="s">
        <v>3</v>
      </c>
      <c r="C5" s="1099" t="s">
        <v>4</v>
      </c>
      <c r="D5" s="1100" t="s">
        <v>3</v>
      </c>
      <c r="E5" s="1099" t="s">
        <v>5</v>
      </c>
      <c r="F5" s="1100" t="s">
        <v>3</v>
      </c>
      <c r="G5" s="1099" t="s">
        <v>6</v>
      </c>
      <c r="H5" s="1100" t="s">
        <v>7</v>
      </c>
      <c r="I5" s="1098"/>
      <c r="J5" s="1098"/>
      <c r="K5" s="1098"/>
      <c r="L5" s="1098"/>
      <c r="M5" s="1098"/>
      <c r="N5" s="1098"/>
      <c r="O5" s="1098"/>
      <c r="P5" s="1098"/>
      <c r="Q5" s="1098"/>
      <c r="R5" s="1098"/>
      <c r="S5" s="1098"/>
      <c r="T5" s="1098"/>
      <c r="U5" s="1098"/>
      <c r="V5" s="1098"/>
      <c r="W5" s="1098"/>
      <c r="X5" s="1098"/>
      <c r="Y5" s="1098"/>
      <c r="Z5" s="1098"/>
    </row>
    <row r="6" spans="1:26" ht="9.9499999999999993" customHeight="1">
      <c r="A6" s="1098"/>
      <c r="B6" s="1098"/>
      <c r="C6" s="1098"/>
      <c r="D6" s="1098"/>
      <c r="E6" s="1098"/>
      <c r="F6" s="1098"/>
      <c r="G6" s="1098"/>
      <c r="H6" s="1098"/>
      <c r="I6" s="1098"/>
      <c r="J6" s="1098"/>
      <c r="K6" s="1098"/>
      <c r="L6" s="1098"/>
      <c r="M6" s="1098"/>
      <c r="N6" s="1098"/>
      <c r="O6" s="1098"/>
      <c r="T6" s="1098"/>
      <c r="U6" s="1098"/>
      <c r="V6" s="1098"/>
      <c r="W6" s="1098"/>
      <c r="X6" s="1098"/>
      <c r="Y6" s="1098"/>
      <c r="Z6" s="1098"/>
    </row>
    <row r="7" spans="1:26" ht="30" customHeight="1">
      <c r="A7" s="1325" t="s">
        <v>8</v>
      </c>
      <c r="B7" s="1325"/>
      <c r="C7" s="1325"/>
      <c r="D7" s="1325"/>
      <c r="E7" s="1325"/>
      <c r="F7" s="1325"/>
      <c r="G7" s="1325"/>
      <c r="H7" s="1325"/>
      <c r="I7" s="1325"/>
      <c r="J7" s="1325"/>
      <c r="K7" s="1325"/>
      <c r="L7" s="1325"/>
      <c r="M7" s="1325"/>
      <c r="N7" s="1325"/>
      <c r="O7" s="1325"/>
      <c r="P7" s="1325"/>
      <c r="Q7" s="1098"/>
      <c r="R7" s="1098"/>
      <c r="S7" s="1098"/>
      <c r="T7" s="1098"/>
      <c r="U7" s="1098"/>
      <c r="V7" s="1098"/>
      <c r="W7" s="1098"/>
      <c r="X7" s="1098"/>
      <c r="Y7" s="1098"/>
      <c r="Z7" s="1098"/>
    </row>
    <row r="8" spans="1:26" ht="8.1" customHeight="1">
      <c r="A8" s="1098"/>
      <c r="B8" s="1098"/>
      <c r="C8" s="1098"/>
      <c r="D8" s="1098"/>
      <c r="E8" s="1098"/>
      <c r="F8" s="1098"/>
      <c r="G8" s="1098"/>
      <c r="H8" s="1098"/>
      <c r="I8" s="1098"/>
      <c r="J8" s="1098"/>
      <c r="K8" s="1098"/>
      <c r="L8" s="1098"/>
      <c r="M8" s="1098"/>
      <c r="N8" s="1098"/>
      <c r="O8" s="1098"/>
      <c r="P8" s="1098"/>
      <c r="Q8" s="1098"/>
      <c r="R8" s="1098"/>
      <c r="S8" s="1098"/>
      <c r="T8" s="1098"/>
      <c r="U8" s="1098"/>
      <c r="V8" s="1098"/>
      <c r="W8" s="1098"/>
      <c r="X8" s="1098"/>
      <c r="Y8" s="1098"/>
      <c r="Z8" s="1098"/>
    </row>
    <row r="9" spans="1:26" ht="21.95" customHeight="1">
      <c r="A9" s="1326" t="s">
        <v>9</v>
      </c>
      <c r="B9" s="1327"/>
      <c r="C9" s="1098"/>
      <c r="D9" s="1317" t="s">
        <v>10</v>
      </c>
      <c r="E9" s="1318"/>
      <c r="F9" s="1319"/>
      <c r="G9" s="1098"/>
      <c r="H9" s="1317" t="s">
        <v>11</v>
      </c>
      <c r="I9" s="1318"/>
      <c r="J9" s="1319"/>
      <c r="K9" s="1098"/>
      <c r="L9" s="1317" t="s">
        <v>12</v>
      </c>
      <c r="M9" s="1318"/>
      <c r="N9" s="1319"/>
      <c r="O9" s="1098"/>
      <c r="P9" s="1098"/>
      <c r="Q9" s="1098"/>
      <c r="R9" s="1098"/>
      <c r="S9" s="1098"/>
      <c r="T9" s="1098"/>
      <c r="U9" s="1098"/>
      <c r="V9" s="1098"/>
      <c r="W9" s="1098"/>
      <c r="X9" s="1098"/>
      <c r="Y9" s="1098"/>
      <c r="Z9" s="1098"/>
    </row>
    <row r="10" spans="1:26" ht="50.1" customHeight="1">
      <c r="A10" s="1328"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9"/>
      <c r="C10" s="1098"/>
      <c r="D10" s="1328"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30"/>
      <c r="F10" s="1329"/>
      <c r="G10" s="1098"/>
      <c r="H10" s="1331"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2"/>
      <c r="J10" s="1333"/>
      <c r="K10" s="1098"/>
      <c r="L10" s="1334"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5"/>
      <c r="N10" s="1336"/>
      <c r="O10" s="1098"/>
      <c r="P10" s="1098"/>
      <c r="Q10" s="1098"/>
      <c r="R10" s="1098"/>
      <c r="S10" s="1098"/>
      <c r="T10" s="1098"/>
      <c r="U10" s="1098"/>
      <c r="V10" s="1098"/>
      <c r="W10" s="1098"/>
      <c r="X10" s="1098"/>
      <c r="Y10" s="1098"/>
      <c r="Z10" s="1098"/>
    </row>
    <row r="11" spans="1:26" ht="8.1" customHeight="1">
      <c r="A11" s="1098"/>
      <c r="B11" s="1098"/>
      <c r="C11" s="1098"/>
      <c r="D11" s="1098"/>
      <c r="E11" s="1098"/>
      <c r="F11" s="1098"/>
      <c r="G11" s="1098"/>
      <c r="H11" s="1098"/>
      <c r="I11" s="1098"/>
      <c r="J11" s="1098"/>
      <c r="K11" s="1098"/>
      <c r="L11" s="1098"/>
      <c r="M11" s="1098"/>
      <c r="N11" s="1098"/>
      <c r="O11" s="1098"/>
      <c r="P11" s="1098"/>
      <c r="Q11" s="1098"/>
      <c r="R11" s="1098"/>
      <c r="S11" s="1098"/>
      <c r="T11" s="1098"/>
      <c r="U11" s="1098"/>
      <c r="V11" s="1098"/>
      <c r="W11" s="1098"/>
      <c r="X11" s="1098"/>
      <c r="Y11" s="1098"/>
      <c r="Z11" s="1098"/>
    </row>
    <row r="12" spans="1:26" ht="21.95" customHeight="1">
      <c r="A12" s="1317" t="s">
        <v>13</v>
      </c>
      <c r="B12" s="1319"/>
      <c r="C12" s="1098"/>
      <c r="D12" s="1317" t="s">
        <v>14</v>
      </c>
      <c r="E12" s="1318"/>
      <c r="F12" s="1319"/>
      <c r="G12" s="1098"/>
      <c r="H12" s="1317" t="s">
        <v>15</v>
      </c>
      <c r="I12" s="1318"/>
      <c r="J12" s="1319"/>
      <c r="K12" s="1098"/>
      <c r="L12" s="1317" t="s">
        <v>16</v>
      </c>
      <c r="M12" s="1318"/>
      <c r="N12" s="1319"/>
      <c r="O12" s="1098"/>
      <c r="P12" s="1098"/>
      <c r="Q12" s="1098"/>
      <c r="R12" s="1098"/>
      <c r="S12" s="1098"/>
      <c r="T12" s="1098"/>
      <c r="U12" s="1098"/>
      <c r="V12" s="1098"/>
      <c r="W12" s="1098"/>
      <c r="X12" s="1098"/>
      <c r="Y12" s="1098"/>
      <c r="Z12" s="1098"/>
    </row>
    <row r="13" spans="1:26" ht="50.1" customHeight="1">
      <c r="A13" s="1337">
        <f>IFERROR(H10/D10,0)</f>
        <v>0.74819792302993282</v>
      </c>
      <c r="B13" s="1338"/>
      <c r="C13" s="1098"/>
      <c r="D13" s="1343"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4"/>
      <c r="F13" s="1345"/>
      <c r="G13" s="1098"/>
      <c r="H13" s="1328"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30"/>
      <c r="J13" s="1329"/>
      <c r="K13" s="1098"/>
      <c r="L13" s="1320">
        <f>COUNTA('Completed Projects Pending PW'!A2:A38)-COUNTIF('Completed Projects Pending PW'!A2:A38,"")</f>
        <v>15</v>
      </c>
      <c r="M13" s="1321"/>
      <c r="N13" s="1322"/>
      <c r="O13" s="1098"/>
      <c r="P13" s="1098"/>
      <c r="Q13" s="1098"/>
      <c r="R13" s="1098"/>
      <c r="S13" s="1098"/>
      <c r="T13" s="1098"/>
      <c r="U13" s="1098"/>
      <c r="V13" s="1098"/>
      <c r="W13" s="1098"/>
      <c r="X13" s="1098"/>
      <c r="Y13" s="1098"/>
      <c r="Z13" s="1098"/>
    </row>
    <row r="14" spans="1:26" ht="9.9499999999999993" customHeight="1">
      <c r="A14" s="1098"/>
      <c r="B14" s="1098"/>
      <c r="C14" s="1098"/>
      <c r="D14" s="1098"/>
      <c r="E14" s="1098"/>
      <c r="F14" s="1098"/>
      <c r="G14" s="1098"/>
      <c r="H14" s="1098"/>
      <c r="I14" s="1098"/>
      <c r="J14" s="1098"/>
      <c r="K14" s="1098"/>
      <c r="L14" s="1098"/>
      <c r="M14" s="1098"/>
      <c r="N14" s="1098"/>
      <c r="O14" s="1098"/>
      <c r="P14" s="1098"/>
      <c r="Q14" s="1098"/>
      <c r="R14" s="1098"/>
      <c r="S14" s="1098"/>
      <c r="T14" s="1098"/>
      <c r="U14" s="1098"/>
      <c r="V14" s="1098"/>
      <c r="W14" s="1098"/>
      <c r="X14" s="1098"/>
      <c r="Y14" s="1098"/>
      <c r="Z14" s="1098"/>
    </row>
    <row r="15" spans="1:26" ht="24.95" customHeight="1">
      <c r="A15" s="1342" t="s">
        <v>17</v>
      </c>
      <c r="B15" s="1342"/>
      <c r="C15" s="1342"/>
      <c r="D15" s="1342"/>
      <c r="E15" s="1098"/>
      <c r="F15" s="1342" t="s">
        <v>18</v>
      </c>
      <c r="G15" s="1342"/>
      <c r="H15" s="1342"/>
      <c r="I15" s="1342"/>
      <c r="J15" s="1098"/>
      <c r="K15" s="1342" t="s">
        <v>19</v>
      </c>
      <c r="L15" s="1342"/>
      <c r="M15" s="1342"/>
      <c r="N15" s="1098"/>
      <c r="O15" s="1098"/>
      <c r="P15" s="1098"/>
      <c r="Q15" s="1098"/>
      <c r="R15" s="1098"/>
      <c r="S15" s="1098"/>
      <c r="T15" s="1098"/>
      <c r="U15" s="1098"/>
      <c r="V15" s="1098"/>
      <c r="W15" s="1098"/>
      <c r="X15" s="1098"/>
      <c r="Y15" s="1098"/>
      <c r="Z15" s="1098"/>
    </row>
    <row r="16" spans="1:26">
      <c r="A16" s="1105" t="s">
        <v>20</v>
      </c>
      <c r="B16" s="1101" t="s">
        <v>21</v>
      </c>
      <c r="C16" s="1101" t="s">
        <v>22</v>
      </c>
      <c r="D16" s="1108" t="s">
        <v>23</v>
      </c>
      <c r="E16" s="1098"/>
      <c r="F16" s="1105" t="s">
        <v>24</v>
      </c>
      <c r="G16" s="1101" t="s">
        <v>25</v>
      </c>
      <c r="H16" s="1101" t="s">
        <v>22</v>
      </c>
      <c r="I16" s="1108" t="s">
        <v>26</v>
      </c>
      <c r="J16" s="1098"/>
      <c r="K16" s="1105" t="s">
        <v>27</v>
      </c>
      <c r="L16" s="1101" t="s">
        <v>25</v>
      </c>
      <c r="M16" s="1108" t="s">
        <v>28</v>
      </c>
      <c r="N16" s="1098"/>
      <c r="O16" s="1098"/>
      <c r="P16" s="1098"/>
      <c r="Q16" s="1098"/>
      <c r="R16" s="1098"/>
      <c r="S16" s="1098"/>
      <c r="T16" s="1098"/>
      <c r="U16" s="1098"/>
      <c r="V16" s="1098"/>
      <c r="W16" s="1098"/>
      <c r="X16" s="1098"/>
      <c r="Y16" s="1098"/>
      <c r="Z16" s="1098"/>
    </row>
    <row r="17" spans="1:26">
      <c r="A17" s="1106" t="s">
        <v>29</v>
      </c>
      <c r="B17" s="1103"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3"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9"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8"/>
      <c r="F17" s="1106" t="s">
        <v>30</v>
      </c>
      <c r="G17" s="1103" cm="1">
        <f t="array" ref="G17">SUMPRODUCT(--(IF($B$5="All",TRUE,'Tillman UG Footage'!B2:B153=$B$5))*--('Tillman UG Footage'!P2:P153="In Process")*--(IF($F$5="All",TRUE,ISNUMBER(FIND($F$5,'Tillman UG Footage'!D2:D153&amp;" "))))*--(IF($H$5="All",TRUE,ISNUMBER(FIND($H$5,'Tillman UG Footage'!F2:F153&amp;" ")))))</f>
        <v>2</v>
      </c>
      <c r="H17" s="1103"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9"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8"/>
      <c r="K17" s="1106" t="s">
        <v>31</v>
      </c>
      <c r="L17" s="1103"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9">
        <f>IFERROR(L17/SUM(L17:L19),0)</f>
        <v>1</v>
      </c>
      <c r="N17" s="1098"/>
      <c r="O17" s="1098"/>
      <c r="P17" s="1098"/>
      <c r="Q17" s="1098"/>
      <c r="R17" s="1098"/>
      <c r="S17" s="1098"/>
      <c r="T17" s="1098"/>
      <c r="U17" s="1098"/>
      <c r="V17" s="1098"/>
      <c r="W17" s="1098"/>
      <c r="X17" s="1098"/>
      <c r="Y17" s="1098"/>
      <c r="Z17" s="1098"/>
    </row>
    <row r="18" spans="1:26">
      <c r="A18" s="1107" t="s">
        <v>32</v>
      </c>
      <c r="B18" s="1104"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4"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0"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8"/>
      <c r="F18" s="1107" t="s">
        <v>33</v>
      </c>
      <c r="G18" s="1104" cm="1">
        <f t="array" ref="G18">SUMPRODUCT(--(IF($B$5="All",TRUE,'Tillman UG Footage'!B2:B153=$B$5))*--('Tillman UG Footage'!P2:P153="Not Started")*--(IF($F$5="All",TRUE,ISNUMBER(FIND($F$5,'Tillman UG Footage'!D2:D153&amp;" "))))*--(IF($H$5="All",TRUE,ISNUMBER(FIND($H$5,'Tillman UG Footage'!F2:F153&amp;" ")))))</f>
        <v>0</v>
      </c>
      <c r="H18" s="1104"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0"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8"/>
      <c r="K18" s="1107" t="s">
        <v>34</v>
      </c>
      <c r="L18" s="1104"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0">
        <f>IFERROR(L18/SUM(L17:L19),0)</f>
        <v>0</v>
      </c>
      <c r="N18" s="1098"/>
      <c r="O18" s="1098"/>
      <c r="P18" s="1098"/>
      <c r="Q18" s="1098"/>
      <c r="R18" s="1098"/>
      <c r="S18" s="1098"/>
      <c r="T18" s="1098"/>
      <c r="U18" s="1098"/>
      <c r="V18" s="1098"/>
      <c r="W18" s="1098"/>
      <c r="X18" s="1098"/>
      <c r="Y18" s="1098"/>
      <c r="Z18" s="1098"/>
    </row>
    <row r="19" spans="1:26">
      <c r="A19" s="1106" t="s">
        <v>35</v>
      </c>
      <c r="B19" s="1103"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3"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9"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8"/>
      <c r="F19" s="1106" t="s">
        <v>36</v>
      </c>
      <c r="G19" s="1103" cm="1">
        <f t="array" ref="G19">SUMPRODUCT(--(IF($B$5="All",TRUE,'Tillman UG Footage'!B2:B153=$B$5))*--('Tillman UG Footage'!P2:P153="Locates Called")*--(IF($F$5="All",TRUE,ISNUMBER(FIND($F$5,'Tillman UG Footage'!D2:D153&amp;" "))))*--(IF($H$5="All",TRUE,ISNUMBER(FIND($H$5,'Tillman UG Footage'!F2:F153&amp;" ")))))</f>
        <v>0</v>
      </c>
      <c r="H19" s="1103"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9"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8"/>
      <c r="K19" s="1106" t="s">
        <v>37</v>
      </c>
      <c r="L19" s="1103"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9">
        <f>IFERROR(L19/SUM(L17:L19),0)</f>
        <v>0</v>
      </c>
      <c r="N19" s="1098"/>
      <c r="O19" s="1098"/>
      <c r="P19" s="1098"/>
      <c r="Q19" s="1098"/>
      <c r="R19" s="1098"/>
      <c r="S19" s="1098"/>
      <c r="T19" s="1098"/>
      <c r="U19" s="1098"/>
      <c r="V19" s="1098"/>
      <c r="W19" s="1098"/>
      <c r="X19" s="1098"/>
      <c r="Y19" s="1098"/>
      <c r="Z19" s="1098"/>
    </row>
    <row r="20" spans="1:26">
      <c r="A20" s="1107" t="s">
        <v>38</v>
      </c>
      <c r="B20" s="1104"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4"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0"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8"/>
      <c r="F20" s="1107" t="s">
        <v>39</v>
      </c>
      <c r="G20" s="1104" cm="1">
        <f t="array" ref="G20">SUMPRODUCT(--(IF($B$5="All",TRUE,'Tillman UG Footage'!B2:B153=$B$5))*--('Tillman UG Footage'!P2:P153="Completed")*--(IF($F$5="All",TRUE,ISNUMBER(FIND($F$5,'Tillman UG Footage'!D2:D153&amp;" "))))*--(IF($H$5="All",TRUE,ISNUMBER(FIND($H$5,'Tillman UG Footage'!F2:F153&amp;" ")))))</f>
        <v>0</v>
      </c>
      <c r="H20" s="1104"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0"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8"/>
      <c r="K20" s="1111" t="s">
        <v>40</v>
      </c>
      <c r="L20" s="1112">
        <f>SUM(L17:L19)</f>
        <v>2</v>
      </c>
      <c r="M20" s="1114">
        <v>1</v>
      </c>
      <c r="N20" s="1098"/>
      <c r="O20" s="1098"/>
      <c r="P20" s="1098"/>
      <c r="Q20" s="1098"/>
      <c r="R20" s="1098"/>
      <c r="S20" s="1098"/>
      <c r="T20" s="1098"/>
      <c r="U20" s="1098"/>
      <c r="V20" s="1098"/>
      <c r="W20" s="1098"/>
      <c r="X20" s="1098"/>
      <c r="Y20" s="1098"/>
      <c r="Z20" s="1098"/>
    </row>
    <row r="21" spans="1:26">
      <c r="A21" s="1106" t="s">
        <v>41</v>
      </c>
      <c r="B21" s="1103"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3"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9"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8"/>
      <c r="F21" s="1111" t="s">
        <v>40</v>
      </c>
      <c r="G21" s="1112">
        <f>SUM(G17:G20)</f>
        <v>2</v>
      </c>
      <c r="H21" s="1112">
        <f>SUM(H17:H20)</f>
        <v>8185</v>
      </c>
      <c r="I21" s="1113">
        <f>SUM(I17:I20)</f>
        <v>103317.75</v>
      </c>
      <c r="J21" s="1098"/>
      <c r="K21" s="1098"/>
      <c r="L21" s="1098"/>
      <c r="M21" s="1098"/>
      <c r="N21" s="1098"/>
      <c r="O21" s="1098"/>
      <c r="P21" s="1098"/>
      <c r="Q21" s="1098"/>
      <c r="R21" s="1098"/>
      <c r="S21" s="1098"/>
      <c r="T21" s="1098"/>
      <c r="U21" s="1098"/>
      <c r="V21" s="1098"/>
      <c r="W21" s="1098"/>
      <c r="X21" s="1098"/>
      <c r="Y21" s="1098"/>
      <c r="Z21" s="1098"/>
    </row>
    <row r="22" spans="1:26" ht="15" customHeight="1">
      <c r="A22" s="1107" t="s">
        <v>42</v>
      </c>
      <c r="B22" s="1104"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4"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0"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8"/>
      <c r="F22" s="1098"/>
      <c r="G22" s="1098"/>
      <c r="H22" s="1098"/>
      <c r="I22" s="1098"/>
      <c r="J22" s="1098"/>
      <c r="K22" s="1128"/>
      <c r="L22" s="1128"/>
      <c r="M22" s="1128"/>
      <c r="N22" s="1128"/>
      <c r="O22" s="1098"/>
      <c r="P22" s="1098"/>
      <c r="Q22" s="1098"/>
      <c r="R22" s="1098"/>
      <c r="S22" s="1098"/>
      <c r="T22" s="1098"/>
      <c r="U22" s="1098"/>
      <c r="V22" s="1098"/>
      <c r="W22" s="1098"/>
      <c r="X22" s="1098"/>
      <c r="Y22" s="1098"/>
      <c r="Z22" s="1098"/>
    </row>
    <row r="23" spans="1:26">
      <c r="A23" s="1106" t="s">
        <v>43</v>
      </c>
      <c r="B23" s="1103"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3"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9"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8"/>
      <c r="F23" s="1098"/>
      <c r="G23" s="1098"/>
      <c r="H23" s="1098"/>
      <c r="I23" s="1098"/>
      <c r="J23" s="1098"/>
      <c r="K23" s="1128"/>
      <c r="L23" s="1128"/>
      <c r="M23" s="1128"/>
      <c r="N23" s="1128"/>
      <c r="O23" s="1098"/>
      <c r="P23" s="1098"/>
      <c r="Q23" s="1098"/>
      <c r="R23" s="1098"/>
      <c r="S23" s="1098"/>
      <c r="T23" s="1098"/>
      <c r="U23" s="1098"/>
      <c r="V23" s="1098"/>
      <c r="W23" s="1098"/>
      <c r="X23" s="1098"/>
      <c r="Y23" s="1098"/>
      <c r="Z23" s="1098"/>
    </row>
    <row r="24" spans="1:26">
      <c r="A24" s="1107" t="s">
        <v>44</v>
      </c>
      <c r="B24" s="1104"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4"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0"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8"/>
      <c r="F24" s="1098"/>
      <c r="G24" s="1098"/>
      <c r="H24" s="1098"/>
      <c r="I24" s="1098"/>
      <c r="J24" s="1098"/>
      <c r="K24" s="1128"/>
      <c r="L24" s="1128"/>
      <c r="M24" s="1128"/>
      <c r="N24" s="1128"/>
      <c r="O24" s="1098"/>
      <c r="P24" s="1098"/>
      <c r="Q24" s="1098"/>
      <c r="R24" s="1098"/>
      <c r="S24" s="1098"/>
      <c r="T24" s="1098"/>
      <c r="U24" s="1098"/>
      <c r="V24" s="1098"/>
      <c r="W24" s="1098"/>
      <c r="X24" s="1098"/>
      <c r="Y24" s="1098"/>
      <c r="Z24" s="1098"/>
    </row>
    <row r="25" spans="1:26">
      <c r="A25" s="1111" t="s">
        <v>40</v>
      </c>
      <c r="B25" s="1112">
        <f>SUM(B17:B24)</f>
        <v>2</v>
      </c>
      <c r="C25" s="1112">
        <f>SUM(C17:C24)</f>
        <v>8185</v>
      </c>
      <c r="D25" s="1113">
        <f>IFERROR(H10/D10,0)</f>
        <v>0.74819792302993282</v>
      </c>
      <c r="E25" s="1098"/>
      <c r="F25" s="1098"/>
      <c r="G25" s="1098"/>
      <c r="H25" s="1098"/>
      <c r="I25" s="1098"/>
      <c r="J25" s="1098"/>
      <c r="K25" s="1128"/>
      <c r="L25" s="1128"/>
      <c r="M25" s="1128"/>
      <c r="N25" s="1128"/>
      <c r="O25" s="1098"/>
      <c r="P25" s="1098"/>
      <c r="Q25" s="1098"/>
      <c r="R25" s="1098"/>
      <c r="S25" s="1098"/>
      <c r="T25" s="1098"/>
      <c r="U25" s="1098"/>
      <c r="V25" s="1098"/>
      <c r="W25" s="1098"/>
      <c r="X25" s="1098"/>
      <c r="Y25" s="1098"/>
      <c r="Z25" s="1098"/>
    </row>
    <row r="26" spans="1:26" ht="9.9499999999999993" customHeight="1">
      <c r="A26" s="1098"/>
      <c r="B26" s="1098"/>
      <c r="C26" s="1098"/>
      <c r="D26" s="1098"/>
      <c r="E26" s="1098"/>
      <c r="F26" s="1098"/>
      <c r="G26" s="1098"/>
      <c r="H26" s="1098"/>
      <c r="I26" s="1098"/>
      <c r="J26" s="1098"/>
      <c r="K26" s="1128"/>
      <c r="L26" s="1128"/>
      <c r="M26" s="1128"/>
      <c r="N26" s="1128"/>
      <c r="O26" s="1098"/>
      <c r="P26" s="1098"/>
      <c r="Q26" s="1098"/>
      <c r="R26" s="1098"/>
      <c r="S26" s="1098"/>
      <c r="T26" s="1098"/>
      <c r="U26" s="1098"/>
      <c r="V26" s="1098"/>
      <c r="W26" s="1098"/>
      <c r="X26" s="1098"/>
      <c r="Y26" s="1098"/>
      <c r="Z26" s="1098"/>
    </row>
    <row r="27" spans="1:26" ht="24.95" customHeight="1">
      <c r="A27" s="1342" t="s">
        <v>45</v>
      </c>
      <c r="B27" s="1342"/>
      <c r="C27" s="1342"/>
      <c r="D27" s="1342"/>
      <c r="F27" s="1346" t="s">
        <v>46</v>
      </c>
      <c r="G27" s="1346"/>
      <c r="H27" s="1346"/>
      <c r="I27" s="1346"/>
      <c r="J27" s="1102"/>
      <c r="K27" s="1128"/>
      <c r="L27" s="1128"/>
      <c r="M27" s="1128"/>
      <c r="N27" s="1128"/>
      <c r="O27" s="1102"/>
      <c r="P27" s="1102"/>
      <c r="Q27" s="1098"/>
      <c r="R27" s="1098"/>
      <c r="S27" s="1098"/>
      <c r="T27" s="1098"/>
      <c r="U27" s="1098"/>
      <c r="V27" s="1098"/>
      <c r="W27" s="1098"/>
      <c r="X27" s="1098"/>
      <c r="Y27" s="1098"/>
      <c r="Z27" s="1098"/>
    </row>
    <row r="28" spans="1:26">
      <c r="A28" s="1129" t="s">
        <v>47</v>
      </c>
      <c r="B28" s="1115" t="s">
        <v>48</v>
      </c>
      <c r="C28" s="1115" t="s">
        <v>39</v>
      </c>
      <c r="D28" s="1121" t="s">
        <v>49</v>
      </c>
      <c r="F28" s="1129" t="s">
        <v>50</v>
      </c>
      <c r="G28" s="1115" t="s">
        <v>48</v>
      </c>
      <c r="H28" s="1115" t="s">
        <v>39</v>
      </c>
      <c r="I28" s="1121" t="s">
        <v>49</v>
      </c>
      <c r="J28" s="1098"/>
      <c r="K28" s="1128"/>
      <c r="L28" s="1128"/>
      <c r="M28" s="1128"/>
      <c r="N28" s="1128"/>
      <c r="O28" s="1098"/>
      <c r="P28" s="1098"/>
      <c r="Q28" s="1098"/>
      <c r="R28" s="1098"/>
      <c r="S28" s="1098"/>
      <c r="T28" s="1098"/>
      <c r="U28" s="1098"/>
      <c r="V28" s="1098"/>
      <c r="W28" s="1098"/>
      <c r="X28" s="1098"/>
      <c r="Y28" s="1098"/>
      <c r="Z28" s="1098"/>
    </row>
    <row r="29" spans="1:26">
      <c r="A29" s="1130" t="s">
        <v>51</v>
      </c>
      <c r="B29" s="1117">
        <f>COUNTIF('Tillman UG Footage'!D:D,"*Lightspeed In-House*")</f>
        <v>16</v>
      </c>
      <c r="C29" s="1117">
        <f>COUNTIF('Completed Projects Pending PW'!D:D,"*Lightspeed In-House*")</f>
        <v>7</v>
      </c>
      <c r="D29" s="1132">
        <f>B29+C29</f>
        <v>23</v>
      </c>
      <c r="F29" s="1119" t="s">
        <v>52</v>
      </c>
      <c r="G29" s="1117">
        <f>COUNTIFS('Tillman UG Footage'!F:F,"*Joshua*",'Tillman UG Footage'!B:B,"&lt;&gt;AREA")</f>
        <v>15</v>
      </c>
      <c r="H29" s="1117">
        <f>COUNTIF('Completed Projects Pending PW'!F:F,"*Joshua*")</f>
        <v>9</v>
      </c>
      <c r="I29" s="1132">
        <f>G29+H29</f>
        <v>24</v>
      </c>
      <c r="J29" s="1098"/>
      <c r="K29" s="1128"/>
      <c r="L29" s="1128"/>
      <c r="M29" s="1128"/>
      <c r="N29" s="1128"/>
      <c r="O29" s="1098"/>
      <c r="P29" s="1098"/>
      <c r="Q29" s="1098"/>
      <c r="R29" s="1098"/>
      <c r="S29" s="1098"/>
      <c r="T29" s="1098"/>
      <c r="U29" s="1098"/>
      <c r="V29" s="1098"/>
      <c r="W29" s="1098"/>
      <c r="X29" s="1098"/>
      <c r="Y29" s="1098"/>
      <c r="Z29" s="1098"/>
    </row>
    <row r="30" spans="1:26">
      <c r="A30" s="1131" t="s">
        <v>53</v>
      </c>
      <c r="B30" s="54">
        <f>COUNTIF('Tillman UG Footage'!D:D,"*GN Systems*")</f>
        <v>8</v>
      </c>
      <c r="C30" s="54">
        <f>COUNTIF('Completed Projects Pending PW'!D:D,"*GN Systems*")</f>
        <v>8</v>
      </c>
      <c r="D30" s="1133">
        <f>B30+C30</f>
        <v>16</v>
      </c>
      <c r="F30" s="1120" t="s">
        <v>54</v>
      </c>
      <c r="G30" s="54">
        <f>COUNTIFS('Tillman UG Footage'!F:F,"*Cody*",'Tillman UG Footage'!B:B,"&lt;&gt;AREA")</f>
        <v>5</v>
      </c>
      <c r="H30" s="54">
        <f>COUNTIF('Completed Projects Pending PW'!F:F,"*Cody*")</f>
        <v>3</v>
      </c>
      <c r="I30" s="1133">
        <f>G30+H30</f>
        <v>8</v>
      </c>
      <c r="J30" s="1098"/>
      <c r="K30" s="1128"/>
      <c r="L30" s="1128"/>
      <c r="M30" s="1128"/>
      <c r="N30" s="1128"/>
      <c r="O30" s="1098"/>
      <c r="P30" s="1098"/>
      <c r="Q30" s="1098"/>
      <c r="R30" s="1098"/>
      <c r="S30" s="1098"/>
      <c r="T30" s="1098"/>
      <c r="U30" s="1098"/>
      <c r="V30" s="1098"/>
      <c r="W30" s="1098"/>
      <c r="X30" s="1098"/>
      <c r="Y30" s="1098"/>
      <c r="Z30" s="1098"/>
    </row>
    <row r="31" spans="1:26">
      <c r="A31" s="1130" t="s">
        <v>55</v>
      </c>
      <c r="B31" s="1117">
        <f>COUNTIF('Tillman UG Footage'!D:D,"*North Path*")</f>
        <v>4</v>
      </c>
      <c r="C31" s="1117">
        <f>COUNTIF('Completed Projects Pending PW'!D:D,"*North Path*")</f>
        <v>2</v>
      </c>
      <c r="D31" s="1132">
        <f>B31+C31</f>
        <v>6</v>
      </c>
      <c r="F31" s="1119" t="s">
        <v>56</v>
      </c>
      <c r="G31" s="1117">
        <f>COUNTIFS('Tillman UG Footage'!F:F,"*Betsy*",'Tillman UG Footage'!B:B,"&lt;&gt;AREA")</f>
        <v>3</v>
      </c>
      <c r="H31" s="1117">
        <f>COUNTIF('Completed Projects Pending PW'!F:F,"*Betsy*")</f>
        <v>1</v>
      </c>
      <c r="I31" s="1132">
        <f>G31+H31</f>
        <v>4</v>
      </c>
      <c r="J31" s="1098"/>
      <c r="K31" s="1128"/>
      <c r="L31" s="1128"/>
      <c r="M31" s="1128"/>
      <c r="N31" s="1128"/>
      <c r="O31" s="1098"/>
      <c r="P31" s="1098"/>
      <c r="Q31" s="1098"/>
      <c r="R31" s="1098"/>
      <c r="S31" s="1098"/>
      <c r="T31" s="1098"/>
      <c r="U31" s="1098"/>
      <c r="V31" s="1098"/>
      <c r="W31" s="1098"/>
      <c r="X31" s="1098"/>
      <c r="Y31" s="1098"/>
      <c r="Z31" s="1098"/>
    </row>
    <row r="32" spans="1:26" ht="15" customHeight="1">
      <c r="A32" s="1131" t="s">
        <v>57</v>
      </c>
      <c r="B32" s="54">
        <f>COUNTIF('Tillman UG Footage'!D:D,"*Brother*")</f>
        <v>3</v>
      </c>
      <c r="C32" s="54">
        <f>COUNTIF('Completed Projects Pending PW'!D:D,"*Brother*")</f>
        <v>4</v>
      </c>
      <c r="D32" s="1133">
        <f>B32+C32</f>
        <v>7</v>
      </c>
      <c r="F32" s="1120" t="s">
        <v>58</v>
      </c>
      <c r="G32" s="54">
        <f>COUNTIFS('Tillman UG Footage'!F:F,"*Travis*",'Tillman UG Footage'!B:B,"&lt;&gt;AREA")</f>
        <v>6</v>
      </c>
      <c r="H32" s="54">
        <f>COUNTIF('Completed Projects Pending PW'!F:F,"*Travis*")</f>
        <v>3</v>
      </c>
      <c r="I32" s="1133">
        <f>G32+H32</f>
        <v>9</v>
      </c>
      <c r="J32" s="1098"/>
      <c r="K32" s="1128"/>
      <c r="L32" s="1128"/>
      <c r="M32" s="1128"/>
      <c r="N32" s="1128"/>
      <c r="O32" s="1098"/>
      <c r="P32" s="1098"/>
      <c r="Q32" s="1098"/>
      <c r="R32" s="1098"/>
      <c r="S32" s="1098"/>
      <c r="T32" s="1098"/>
      <c r="U32" s="1098"/>
      <c r="V32" s="1098"/>
      <c r="W32" s="1098"/>
      <c r="X32" s="1098"/>
      <c r="Y32" s="1098"/>
      <c r="Z32" s="1098"/>
    </row>
    <row r="33" spans="1:26" ht="15" customHeight="1">
      <c r="A33" s="1130" t="s">
        <v>59</v>
      </c>
      <c r="B33" s="1117">
        <f>COUNTIF('Tillman UG Footage'!D:D,"*Kattle One*")</f>
        <v>2</v>
      </c>
      <c r="C33" s="1117">
        <f>COUNTIF('Completed Projects Pending PW'!D:D,"*Kattle One*")</f>
        <v>2</v>
      </c>
      <c r="D33" s="1132">
        <f>B33+C33</f>
        <v>4</v>
      </c>
      <c r="F33" s="1119" t="s">
        <v>7</v>
      </c>
      <c r="G33" s="1117">
        <f>COUNTIFS('Tillman UG Footage'!F:F,"*Johnnie*",'Tillman UG Footage'!B:B,"&lt;&gt;AREA")</f>
        <v>2</v>
      </c>
      <c r="H33" s="1117">
        <f>COUNTIF('Completed Projects Pending PW'!F:F,"*Johnnie*")</f>
        <v>7</v>
      </c>
      <c r="I33" s="1132">
        <f>G33+H33</f>
        <v>9</v>
      </c>
      <c r="J33" s="1098"/>
      <c r="K33" s="1128"/>
      <c r="L33" s="1128"/>
      <c r="M33" s="1128"/>
      <c r="N33" s="1128"/>
      <c r="O33" s="1098"/>
      <c r="P33" s="1098"/>
      <c r="Q33" s="1098"/>
      <c r="R33" s="1098"/>
      <c r="S33" s="1098"/>
      <c r="T33" s="1098"/>
      <c r="U33" s="1098"/>
      <c r="V33" s="1098"/>
      <c r="W33" s="1098"/>
      <c r="X33" s="1098"/>
      <c r="Y33" s="1098"/>
      <c r="Z33" s="1098"/>
    </row>
    <row r="34" spans="1:26">
      <c r="A34" s="1131" t="s">
        <v>60</v>
      </c>
      <c r="B34" s="54">
        <f>COUNTIF('Tillman UG Footage'!D:D,"*Yosep AER*")</f>
        <v>3</v>
      </c>
      <c r="C34" s="54">
        <f>COUNTIF('Completed Projects Pending PW'!D:D,"*Yosep AER*")</f>
        <v>0</v>
      </c>
      <c r="D34" s="1133">
        <f>B34+C34</f>
        <v>3</v>
      </c>
      <c r="F34" s="1120" t="s">
        <v>61</v>
      </c>
      <c r="G34" s="54">
        <f>COUNTIFS('Tillman UG Footage'!F:F,"*Miguel*",'Tillman UG Footage'!B:B,"&lt;&gt;AREA")</f>
        <v>2</v>
      </c>
      <c r="H34" s="54">
        <f>COUNTIF('Completed Projects Pending PW'!F:F,"*Miguel*")</f>
        <v>2</v>
      </c>
      <c r="I34" s="1133">
        <f>G34+H34</f>
        <v>4</v>
      </c>
      <c r="J34" s="1098"/>
      <c r="K34" s="1128"/>
      <c r="L34" s="1128"/>
      <c r="M34" s="1128"/>
      <c r="N34" s="1128"/>
      <c r="O34" s="1098"/>
      <c r="P34" s="1098"/>
      <c r="Q34" s="1098"/>
      <c r="R34" s="1098"/>
      <c r="S34" s="1098"/>
      <c r="T34" s="1098"/>
      <c r="U34" s="1098"/>
      <c r="V34" s="1098"/>
      <c r="W34" s="1098"/>
      <c r="X34" s="1098"/>
      <c r="Y34" s="1098"/>
      <c r="Z34" s="1098"/>
    </row>
    <row r="35" spans="1:26">
      <c r="A35" s="1130" t="s">
        <v>62</v>
      </c>
      <c r="B35" s="1117">
        <f>COUNTIF('Tillman UG Footage'!D:D,"*APT Communications*")</f>
        <v>2</v>
      </c>
      <c r="C35" s="1117">
        <f>COUNTIF('Completed Projects Pending PW'!D:D,"*APT Communications*")</f>
        <v>1</v>
      </c>
      <c r="D35" s="1132">
        <f>B35+C35</f>
        <v>3</v>
      </c>
      <c r="F35" s="1119" t="s">
        <v>63</v>
      </c>
      <c r="G35" s="1117">
        <f>COUNTIFS('Tillman UG Footage'!F:F,"*Eric*",'Tillman UG Footage'!B:B,"&lt;&gt;AREA")</f>
        <v>3</v>
      </c>
      <c r="H35" s="1117">
        <f>COUNTIF('Completed Projects Pending PW'!F:F,"*Eric*")</f>
        <v>0</v>
      </c>
      <c r="I35" s="1132">
        <f>G35+H35</f>
        <v>3</v>
      </c>
      <c r="J35" s="1098"/>
      <c r="K35" s="1128"/>
      <c r="L35" s="1128"/>
      <c r="M35" s="1128"/>
      <c r="N35" s="1128"/>
      <c r="O35" s="1098"/>
      <c r="P35" s="1098"/>
      <c r="Q35" s="1098"/>
      <c r="R35" s="1098"/>
      <c r="S35" s="1098"/>
      <c r="T35" s="1098"/>
      <c r="U35" s="1098"/>
      <c r="V35" s="1098"/>
      <c r="W35" s="1098"/>
      <c r="X35" s="1098"/>
      <c r="Y35" s="1098"/>
      <c r="Z35" s="1098"/>
    </row>
    <row r="36" spans="1:26">
      <c r="A36" s="1134" t="s">
        <v>40</v>
      </c>
      <c r="B36" s="1126">
        <f>SUM(B29:B35)</f>
        <v>38</v>
      </c>
      <c r="C36" s="1126">
        <f>SUM(C29:C35)</f>
        <v>24</v>
      </c>
      <c r="D36" s="1127">
        <f>SUM(D29:D35)</f>
        <v>62</v>
      </c>
      <c r="F36" s="1120" t="s">
        <v>64</v>
      </c>
      <c r="G36" s="54">
        <f>COUNTIFS('Tillman UG Footage'!F:F,"*Efrian*",'Tillman UG Footage'!B:B,"&lt;&gt;AREA")</f>
        <v>3</v>
      </c>
      <c r="H36" s="54">
        <f>COUNTIF('Completed Projects Pending PW'!F:F,"*Efrian*")</f>
        <v>0</v>
      </c>
      <c r="I36" s="1133">
        <f>G36+H36</f>
        <v>3</v>
      </c>
      <c r="J36" s="1098"/>
      <c r="K36" s="1128"/>
      <c r="L36" s="1128"/>
      <c r="M36" s="1128"/>
      <c r="N36" s="1128"/>
      <c r="O36" s="1098"/>
      <c r="P36" s="1098"/>
      <c r="Q36" s="1098"/>
      <c r="R36" s="1098"/>
      <c r="S36" s="1098"/>
      <c r="T36" s="1098"/>
      <c r="U36" s="1098"/>
      <c r="V36" s="1098"/>
      <c r="W36" s="1098"/>
      <c r="X36" s="1098"/>
      <c r="Y36" s="1098"/>
      <c r="Z36" s="1098"/>
    </row>
    <row r="37" spans="1:26">
      <c r="F37" s="1124" t="s">
        <v>40</v>
      </c>
      <c r="G37" s="1126">
        <f>SUM(G29:G36)</f>
        <v>39</v>
      </c>
      <c r="H37" s="1126">
        <f>SUM(H29:H36)</f>
        <v>25</v>
      </c>
      <c r="I37" s="1127">
        <f>SUM(I29:I36)</f>
        <v>64</v>
      </c>
      <c r="J37" s="1098"/>
      <c r="K37" s="1128"/>
      <c r="L37" s="1128"/>
      <c r="M37" s="1128"/>
      <c r="N37" s="1128"/>
      <c r="O37" s="1098"/>
      <c r="P37" s="1098"/>
      <c r="Q37" s="1098"/>
      <c r="R37" s="1098"/>
      <c r="S37" s="1098"/>
      <c r="T37" s="1098"/>
      <c r="U37" s="1098"/>
      <c r="V37" s="1098"/>
      <c r="W37" s="1098"/>
      <c r="X37" s="1098"/>
      <c r="Y37" s="1098"/>
      <c r="Z37" s="1098"/>
    </row>
    <row r="38" spans="1:26" ht="9.9499999999999993" customHeight="1">
      <c r="J38" s="1098"/>
      <c r="K38" s="1128"/>
      <c r="L38" s="1128"/>
      <c r="M38" s="1128"/>
      <c r="N38" s="1128"/>
      <c r="O38" s="1098"/>
      <c r="P38" s="1098"/>
      <c r="Q38" s="1098"/>
      <c r="R38" s="1098"/>
      <c r="S38" s="1098"/>
      <c r="T38" s="1098"/>
      <c r="U38" s="1098"/>
      <c r="V38" s="1098"/>
      <c r="W38" s="1098"/>
      <c r="X38" s="1098"/>
      <c r="Y38" s="1098"/>
      <c r="Z38" s="1098"/>
    </row>
    <row r="39" spans="1:26" ht="30" customHeight="1">
      <c r="A39" s="1339" t="s">
        <v>65</v>
      </c>
      <c r="B39" s="1339"/>
      <c r="C39" s="1339"/>
      <c r="D39" s="1339"/>
      <c r="E39" s="1339"/>
      <c r="F39" s="1339"/>
      <c r="G39" s="1339"/>
      <c r="H39" s="1339"/>
      <c r="I39" s="1339"/>
      <c r="J39" s="1339"/>
      <c r="K39" s="1340"/>
      <c r="L39" s="1340"/>
      <c r="M39" s="1340"/>
      <c r="N39" s="1340"/>
      <c r="O39" s="1098"/>
      <c r="P39" s="1098"/>
      <c r="Q39" s="1098"/>
      <c r="R39" s="1098"/>
      <c r="S39" s="1098"/>
      <c r="T39" s="1098"/>
      <c r="U39" s="1098"/>
      <c r="V39" s="1098"/>
      <c r="W39" s="1098"/>
      <c r="X39" s="1098"/>
      <c r="Y39" s="1098"/>
      <c r="Z39" s="1098"/>
    </row>
    <row r="40" spans="1:26" ht="15" customHeight="1">
      <c r="A40" s="1097"/>
      <c r="B40" s="1097"/>
      <c r="C40" s="1097"/>
      <c r="D40" s="1097"/>
      <c r="E40" s="1097"/>
      <c r="F40" s="1097"/>
      <c r="G40" s="1097"/>
      <c r="H40" s="1097"/>
      <c r="I40" s="1097"/>
      <c r="J40" s="1098"/>
      <c r="K40" s="1128"/>
      <c r="L40" s="1128"/>
      <c r="M40" s="1128"/>
      <c r="N40" s="1128"/>
      <c r="O40" s="1098"/>
      <c r="P40" s="1098"/>
      <c r="Q40" s="1098"/>
      <c r="R40" s="1098"/>
      <c r="S40" s="1098"/>
      <c r="T40" s="1098"/>
      <c r="U40" s="1098"/>
      <c r="V40" s="1098"/>
      <c r="W40" s="1098"/>
      <c r="X40" s="1098"/>
      <c r="Y40" s="1098"/>
      <c r="Z40" s="1098"/>
    </row>
    <row r="41" spans="1:26" ht="15" customHeight="1">
      <c r="A41" s="1097"/>
      <c r="B41" s="1097"/>
      <c r="C41" s="1097"/>
      <c r="D41" s="1097"/>
      <c r="E41" s="1097"/>
      <c r="F41" s="1097"/>
      <c r="G41" s="1097"/>
      <c r="H41" s="1097"/>
      <c r="I41" s="1097"/>
      <c r="J41" s="1098"/>
      <c r="K41" s="1128"/>
      <c r="L41" s="1128"/>
      <c r="M41" s="1128"/>
      <c r="N41" s="1128"/>
      <c r="O41" s="1098"/>
      <c r="P41" s="1098"/>
      <c r="Q41" s="1098"/>
      <c r="R41" s="1098"/>
      <c r="S41" s="1098"/>
      <c r="T41" s="1098"/>
      <c r="U41" s="1098"/>
      <c r="V41" s="1098"/>
      <c r="W41" s="1098"/>
      <c r="X41" s="1098"/>
      <c r="Y41" s="1098"/>
      <c r="Z41" s="1098"/>
    </row>
    <row r="42" spans="1:26" ht="15" customHeight="1">
      <c r="A42" s="1097"/>
      <c r="B42" s="1097"/>
      <c r="C42" s="1097"/>
      <c r="D42" s="1097"/>
      <c r="E42" s="1097"/>
      <c r="F42" s="1097"/>
      <c r="G42" s="1097"/>
      <c r="H42" s="1097"/>
      <c r="I42" s="1097"/>
      <c r="J42" s="1098"/>
      <c r="K42" s="1128"/>
      <c r="L42" s="1128"/>
      <c r="M42" s="1128"/>
      <c r="N42" s="1128"/>
      <c r="O42" s="1098"/>
      <c r="P42" s="1098"/>
      <c r="Q42" s="1098"/>
      <c r="R42" s="1098"/>
      <c r="S42" s="1098"/>
      <c r="T42" s="1098"/>
      <c r="U42" s="1098"/>
      <c r="V42" s="1098"/>
      <c r="W42" s="1098"/>
      <c r="X42" s="1098"/>
      <c r="Y42" s="1098"/>
      <c r="Z42" s="1098"/>
    </row>
    <row r="43" spans="1:26" ht="15" customHeight="1">
      <c r="A43" s="1097"/>
      <c r="B43" s="1097"/>
      <c r="C43" s="1097"/>
      <c r="D43" s="1097"/>
      <c r="E43" s="1097"/>
      <c r="F43" s="1097"/>
      <c r="G43" s="1097"/>
      <c r="H43" s="1097"/>
      <c r="I43" s="1097"/>
      <c r="J43" s="1098"/>
      <c r="K43" s="1128"/>
      <c r="L43" s="1128"/>
      <c r="M43" s="1128"/>
      <c r="N43" s="1128"/>
      <c r="O43" s="1098"/>
      <c r="P43" s="1098"/>
      <c r="Q43" s="1098"/>
      <c r="R43" s="1098"/>
      <c r="S43" s="1098"/>
      <c r="T43" s="1098"/>
      <c r="U43" s="1098"/>
      <c r="V43" s="1098"/>
      <c r="W43" s="1098"/>
      <c r="X43" s="1098"/>
      <c r="Y43" s="1098"/>
      <c r="Z43" s="1098"/>
    </row>
    <row r="44" spans="1:26" ht="15" customHeight="1">
      <c r="A44" s="1097"/>
      <c r="B44" s="1097"/>
      <c r="C44" s="1097"/>
      <c r="D44" s="1097"/>
      <c r="E44" s="1097"/>
      <c r="F44" s="1097"/>
      <c r="G44" s="1097"/>
      <c r="H44" s="1097"/>
      <c r="I44" s="1097"/>
      <c r="J44" s="1098"/>
      <c r="K44" s="1098"/>
      <c r="L44" s="1098"/>
      <c r="M44" s="1098"/>
      <c r="N44" s="1098"/>
      <c r="O44" s="1098"/>
      <c r="P44" s="1098"/>
      <c r="Q44" s="1098"/>
      <c r="R44" s="1098"/>
      <c r="S44" s="1098"/>
      <c r="T44" s="1098"/>
      <c r="U44" s="1098"/>
      <c r="V44" s="1098"/>
      <c r="W44" s="1098"/>
      <c r="X44" s="1098"/>
      <c r="Y44" s="1098"/>
      <c r="Z44" s="1098"/>
    </row>
    <row r="45" spans="1:26" ht="15" customHeight="1">
      <c r="A45" s="1097"/>
      <c r="B45" s="1097"/>
      <c r="C45" s="1097"/>
      <c r="D45" s="1097"/>
      <c r="E45" s="1097"/>
      <c r="F45" s="1097"/>
      <c r="G45" s="1097"/>
      <c r="H45" s="1097"/>
      <c r="I45" s="1097"/>
      <c r="J45" s="1098"/>
      <c r="K45" s="1098"/>
      <c r="L45" s="1098"/>
      <c r="M45" s="1098"/>
      <c r="N45" s="1098"/>
      <c r="O45" s="1098"/>
      <c r="P45" s="1098"/>
      <c r="Q45" s="1098"/>
      <c r="R45" s="1098"/>
      <c r="S45" s="1098"/>
      <c r="T45" s="1098"/>
      <c r="U45" s="1098"/>
      <c r="V45" s="1098"/>
      <c r="W45" s="1098"/>
      <c r="X45" s="1098"/>
      <c r="Y45" s="1098"/>
      <c r="Z45" s="1098"/>
    </row>
    <row r="46" spans="1:26" ht="15" customHeight="1">
      <c r="A46" s="1097"/>
      <c r="B46" s="1097"/>
      <c r="C46" s="1097"/>
      <c r="D46" s="1097"/>
      <c r="E46" s="1097"/>
      <c r="F46" s="1097"/>
      <c r="G46" s="1097"/>
      <c r="H46" s="1097"/>
      <c r="I46" s="1097"/>
      <c r="J46" s="1098"/>
      <c r="K46" s="1098"/>
      <c r="L46" s="1098"/>
      <c r="M46" s="1098"/>
      <c r="N46" s="1098"/>
      <c r="O46" s="1098"/>
      <c r="P46" s="1098"/>
      <c r="Q46" s="1098"/>
      <c r="R46" s="1098"/>
      <c r="S46" s="1098"/>
      <c r="T46" s="1098"/>
      <c r="U46" s="1098"/>
      <c r="V46" s="1098"/>
      <c r="W46" s="1098"/>
      <c r="X46" s="1098"/>
      <c r="Y46" s="1098"/>
      <c r="Z46" s="1098"/>
    </row>
    <row r="47" spans="1:26" ht="15" customHeight="1">
      <c r="A47" s="1097"/>
      <c r="B47" s="1097"/>
      <c r="C47" s="1097"/>
      <c r="D47" s="1097"/>
      <c r="E47" s="1097"/>
      <c r="F47" s="1097"/>
      <c r="G47" s="1097"/>
      <c r="H47" s="1097"/>
      <c r="I47" s="1097"/>
      <c r="J47" s="1098"/>
      <c r="K47" s="1098"/>
      <c r="L47" s="1098"/>
      <c r="M47" s="1098"/>
      <c r="N47" s="1098"/>
      <c r="O47" s="1098"/>
      <c r="P47" s="1098"/>
      <c r="Q47" s="1098"/>
      <c r="R47" s="1098"/>
      <c r="S47" s="1098"/>
      <c r="T47" s="1098"/>
      <c r="U47" s="1098"/>
      <c r="V47" s="1098"/>
      <c r="W47" s="1098"/>
      <c r="X47" s="1098"/>
      <c r="Y47" s="1098"/>
      <c r="Z47" s="1098"/>
    </row>
    <row r="48" spans="1:26" ht="15" customHeight="1">
      <c r="A48" s="1097"/>
      <c r="B48" s="1097"/>
      <c r="C48" s="1097"/>
      <c r="D48" s="1097"/>
      <c r="E48" s="1097"/>
      <c r="F48" s="1097"/>
      <c r="G48" s="1097"/>
      <c r="H48" s="1097"/>
      <c r="I48" s="1097"/>
      <c r="J48" s="1098"/>
      <c r="K48" s="1098"/>
      <c r="L48" s="1098"/>
      <c r="M48" s="1098"/>
      <c r="N48" s="1098"/>
      <c r="O48" s="1098"/>
      <c r="P48" s="1098"/>
      <c r="Q48" s="1098"/>
      <c r="R48" s="1098"/>
      <c r="S48" s="1098"/>
      <c r="T48" s="1098"/>
      <c r="U48" s="1098"/>
      <c r="V48" s="1098"/>
      <c r="W48" s="1098"/>
      <c r="X48" s="1098"/>
      <c r="Y48" s="1098"/>
      <c r="Z48" s="1098"/>
    </row>
    <row r="49" spans="1:26" ht="9.9499999999999993" customHeight="1">
      <c r="A49" s="1097"/>
      <c r="B49" s="1097"/>
      <c r="C49" s="1097"/>
      <c r="D49" s="1097"/>
      <c r="E49" s="1097"/>
      <c r="F49" s="1097"/>
      <c r="G49" s="1097"/>
      <c r="H49" s="1097"/>
      <c r="I49" s="1097"/>
      <c r="J49" s="1098"/>
      <c r="K49" s="1098"/>
      <c r="L49" s="1098"/>
      <c r="M49" s="1098"/>
      <c r="N49" s="1098"/>
      <c r="O49" s="1098"/>
      <c r="P49" s="1098"/>
      <c r="Q49" s="1098"/>
      <c r="R49" s="1098"/>
      <c r="S49" s="1098"/>
      <c r="T49" s="1098"/>
      <c r="U49" s="1098"/>
      <c r="V49" s="1098"/>
      <c r="W49" s="1098"/>
      <c r="X49" s="1098"/>
      <c r="Y49" s="1098"/>
      <c r="Z49" s="1098"/>
    </row>
    <row r="50" spans="1:26" ht="15" customHeight="1">
      <c r="A50" s="1097"/>
      <c r="B50" s="1097"/>
      <c r="C50" s="1097"/>
      <c r="D50" s="1097"/>
      <c r="E50" s="1097"/>
      <c r="F50" s="1097"/>
      <c r="G50" s="1097"/>
      <c r="H50" s="1097"/>
      <c r="I50" s="1097"/>
      <c r="J50" s="1098"/>
      <c r="K50" s="1098"/>
      <c r="L50" s="1098"/>
      <c r="M50" s="1098"/>
      <c r="N50" s="1098"/>
      <c r="O50" s="1098"/>
      <c r="P50" s="1098"/>
      <c r="Q50" s="1098"/>
      <c r="R50" s="1098"/>
      <c r="S50" s="1098"/>
      <c r="T50" s="1098"/>
      <c r="U50" s="1098"/>
      <c r="V50" s="1098"/>
      <c r="W50" s="1098"/>
      <c r="X50" s="1098"/>
      <c r="Y50" s="1098"/>
      <c r="Z50" s="1098"/>
    </row>
    <row r="51" spans="1:26" ht="15" customHeight="1">
      <c r="A51" s="1097"/>
      <c r="B51" s="1097"/>
      <c r="C51" s="1097"/>
      <c r="D51" s="1097"/>
      <c r="E51" s="1097"/>
      <c r="F51" s="1097"/>
      <c r="G51" s="1097"/>
      <c r="H51" s="1097"/>
      <c r="I51" s="1097"/>
      <c r="J51" s="1098"/>
      <c r="K51" s="1098"/>
      <c r="L51" s="1098"/>
      <c r="M51" s="1098"/>
      <c r="N51" s="1098"/>
      <c r="O51" s="1098"/>
      <c r="P51" s="1098"/>
      <c r="Q51" s="1098"/>
      <c r="R51" s="1098"/>
      <c r="S51" s="1098"/>
      <c r="T51" s="1098"/>
      <c r="U51" s="1098"/>
      <c r="V51" s="1098"/>
      <c r="W51" s="1098"/>
      <c r="X51" s="1098"/>
      <c r="Y51" s="1098"/>
      <c r="Z51" s="1098"/>
    </row>
    <row r="52" spans="1:26" ht="15" customHeight="1">
      <c r="A52" s="1097"/>
      <c r="B52" s="1097"/>
      <c r="C52" s="1097"/>
      <c r="D52" s="1097"/>
      <c r="E52" s="1097"/>
      <c r="F52" s="1097"/>
      <c r="G52" s="1097"/>
      <c r="H52" s="1097"/>
      <c r="I52" s="1097"/>
      <c r="J52" s="1098"/>
      <c r="K52" s="1098"/>
      <c r="L52" s="1098"/>
      <c r="M52" s="1098"/>
      <c r="N52" s="1098"/>
      <c r="O52" s="1098"/>
      <c r="P52" s="1098"/>
      <c r="Q52" s="1098"/>
      <c r="R52" s="1098"/>
      <c r="S52" s="1098"/>
      <c r="T52" s="1098"/>
      <c r="U52" s="1098"/>
      <c r="V52" s="1098"/>
      <c r="W52" s="1098"/>
      <c r="X52" s="1098"/>
      <c r="Y52" s="1098"/>
      <c r="Z52" s="1098"/>
    </row>
    <row r="53" spans="1:26">
      <c r="A53" s="1097"/>
      <c r="B53" s="1097"/>
      <c r="C53" s="1097"/>
      <c r="D53" s="1097"/>
      <c r="E53" s="1097"/>
      <c r="F53" s="1097"/>
      <c r="G53" s="1097"/>
      <c r="H53" s="1097"/>
      <c r="I53" s="1097"/>
      <c r="J53" s="1098"/>
      <c r="K53" s="1098"/>
      <c r="L53" s="1098"/>
      <c r="M53" s="1098"/>
      <c r="N53" s="1098"/>
      <c r="O53" s="1098"/>
      <c r="P53" s="1098"/>
      <c r="Q53" s="1098"/>
      <c r="R53" s="1098"/>
      <c r="S53" s="1098"/>
      <c r="T53" s="1098"/>
      <c r="U53" s="1098"/>
      <c r="V53" s="1098"/>
      <c r="W53" s="1098"/>
      <c r="X53" s="1098"/>
      <c r="Y53" s="1098"/>
      <c r="Z53" s="1098"/>
    </row>
    <row r="54" spans="1:26">
      <c r="A54" s="1097"/>
      <c r="B54" s="1097"/>
      <c r="C54" s="1097"/>
      <c r="D54" s="1097"/>
      <c r="E54" s="1097"/>
      <c r="F54" s="1097"/>
      <c r="G54" s="1097"/>
      <c r="H54" s="1097"/>
      <c r="I54" s="1097"/>
      <c r="J54" s="1098"/>
      <c r="K54" s="1098"/>
      <c r="L54" s="1098"/>
      <c r="M54" s="1098"/>
      <c r="N54" s="1098"/>
      <c r="O54" s="1098"/>
      <c r="P54" s="1098"/>
      <c r="Q54" s="1098"/>
      <c r="R54" s="1098"/>
      <c r="S54" s="1098"/>
      <c r="T54" s="1098"/>
      <c r="U54" s="1098"/>
      <c r="V54" s="1098"/>
      <c r="W54" s="1098"/>
      <c r="X54" s="1098"/>
      <c r="Y54" s="1098"/>
      <c r="Z54" s="1098"/>
    </row>
    <row r="55" spans="1:26">
      <c r="A55" s="1098"/>
      <c r="B55" s="1098"/>
      <c r="C55" s="1098"/>
      <c r="D55" s="1098"/>
      <c r="E55" s="1098"/>
      <c r="F55" s="1098"/>
      <c r="G55" s="1098"/>
      <c r="H55" s="1098"/>
      <c r="I55" s="1098"/>
      <c r="J55" s="1098"/>
      <c r="K55" s="1098"/>
      <c r="L55" s="1098"/>
      <c r="M55" s="1098"/>
      <c r="N55" s="1098"/>
      <c r="O55" s="1098"/>
      <c r="P55" s="1098"/>
      <c r="Q55" s="1098"/>
      <c r="R55" s="1098"/>
      <c r="S55" s="1098"/>
      <c r="T55" s="1098"/>
      <c r="U55" s="1098"/>
      <c r="V55" s="1098"/>
      <c r="W55" s="1098"/>
      <c r="X55" s="1098"/>
      <c r="Y55" s="1098"/>
      <c r="Z55" s="1098"/>
    </row>
    <row r="56" spans="1:26">
      <c r="A56" s="1098"/>
      <c r="B56" s="1098"/>
      <c r="C56" s="1098"/>
      <c r="D56" s="1098"/>
      <c r="E56" s="1098"/>
      <c r="F56" s="1098"/>
      <c r="G56" s="1098"/>
      <c r="H56" s="1098"/>
      <c r="I56" s="1098"/>
      <c r="J56" s="1098"/>
      <c r="K56" s="1098"/>
      <c r="L56" s="1098"/>
      <c r="M56" s="1098"/>
      <c r="N56" s="1098"/>
      <c r="O56" s="1098"/>
      <c r="P56" s="1098"/>
      <c r="Q56" s="1098"/>
      <c r="R56" s="1098"/>
      <c r="S56" s="1098"/>
      <c r="T56" s="1098"/>
      <c r="U56" s="1098"/>
      <c r="V56" s="1098"/>
      <c r="W56" s="1098"/>
      <c r="X56" s="1098"/>
      <c r="Y56" s="1098"/>
      <c r="Z56" s="1098"/>
    </row>
    <row r="57" spans="1:26">
      <c r="A57" s="1098"/>
      <c r="B57" s="1098"/>
      <c r="C57" s="1098"/>
      <c r="D57" s="1098"/>
      <c r="E57" s="1098"/>
      <c r="F57" s="1098"/>
      <c r="G57" s="1098"/>
      <c r="H57" s="1098"/>
      <c r="I57" s="1098"/>
      <c r="J57" s="1098"/>
      <c r="K57" s="1098"/>
      <c r="L57" s="1098"/>
      <c r="M57" s="1098"/>
      <c r="N57" s="1098"/>
      <c r="O57" s="1098"/>
      <c r="P57" s="1098"/>
      <c r="Q57" s="1098"/>
      <c r="R57" s="1098"/>
      <c r="S57" s="1098"/>
      <c r="T57" s="1098"/>
      <c r="U57" s="1098"/>
      <c r="V57" s="1098"/>
      <c r="W57" s="1098"/>
      <c r="X57" s="1098"/>
      <c r="Y57" s="1098"/>
      <c r="Z57" s="1098"/>
    </row>
    <row r="58" spans="1:26">
      <c r="A58" s="1098"/>
      <c r="B58" s="1098"/>
      <c r="C58" s="1098"/>
      <c r="D58" s="1098"/>
      <c r="E58" s="1098"/>
      <c r="F58" s="1098"/>
      <c r="G58" s="1098"/>
      <c r="H58" s="1098"/>
      <c r="I58" s="1098"/>
      <c r="J58" s="1098"/>
      <c r="K58" s="1098"/>
      <c r="L58" s="1098"/>
      <c r="M58" s="1098"/>
      <c r="N58" s="1098"/>
      <c r="O58" s="1098"/>
      <c r="P58" s="1098"/>
      <c r="Q58" s="1098"/>
      <c r="R58" s="1098"/>
      <c r="S58" s="1098"/>
      <c r="T58" s="1098"/>
      <c r="U58" s="1098"/>
      <c r="V58" s="1098"/>
      <c r="W58" s="1098"/>
      <c r="X58" s="1098"/>
      <c r="Y58" s="1098"/>
      <c r="Z58" s="1098"/>
    </row>
    <row r="59" spans="1:26" ht="9.9499999999999993" customHeight="1">
      <c r="A59" s="1098"/>
      <c r="B59" s="1098"/>
      <c r="C59" s="1098"/>
      <c r="D59" s="1098"/>
      <c r="E59" s="1098"/>
      <c r="F59" s="1098"/>
      <c r="G59" s="1098"/>
      <c r="H59" s="1098"/>
      <c r="I59" s="1098"/>
      <c r="J59" s="1098"/>
      <c r="K59" s="1098"/>
      <c r="L59" s="1098"/>
      <c r="M59" s="1098"/>
      <c r="N59" s="1098"/>
      <c r="O59" s="1098"/>
      <c r="P59" s="1098"/>
      <c r="Q59" s="1098"/>
      <c r="R59" s="1098"/>
      <c r="S59" s="1098"/>
      <c r="T59" s="1098"/>
      <c r="U59" s="1098"/>
      <c r="V59" s="1098"/>
      <c r="W59" s="1098"/>
      <c r="X59" s="1098"/>
      <c r="Y59" s="1098"/>
      <c r="Z59" s="1098"/>
    </row>
    <row r="60" spans="1:26" ht="30" customHeight="1">
      <c r="A60" s="1341" t="s">
        <v>66</v>
      </c>
      <c r="B60" s="1341"/>
      <c r="C60" s="1341"/>
      <c r="D60" s="1341"/>
      <c r="E60" s="1341"/>
      <c r="F60" s="1341"/>
      <c r="G60" s="1341"/>
      <c r="H60" s="1341"/>
      <c r="I60" s="1341"/>
      <c r="J60" s="1341"/>
      <c r="K60" s="1341"/>
      <c r="L60" s="1341"/>
      <c r="M60" s="1341"/>
      <c r="N60" s="1341"/>
      <c r="O60" s="1098"/>
      <c r="P60" s="1098"/>
      <c r="Q60" s="1098"/>
      <c r="R60" s="1098"/>
      <c r="S60" s="1098"/>
      <c r="T60" s="1098"/>
      <c r="U60" s="1098"/>
      <c r="V60" s="1098"/>
      <c r="W60" s="1098"/>
      <c r="X60" s="1098"/>
      <c r="Y60" s="1098"/>
      <c r="Z60" s="1098"/>
    </row>
    <row r="61" spans="1:26">
      <c r="A61" s="1118" t="s">
        <v>67</v>
      </c>
      <c r="B61" s="1115" t="s">
        <v>20</v>
      </c>
      <c r="C61" s="1115" t="s">
        <v>47</v>
      </c>
      <c r="D61" s="1115" t="s">
        <v>50</v>
      </c>
      <c r="E61" s="1115" t="s">
        <v>68</v>
      </c>
      <c r="F61" s="1115" t="s">
        <v>69</v>
      </c>
      <c r="G61" s="1115" t="s">
        <v>70</v>
      </c>
      <c r="H61" s="1121" t="s">
        <v>26</v>
      </c>
    </row>
    <row r="62" spans="1:26">
      <c r="A62" s="1119" t="str">
        <f>IF('Completed Projects Pending PW'!A2="","",'Completed Projects Pending PW'!A2)</f>
        <v>BHU-FAL-01-W-2</v>
      </c>
      <c r="B62" s="1116" t="str">
        <f>IF('Completed Projects Pending PW'!A2="","",'Completed Projects Pending PW'!B2)</f>
        <v>Bradenton</v>
      </c>
      <c r="C62" s="1116" t="str">
        <f>IF('Completed Projects Pending PW'!A2="","",'Completed Projects Pending PW'!D2)</f>
        <v>Lightspeed In-House</v>
      </c>
      <c r="D62" s="1116" t="str">
        <f>IF('Completed Projects Pending PW'!A2="","",'Completed Projects Pending PW'!F2)</f>
        <v>Betsy</v>
      </c>
      <c r="E62" s="1117">
        <f>IF('Completed Projects Pending PW'!A2="","",'Completed Projects Pending PW'!H2)</f>
        <v>0</v>
      </c>
      <c r="F62" s="1117">
        <f>IF('Completed Projects Pending PW'!A2="","",'Completed Projects Pending PW'!U2)</f>
        <v>158</v>
      </c>
      <c r="G62" s="1117">
        <f>IF('Completed Projects Pending PW'!A2="","",'Completed Projects Pending PW'!V2)</f>
        <v>429</v>
      </c>
      <c r="H62" s="1122">
        <f>IF('Completed Projects Pending PW'!A2="","",'Completed Projects Pending PW'!N2)</f>
        <v>2167.3000000000002</v>
      </c>
    </row>
    <row r="63" spans="1:26">
      <c r="A63" s="112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3">
        <f>IF('Completed Projects Pending PW'!A3="","",'Completed Projects Pending PW'!N3)</f>
        <v>47064</v>
      </c>
    </row>
    <row r="64" spans="1:26">
      <c r="A64" s="1119" t="str">
        <f>IF('Completed Projects Pending PW'!A4="","",'Completed Projects Pending PW'!A4)</f>
        <v>D-HLR208</v>
      </c>
      <c r="B64" s="1116" t="str">
        <f>IF('Completed Projects Pending PW'!A4="","",'Completed Projects Pending PW'!B4)</f>
        <v>Bradenton</v>
      </c>
      <c r="C64" s="1116" t="str">
        <f>IF('Completed Projects Pending PW'!A4="","",'Completed Projects Pending PW'!D4)</f>
        <v>GN Systems</v>
      </c>
      <c r="D64" s="1116" t="str">
        <f>IF('Completed Projects Pending PW'!A4="","",'Completed Projects Pending PW'!F4)</f>
        <v>Cody</v>
      </c>
      <c r="E64" s="1117">
        <f>IF('Completed Projects Pending PW'!A4="","",'Completed Projects Pending PW'!H4)</f>
        <v>81</v>
      </c>
      <c r="F64" s="1117">
        <f>IF('Completed Projects Pending PW'!A4="","",'Completed Projects Pending PW'!U4)</f>
        <v>5333</v>
      </c>
      <c r="G64" s="1117">
        <f>IF('Completed Projects Pending PW'!A4="","",'Completed Projects Pending PW'!V4)</f>
        <v>5264</v>
      </c>
      <c r="H64" s="1122">
        <f>IF('Completed Projects Pending PW'!A4="","",'Completed Projects Pending PW'!N4)</f>
        <v>68962</v>
      </c>
    </row>
    <row r="65" spans="1:8">
      <c r="A65" s="112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3">
        <f>IF('Completed Projects Pending PW'!A5="","",'Completed Projects Pending PW'!N5)</f>
        <v>144972.5</v>
      </c>
    </row>
    <row r="66" spans="1:8">
      <c r="A66" s="1119" t="str">
        <f>IF('Completed Projects Pending PW'!A6="","",'Completed Projects Pending PW'!A6)</f>
        <v>D-HOE215</v>
      </c>
      <c r="B66" s="1116" t="str">
        <f>IF('Completed Projects Pending PW'!A6="","",'Completed Projects Pending PW'!B6)</f>
        <v>Bradenton</v>
      </c>
      <c r="C66" s="1116" t="str">
        <f>IF('Completed Projects Pending PW'!A6="","",'Completed Projects Pending PW'!D6)</f>
        <v>Raven</v>
      </c>
      <c r="D66" s="1116" t="str">
        <f>IF('Completed Projects Pending PW'!A6="","",'Completed Projects Pending PW'!F6)</f>
        <v>Joshua</v>
      </c>
      <c r="E66" s="1117">
        <f>IF('Completed Projects Pending PW'!A6="","",'Completed Projects Pending PW'!H6)</f>
        <v>44</v>
      </c>
      <c r="F66" s="1117">
        <f>IF('Completed Projects Pending PW'!A6="","",'Completed Projects Pending PW'!U6)</f>
        <v>4885</v>
      </c>
      <c r="G66" s="1117">
        <f>IF('Completed Projects Pending PW'!A6="","",'Completed Projects Pending PW'!V6)</f>
        <v>4554</v>
      </c>
      <c r="H66" s="1122">
        <f>IF('Completed Projects Pending PW'!A6="","",'Completed Projects Pending PW'!N6)</f>
        <v>57973.5</v>
      </c>
    </row>
    <row r="67" spans="1:8">
      <c r="A67" s="1120"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3">
        <f>IF('Completed Projects Pending PW'!A7="","",'Completed Projects Pending PW'!N7)</f>
        <v>123587.5</v>
      </c>
    </row>
    <row r="68" spans="1:8">
      <c r="A68" s="1119" t="str">
        <f>IF('Completed Projects Pending PW'!A8="","",'Completed Projects Pending PW'!A8)</f>
        <v>D-HDF703</v>
      </c>
      <c r="B68" s="1116" t="str">
        <f>IF('Completed Projects Pending PW'!A8="","",'Completed Projects Pending PW'!B8)</f>
        <v>Fort Myers</v>
      </c>
      <c r="C68" s="1116" t="str">
        <f>IF('Completed Projects Pending PW'!A8="","",'Completed Projects Pending PW'!D8)</f>
        <v>GN Systems</v>
      </c>
      <c r="D68" s="1116" t="str">
        <f>IF('Completed Projects Pending PW'!A8="","",'Completed Projects Pending PW'!F8)</f>
        <v>Joshua</v>
      </c>
      <c r="E68" s="1117">
        <f>IF('Completed Projects Pending PW'!A8="","",'Completed Projects Pending PW'!H8)</f>
        <v>30</v>
      </c>
      <c r="F68" s="1117">
        <f>IF('Completed Projects Pending PW'!A8="","",'Completed Projects Pending PW'!U8)</f>
        <v>2580</v>
      </c>
      <c r="G68" s="1117">
        <f>IF('Completed Projects Pending PW'!A8="","",'Completed Projects Pending PW'!V8)</f>
        <v>2637</v>
      </c>
      <c r="H68" s="1122">
        <f>IF('Completed Projects Pending PW'!A8="","",'Completed Projects Pending PW'!N8)</f>
        <v>31387.05</v>
      </c>
    </row>
    <row r="69" spans="1:8">
      <c r="A69" s="1120"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3">
        <f>IF('Completed Projects Pending PW'!A9="","",'Completed Projects Pending PW'!N9)</f>
        <v>77814</v>
      </c>
    </row>
    <row r="70" spans="1:8">
      <c r="A70" s="1119" t="str">
        <f>IF('Completed Projects Pending PW'!A10="","",'Completed Projects Pending PW'!A10)</f>
        <v>D-HDF707</v>
      </c>
      <c r="B70" s="1116" t="str">
        <f>IF('Completed Projects Pending PW'!A10="","",'Completed Projects Pending PW'!B10)</f>
        <v>Fort Myers</v>
      </c>
      <c r="C70" s="1116" t="str">
        <f>IF('Completed Projects Pending PW'!A10="","",'Completed Projects Pending PW'!D10)</f>
        <v>Lightspeed In-House</v>
      </c>
      <c r="D70" s="1116" t="str">
        <f>IF('Completed Projects Pending PW'!A10="","",'Completed Projects Pending PW'!F10)</f>
        <v>Joshua</v>
      </c>
      <c r="E70" s="1117">
        <f>IF('Completed Projects Pending PW'!A10="","",'Completed Projects Pending PW'!H10)</f>
        <v>80</v>
      </c>
      <c r="F70" s="1117">
        <f>IF('Completed Projects Pending PW'!A10="","",'Completed Projects Pending PW'!U10)</f>
        <v>5052</v>
      </c>
      <c r="G70" s="1117">
        <f>IF('Completed Projects Pending PW'!A10="","",'Completed Projects Pending PW'!V10)</f>
        <v>4889</v>
      </c>
      <c r="H70" s="1122">
        <f>IF('Completed Projects Pending PW'!A10="","",'Completed Projects Pending PW'!N10)</f>
        <v>65843.5</v>
      </c>
    </row>
    <row r="71" spans="1:8">
      <c r="A71" s="1120"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3">
        <f>IF('Completed Projects Pending PW'!A11="","",'Completed Projects Pending PW'!N11)</f>
        <v>56650</v>
      </c>
    </row>
    <row r="72" spans="1:8">
      <c r="A72" s="1119" t="str">
        <f>IF('Completed Projects Pending PW'!A12="","",'Completed Projects Pending PW'!A12)</f>
        <v>D-HDF711</v>
      </c>
      <c r="B72" s="1116" t="str">
        <f>IF('Completed Projects Pending PW'!A12="","",'Completed Projects Pending PW'!B12)</f>
        <v>Fort Myers</v>
      </c>
      <c r="C72" s="1116" t="str">
        <f>IF('Completed Projects Pending PW'!A12="","",'Completed Projects Pending PW'!D12)</f>
        <v>GN Systems</v>
      </c>
      <c r="D72" s="1116" t="str">
        <f>IF('Completed Projects Pending PW'!A12="","",'Completed Projects Pending PW'!F12)</f>
        <v>Joshua</v>
      </c>
      <c r="E72" s="1117">
        <f>IF('Completed Projects Pending PW'!A12="","",'Completed Projects Pending PW'!H12)</f>
        <v>82</v>
      </c>
      <c r="F72" s="1117">
        <f>IF('Completed Projects Pending PW'!A12="","",'Completed Projects Pending PW'!U12)</f>
        <v>8100</v>
      </c>
      <c r="G72" s="1117">
        <f>IF('Completed Projects Pending PW'!A12="","",'Completed Projects Pending PW'!V12)</f>
        <v>7972</v>
      </c>
      <c r="H72" s="1122">
        <f>IF('Completed Projects Pending PW'!A12="","",'Completed Projects Pending PW'!N12)</f>
        <v>101871</v>
      </c>
    </row>
    <row r="73" spans="1:8">
      <c r="A73" s="1120"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3">
        <f>IF('Completed Projects Pending PW'!A13="","",'Completed Projects Pending PW'!N13)</f>
        <v>90786</v>
      </c>
    </row>
    <row r="74" spans="1:8">
      <c r="A74" s="1119" t="str">
        <f>IF('Completed Projects Pending PW'!A14="","",'Completed Projects Pending PW'!A14)</f>
        <v>D-HDF715</v>
      </c>
      <c r="B74" s="1116" t="str">
        <f>IF('Completed Projects Pending PW'!A14="","",'Completed Projects Pending PW'!B14)</f>
        <v>Fort Myers</v>
      </c>
      <c r="C74" s="1116" t="str">
        <f>IF('Completed Projects Pending PW'!A14="","",'Completed Projects Pending PW'!D14)</f>
        <v>GN Systems</v>
      </c>
      <c r="D74" s="1116" t="str">
        <f>IF('Completed Projects Pending PW'!A14="","",'Completed Projects Pending PW'!F14)</f>
        <v>Joshua</v>
      </c>
      <c r="E74" s="1117">
        <f>IF('Completed Projects Pending PW'!A14="","",'Completed Projects Pending PW'!H14)</f>
        <v>78</v>
      </c>
      <c r="F74" s="1117">
        <f>IF('Completed Projects Pending PW'!A14="","",'Completed Projects Pending PW'!U14)</f>
        <v>6758</v>
      </c>
      <c r="G74" s="1117">
        <f>IF('Completed Projects Pending PW'!A14="","",'Completed Projects Pending PW'!V14)</f>
        <v>6565</v>
      </c>
      <c r="H74" s="1122">
        <f>IF('Completed Projects Pending PW'!A14="","",'Completed Projects Pending PW'!N14)</f>
        <v>84477</v>
      </c>
    </row>
    <row r="75" spans="1:8">
      <c r="A75" s="1120"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3">
        <f>IF('Completed Projects Pending PW'!A15="","",'Completed Projects Pending PW'!N15)</f>
        <v>66854</v>
      </c>
    </row>
    <row r="76" spans="1:8">
      <c r="A76" s="1119" t="str">
        <f>IF('Completed Projects Pending PW'!A16="","",'Completed Projects Pending PW'!A16)</f>
        <v>D-HWP110</v>
      </c>
      <c r="B76" s="1116" t="str">
        <f>IF('Completed Projects Pending PW'!A16="","",'Completed Projects Pending PW'!B16)</f>
        <v>Lakeland</v>
      </c>
      <c r="C76" s="1116" t="str">
        <f>IF('Completed Projects Pending PW'!A16="","",'Completed Projects Pending PW'!D16)</f>
        <v>Brothers</v>
      </c>
      <c r="D76" s="1116" t="str">
        <f>IF('Completed Projects Pending PW'!A16="","",'Completed Projects Pending PW'!F16)</f>
        <v>Miguel</v>
      </c>
      <c r="E76" s="1117">
        <f>IF('Completed Projects Pending PW'!A16="","",'Completed Projects Pending PW'!H16)</f>
        <v>55</v>
      </c>
      <c r="F76" s="1117">
        <f>IF('Completed Projects Pending PW'!A16="","",'Completed Projects Pending PW'!U16)</f>
        <v>3690</v>
      </c>
      <c r="G76" s="1117">
        <f>IF('Completed Projects Pending PW'!A16="","",'Completed Projects Pending PW'!V16)</f>
        <v>3784</v>
      </c>
      <c r="H76" s="1122">
        <f>IF('Completed Projects Pending PW'!A16="","",'Completed Projects Pending PW'!N16)</f>
        <v>44782</v>
      </c>
    </row>
    <row r="77" spans="1:8">
      <c r="A77" s="1120"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3">
        <f>IF('Completed Projects Pending PW'!A17="","",'Completed Projects Pending PW'!N17)</f>
        <v>53152.33</v>
      </c>
    </row>
    <row r="78" spans="1:8">
      <c r="A78" s="1119" t="str">
        <f>IF('Completed Projects Pending PW'!A18="","",'Completed Projects Pending PW'!A18)</f>
        <v>FB-HWP106</v>
      </c>
      <c r="B78" s="1116" t="str">
        <f>IF('Completed Projects Pending PW'!A18="","",'Completed Projects Pending PW'!B18)</f>
        <v>Lakeland</v>
      </c>
      <c r="C78" s="1116" t="str">
        <f>IF('Completed Projects Pending PW'!A18="","",'Completed Projects Pending PW'!D18)</f>
        <v xml:space="preserve">Brothers </v>
      </c>
      <c r="D78" s="1116" t="str">
        <f>IF('Completed Projects Pending PW'!A18="","",'Completed Projects Pending PW'!F18)</f>
        <v>Travis</v>
      </c>
      <c r="E78" s="1117">
        <f>IF('Completed Projects Pending PW'!A18="","",'Completed Projects Pending PW'!H18)</f>
        <v>0</v>
      </c>
      <c r="F78" s="1117">
        <f>IF('Completed Projects Pending PW'!A18="","",'Completed Projects Pending PW'!U18)</f>
        <v>3146</v>
      </c>
      <c r="G78" s="1117">
        <f>IF('Completed Projects Pending PW'!A18="","",'Completed Projects Pending PW'!V18)</f>
        <v>3263</v>
      </c>
      <c r="H78" s="1122">
        <f>IF('Completed Projects Pending PW'!A18="","",'Completed Projects Pending PW'!N18)</f>
        <v>38359.1</v>
      </c>
    </row>
    <row r="79" spans="1:8">
      <c r="A79" s="1120"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3">
        <f>IF('Completed Projects Pending PW'!A19="","",'Completed Projects Pending PW'!N19)</f>
        <v>1931.75</v>
      </c>
    </row>
    <row r="80" spans="1:8">
      <c r="A80" s="1119" t="str">
        <f>IF('Completed Projects Pending PW'!A20="","",'Completed Projects Pending PW'!A20)</f>
        <v>D-HNP114/H0103D</v>
      </c>
      <c r="B80" s="1116" t="str">
        <f>IF('Completed Projects Pending PW'!A20="","",'Completed Projects Pending PW'!B20)</f>
        <v>St Petersburg</v>
      </c>
      <c r="C80" s="1116" t="str">
        <f>IF('Completed Projects Pending PW'!A20="","",'Completed Projects Pending PW'!D20)</f>
        <v>North Path/LSCG</v>
      </c>
      <c r="D80" s="1116" t="str">
        <f>IF('Completed Projects Pending PW'!A20="","",'Completed Projects Pending PW'!F20)</f>
        <v>Johnnie</v>
      </c>
      <c r="E80" s="1117">
        <f>IF('Completed Projects Pending PW'!A20="","",'Completed Projects Pending PW'!H20)</f>
        <v>81</v>
      </c>
      <c r="F80" s="1117">
        <f>IF('Completed Projects Pending PW'!A20="","",'Completed Projects Pending PW'!U20)</f>
        <v>6092</v>
      </c>
      <c r="G80" s="1117">
        <f>IF('Completed Projects Pending PW'!A20="","",'Completed Projects Pending PW'!V20)</f>
        <v>6290</v>
      </c>
      <c r="H80" s="1122">
        <f>IF('Completed Projects Pending PW'!A20="","",'Completed Projects Pending PW'!N20)</f>
        <v>70635</v>
      </c>
    </row>
    <row r="81" spans="1:8">
      <c r="A81" s="1120"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3">
        <f>IF('Completed Projects Pending PW'!A21="","",'Completed Projects Pending PW'!N21)</f>
        <v>29634.15</v>
      </c>
    </row>
    <row r="82" spans="1:8">
      <c r="A82" s="1119" t="str">
        <f>IF('Completed Projects Pending PW'!A22="","",'Completed Projects Pending PW'!A22)</f>
        <v>FB-HNP111</v>
      </c>
      <c r="B82" s="1116" t="str">
        <f>IF('Completed Projects Pending PW'!A22="","",'Completed Projects Pending PW'!B22)</f>
        <v>St Petersburg</v>
      </c>
      <c r="C82" s="1116" t="str">
        <f>IF('Completed Projects Pending PW'!A22="","",'Completed Projects Pending PW'!D22)</f>
        <v>Lightspeed In-House</v>
      </c>
      <c r="D82" s="1116" t="str">
        <f>IF('Completed Projects Pending PW'!A22="","",'Completed Projects Pending PW'!F22)</f>
        <v>Johnnie</v>
      </c>
      <c r="E82" s="1117">
        <f>IF('Completed Projects Pending PW'!A22="","",'Completed Projects Pending PW'!H22)</f>
        <v>0</v>
      </c>
      <c r="F82" s="1117">
        <f>IF('Completed Projects Pending PW'!A22="","",'Completed Projects Pending PW'!U22)</f>
        <v>1157</v>
      </c>
      <c r="G82" s="1117">
        <f>IF('Completed Projects Pending PW'!A22="","",'Completed Projects Pending PW'!V22)</f>
        <v>1181</v>
      </c>
      <c r="H82" s="1122">
        <f>IF('Completed Projects Pending PW'!A22="","",'Completed Projects Pending PW'!N22)</f>
        <v>17203.45</v>
      </c>
    </row>
    <row r="83" spans="1:8">
      <c r="A83" s="1120"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3">
        <f>IF('Completed Projects Pending PW'!A23="","",'Completed Projects Pending PW'!N23)</f>
        <v>13442.35</v>
      </c>
    </row>
    <row r="84" spans="1:8">
      <c r="A84" s="1119" t="str">
        <f>IF('Completed Projects Pending PW'!A24="","",'Completed Projects Pending PW'!A24)</f>
        <v>FB-HNP133</v>
      </c>
      <c r="B84" s="1116" t="str">
        <f>IF('Completed Projects Pending PW'!A24="","",'Completed Projects Pending PW'!B24)</f>
        <v>St Petersburg</v>
      </c>
      <c r="C84" s="1116" t="str">
        <f>IF('Completed Projects Pending PW'!A24="","",'Completed Projects Pending PW'!D24)</f>
        <v>Lightspeed In-House</v>
      </c>
      <c r="D84" s="1116" t="str">
        <f>IF('Completed Projects Pending PW'!A24="","",'Completed Projects Pending PW'!F24)</f>
        <v>Johnnie</v>
      </c>
      <c r="E84" s="1117">
        <f>IF('Completed Projects Pending PW'!A24="","",'Completed Projects Pending PW'!H24)</f>
        <v>0</v>
      </c>
      <c r="F84" s="1117">
        <f>IF('Completed Projects Pending PW'!A24="","",'Completed Projects Pending PW'!U24)</f>
        <v>1697</v>
      </c>
      <c r="G84" s="1117">
        <f>IF('Completed Projects Pending PW'!A24="","",'Completed Projects Pending PW'!V24)</f>
        <v>1815</v>
      </c>
      <c r="H84" s="1122">
        <f>IF('Completed Projects Pending PW'!A24="","",'Completed Projects Pending PW'!N24)</f>
        <v>23800.25</v>
      </c>
    </row>
    <row r="85" spans="1:8">
      <c r="A85" s="1120"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3">
        <f>IF('Completed Projects Pending PW'!A25="","",'Completed Projects Pending PW'!N25)</f>
        <v>19745.25</v>
      </c>
    </row>
    <row r="86" spans="1:8">
      <c r="A86" s="1119" t="str">
        <f>IF('Completed Projects Pending PW'!A26="","",'Completed Projects Pending PW'!A26)</f>
        <v>Vantage Point Condominiums</v>
      </c>
      <c r="B86" s="1116" t="str">
        <f>IF('Completed Projects Pending PW'!A26="","",'Completed Projects Pending PW'!B26)</f>
        <v>St Petersburg</v>
      </c>
      <c r="C86" s="1116" t="str">
        <f>IF('Completed Projects Pending PW'!A26="","",'Completed Projects Pending PW'!D26)</f>
        <v>APT Communications/Kattleone</v>
      </c>
      <c r="D86" s="1116" t="str">
        <f>IF('Completed Projects Pending PW'!A26="","",'Completed Projects Pending PW'!F26)</f>
        <v>Johnnie</v>
      </c>
      <c r="E86" s="1117">
        <f>IF('Completed Projects Pending PW'!A26="","",'Completed Projects Pending PW'!H26)</f>
        <v>380</v>
      </c>
      <c r="F86" s="1117">
        <f>IF('Completed Projects Pending PW'!A26="","",'Completed Projects Pending PW'!U26)</f>
        <v>9181</v>
      </c>
      <c r="G86" s="1117">
        <f>IF('Completed Projects Pending PW'!A26="","",'Completed Projects Pending PW'!V26)</f>
        <v>9179</v>
      </c>
      <c r="H86" s="1122">
        <f>IF('Completed Projects Pending PW'!A26="","",'Completed Projects Pending PW'!N26)</f>
        <v>117414</v>
      </c>
    </row>
    <row r="87" spans="1:8">
      <c r="A87" s="1124" t="s">
        <v>40</v>
      </c>
      <c r="B87" s="1125"/>
      <c r="C87" s="1125"/>
      <c r="D87" s="1125"/>
      <c r="E87" s="1126">
        <f>SUM(E62:E86)</f>
        <v>1453</v>
      </c>
      <c r="F87" s="1126">
        <f>SUM(F62:F86)</f>
        <v>111180</v>
      </c>
      <c r="G87" s="1126">
        <f>SUM(G62:G86)</f>
        <v>110558</v>
      </c>
      <c r="H87" s="1135">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I58" activePane="topRight" state="frozen"/>
      <selection pane="topRight" activeCell="O63" sqref="O6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0" t="s">
        <v>90</v>
      </c>
      <c r="B1" s="1171" t="s">
        <v>91</v>
      </c>
      <c r="C1" s="1171" t="s">
        <v>92</v>
      </c>
      <c r="D1" s="1171" t="s">
        <v>93</v>
      </c>
      <c r="E1" s="1171" t="s">
        <v>94</v>
      </c>
      <c r="F1" s="1171" t="s">
        <v>95</v>
      </c>
      <c r="G1" s="1171" t="s">
        <v>96</v>
      </c>
      <c r="H1" s="1171" t="s">
        <v>68</v>
      </c>
      <c r="I1" s="1171" t="s">
        <v>97</v>
      </c>
      <c r="J1" s="1171" t="s">
        <v>27</v>
      </c>
      <c r="K1" s="1171" t="s">
        <v>98</v>
      </c>
      <c r="L1" s="1171" t="s">
        <v>99</v>
      </c>
      <c r="M1" s="1171" t="s">
        <v>100</v>
      </c>
      <c r="N1" s="1172" t="s">
        <v>101</v>
      </c>
      <c r="O1" s="1171" t="s">
        <v>102</v>
      </c>
      <c r="P1" s="1173" t="s">
        <v>103</v>
      </c>
      <c r="Q1" s="1174" t="s">
        <v>104</v>
      </c>
      <c r="R1" s="1174" t="s">
        <v>105</v>
      </c>
      <c r="S1" s="1174" t="s">
        <v>106</v>
      </c>
      <c r="T1" s="1174" t="s">
        <v>107</v>
      </c>
      <c r="U1" s="1174" t="s">
        <v>69</v>
      </c>
      <c r="V1" s="1174" t="s">
        <v>108</v>
      </c>
      <c r="W1" s="1174" t="s">
        <v>109</v>
      </c>
      <c r="X1" s="1174" t="s">
        <v>110</v>
      </c>
      <c r="Y1" s="1174" t="s">
        <v>111</v>
      </c>
      <c r="Z1" s="1175" t="s">
        <v>112</v>
      </c>
      <c r="AA1" s="1174" t="s">
        <v>113</v>
      </c>
      <c r="AB1" s="1174" t="s">
        <v>114</v>
      </c>
      <c r="AC1" s="1176" t="s">
        <v>115</v>
      </c>
    </row>
    <row r="2" spans="1:115" s="723" customFormat="1" ht="24.75" customHeight="1">
      <c r="A2" s="703" t="s">
        <v>116</v>
      </c>
      <c r="B2" s="359" t="s">
        <v>29</v>
      </c>
      <c r="C2" s="704">
        <v>46080</v>
      </c>
      <c r="D2" s="366" t="s">
        <v>117</v>
      </c>
      <c r="E2" s="715">
        <v>46018</v>
      </c>
      <c r="F2" s="366" t="s">
        <v>7</v>
      </c>
      <c r="G2" s="716" t="s">
        <v>118</v>
      </c>
      <c r="H2" s="717">
        <v>89</v>
      </c>
      <c r="I2" s="1177"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8">
        <v>0</v>
      </c>
      <c r="AC2" s="845" t="s">
        <v>121</v>
      </c>
      <c r="AD2" s="714"/>
      <c r="CW2" s="724"/>
      <c r="CX2" s="725"/>
      <c r="DC2" s="726"/>
      <c r="DK2" s="725"/>
    </row>
    <row r="3" spans="1:115" ht="24.75" customHeight="1">
      <c r="A3" s="1011"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7"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8">
        <v>0</v>
      </c>
      <c r="AC4" s="732" t="s">
        <v>127</v>
      </c>
      <c r="AD4" s="738"/>
    </row>
    <row r="5" spans="1:115" s="739" customFormat="1" ht="24.75" customHeight="1">
      <c r="A5" s="740" t="s">
        <v>128</v>
      </c>
      <c r="B5" s="359" t="s">
        <v>29</v>
      </c>
      <c r="C5" s="704">
        <v>46188</v>
      </c>
      <c r="D5" s="704"/>
      <c r="E5" s="715"/>
      <c r="F5" s="716"/>
      <c r="G5" s="716"/>
      <c r="H5" s="717">
        <v>156</v>
      </c>
      <c r="I5" s="1177"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8">
        <v>0</v>
      </c>
      <c r="AC5" s="732" t="s">
        <v>131</v>
      </c>
      <c r="AD5" s="738"/>
    </row>
    <row r="6" spans="1:115" s="739" customFormat="1" ht="24.75" customHeight="1">
      <c r="A6" s="740" t="s">
        <v>132</v>
      </c>
      <c r="B6" s="359" t="s">
        <v>29</v>
      </c>
      <c r="C6" s="715">
        <v>46096</v>
      </c>
      <c r="D6" s="704"/>
      <c r="E6" s="715"/>
      <c r="F6" s="716"/>
      <c r="G6" s="716"/>
      <c r="H6" s="717">
        <v>18</v>
      </c>
      <c r="I6" s="1177"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8">
        <v>0</v>
      </c>
      <c r="AC6" s="732" t="s">
        <v>133</v>
      </c>
      <c r="AD6" s="738"/>
    </row>
    <row r="7" spans="1:115" s="739" customFormat="1" ht="24.75" customHeight="1">
      <c r="A7" s="703"/>
      <c r="B7" s="359"/>
      <c r="C7" s="704"/>
      <c r="D7" s="704"/>
      <c r="E7" s="715"/>
      <c r="F7" s="716"/>
      <c r="G7" s="716"/>
      <c r="H7" s="717"/>
      <c r="I7" s="1177"/>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7"/>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0" t="s">
        <v>134</v>
      </c>
      <c r="B9" s="1171" t="s">
        <v>91</v>
      </c>
      <c r="C9" s="1171" t="s">
        <v>92</v>
      </c>
      <c r="D9" s="1171" t="s">
        <v>93</v>
      </c>
      <c r="E9" s="1171" t="s">
        <v>94</v>
      </c>
      <c r="F9" s="1171" t="s">
        <v>95</v>
      </c>
      <c r="G9" s="1171" t="s">
        <v>96</v>
      </c>
      <c r="H9" s="1171" t="s">
        <v>68</v>
      </c>
      <c r="I9" s="1171" t="s">
        <v>97</v>
      </c>
      <c r="J9" s="1171" t="s">
        <v>27</v>
      </c>
      <c r="K9" s="1171" t="s">
        <v>98</v>
      </c>
      <c r="L9" s="1171" t="s">
        <v>99</v>
      </c>
      <c r="M9" s="1171" t="s">
        <v>100</v>
      </c>
      <c r="N9" s="1172" t="s">
        <v>101</v>
      </c>
      <c r="O9" s="1171" t="s">
        <v>102</v>
      </c>
      <c r="P9" s="1173" t="s">
        <v>103</v>
      </c>
      <c r="Q9" s="1174" t="s">
        <v>104</v>
      </c>
      <c r="R9" s="1174" t="s">
        <v>105</v>
      </c>
      <c r="S9" s="1174" t="s">
        <v>106</v>
      </c>
      <c r="T9" s="1174" t="s">
        <v>107</v>
      </c>
      <c r="U9" s="1174" t="s">
        <v>69</v>
      </c>
      <c r="V9" s="1174" t="s">
        <v>108</v>
      </c>
      <c r="W9" s="1174" t="s">
        <v>109</v>
      </c>
      <c r="X9" s="1174" t="s">
        <v>110</v>
      </c>
      <c r="Y9" s="1174" t="s">
        <v>111</v>
      </c>
      <c r="Z9" s="1175" t="s">
        <v>112</v>
      </c>
      <c r="AA9" s="1174" t="s">
        <v>113</v>
      </c>
      <c r="AB9" s="1174" t="s">
        <v>114</v>
      </c>
      <c r="AC9" s="1176" t="s">
        <v>115</v>
      </c>
      <c r="AD9" s="738"/>
    </row>
    <row r="10" spans="1:115" s="739" customFormat="1" ht="24.75" customHeight="1">
      <c r="A10" s="758" t="s">
        <v>135</v>
      </c>
      <c r="B10" s="705" t="s">
        <v>32</v>
      </c>
      <c r="C10" s="704">
        <v>46101</v>
      </c>
      <c r="D10" s="704" t="s">
        <v>57</v>
      </c>
      <c r="E10" s="704">
        <v>46042</v>
      </c>
      <c r="F10" s="705" t="s">
        <v>61</v>
      </c>
      <c r="G10" s="705" t="s">
        <v>136</v>
      </c>
      <c r="H10" s="706">
        <v>79</v>
      </c>
      <c r="I10" s="1177"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8">
        <v>0</v>
      </c>
      <c r="AC10" s="713" t="s">
        <v>138</v>
      </c>
      <c r="AD10" s="738"/>
    </row>
    <row r="11" spans="1:115" s="739" customFormat="1" ht="24.75" customHeight="1">
      <c r="A11" s="740" t="s">
        <v>139</v>
      </c>
      <c r="B11" s="705" t="s">
        <v>32</v>
      </c>
      <c r="C11" s="704">
        <v>46041</v>
      </c>
      <c r="D11" s="704"/>
      <c r="E11" s="704"/>
      <c r="F11" s="705"/>
      <c r="G11" s="705" t="s">
        <v>140</v>
      </c>
      <c r="H11" s="706">
        <v>43</v>
      </c>
      <c r="I11" s="1177"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8">
        <v>0</v>
      </c>
      <c r="AC11" s="713" t="s">
        <v>141</v>
      </c>
      <c r="AD11" s="738"/>
    </row>
    <row r="12" spans="1:115" ht="24.75" customHeight="1">
      <c r="A12" s="703" t="s">
        <v>142</v>
      </c>
      <c r="B12" s="705" t="s">
        <v>32</v>
      </c>
      <c r="C12" s="715">
        <v>45838</v>
      </c>
      <c r="D12" s="704" t="s">
        <v>143</v>
      </c>
      <c r="E12" s="704">
        <v>46084</v>
      </c>
      <c r="F12" s="705" t="s">
        <v>58</v>
      </c>
      <c r="G12" s="705" t="s">
        <v>144</v>
      </c>
      <c r="H12" s="706">
        <v>26</v>
      </c>
      <c r="I12" s="1177"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79">
        <v>0</v>
      </c>
      <c r="AC12" s="746" t="s">
        <v>145</v>
      </c>
      <c r="AD12" s="745"/>
    </row>
    <row r="13" spans="1:115" ht="24.75" customHeight="1">
      <c r="A13" s="740" t="s">
        <v>146</v>
      </c>
      <c r="B13" s="705" t="s">
        <v>32</v>
      </c>
      <c r="C13" s="704">
        <v>46006</v>
      </c>
      <c r="D13" s="704" t="s">
        <v>57</v>
      </c>
      <c r="E13" s="704">
        <v>45936</v>
      </c>
      <c r="F13" s="705" t="s">
        <v>58</v>
      </c>
      <c r="G13" s="705" t="s">
        <v>147</v>
      </c>
      <c r="H13" s="706">
        <v>0</v>
      </c>
      <c r="I13" s="1177"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8">
        <v>0</v>
      </c>
      <c r="AC13" s="713" t="s">
        <v>149</v>
      </c>
      <c r="AD13" s="730"/>
    </row>
    <row r="14" spans="1:115" ht="24.75" customHeight="1">
      <c r="A14" s="703" t="s">
        <v>150</v>
      </c>
      <c r="B14" s="705" t="s">
        <v>32</v>
      </c>
      <c r="C14" s="704">
        <v>46117</v>
      </c>
      <c r="D14" s="704"/>
      <c r="E14" s="704"/>
      <c r="F14" s="375" t="s">
        <v>151</v>
      </c>
      <c r="G14" s="705" t="s">
        <v>152</v>
      </c>
      <c r="H14" s="706">
        <v>0</v>
      </c>
      <c r="I14" s="1177"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7"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8">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8">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7"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7"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8">
        <v>0</v>
      </c>
      <c r="AC19" s="713" t="s">
        <v>169</v>
      </c>
      <c r="AD19" s="731"/>
      <c r="AE19" s="752"/>
    </row>
    <row r="20" spans="1:115" ht="24.75" customHeight="1">
      <c r="A20" s="1144" t="s">
        <v>170</v>
      </c>
      <c r="B20" s="1145" t="s">
        <v>32</v>
      </c>
      <c r="C20" s="1146">
        <v>46203</v>
      </c>
      <c r="D20" s="1146" t="s">
        <v>158</v>
      </c>
      <c r="E20" s="1146"/>
      <c r="F20" s="1145" t="s">
        <v>63</v>
      </c>
      <c r="G20" s="1145" t="s">
        <v>171</v>
      </c>
      <c r="H20" s="1147">
        <v>0</v>
      </c>
      <c r="I20" s="1180" t="s">
        <v>119</v>
      </c>
      <c r="J20" s="1147" t="s">
        <v>37</v>
      </c>
      <c r="K20" s="1147"/>
      <c r="L20" s="1146" t="s">
        <v>148</v>
      </c>
      <c r="M20" s="1147" t="s">
        <v>120</v>
      </c>
      <c r="N20" s="1148">
        <v>388</v>
      </c>
      <c r="O20" s="1147" t="s">
        <v>120</v>
      </c>
      <c r="P20" s="1147" t="s">
        <v>36</v>
      </c>
      <c r="Q20" s="1149" t="s">
        <v>148</v>
      </c>
      <c r="R20" s="1149"/>
      <c r="S20" s="1149"/>
      <c r="T20" s="1149"/>
      <c r="U20" s="1181">
        <v>0</v>
      </c>
      <c r="V20" s="1181"/>
      <c r="W20" s="1150">
        <f t="shared" si="4"/>
        <v>0</v>
      </c>
      <c r="X20" s="470">
        <f t="shared" si="3"/>
        <v>0</v>
      </c>
      <c r="Y20" s="1151"/>
      <c r="Z20" s="1152">
        <v>0</v>
      </c>
      <c r="AA20" s="1152">
        <v>0</v>
      </c>
      <c r="AB20" s="1150">
        <v>0</v>
      </c>
      <c r="AC20" s="1153" t="s">
        <v>172</v>
      </c>
      <c r="AD20" s="752"/>
      <c r="AE20" s="752"/>
    </row>
    <row r="21" spans="1:115" ht="24.75" customHeight="1">
      <c r="A21" s="1182" t="s">
        <v>173</v>
      </c>
      <c r="B21" s="1145" t="s">
        <v>32</v>
      </c>
      <c r="C21" s="1146">
        <v>46073</v>
      </c>
      <c r="D21" s="1146" t="s">
        <v>158</v>
      </c>
      <c r="E21" s="1183"/>
      <c r="F21" s="1145" t="s">
        <v>63</v>
      </c>
      <c r="G21" s="1145" t="s">
        <v>174</v>
      </c>
      <c r="H21" s="1147">
        <v>0</v>
      </c>
      <c r="I21" s="1180" t="s">
        <v>119</v>
      </c>
      <c r="J21" s="1147" t="s">
        <v>31</v>
      </c>
      <c r="K21" s="1154"/>
      <c r="L21" s="1183"/>
      <c r="M21" s="1147" t="s">
        <v>120</v>
      </c>
      <c r="N21" s="1155">
        <v>223.8</v>
      </c>
      <c r="O21" s="1147" t="s">
        <v>120</v>
      </c>
      <c r="P21" s="1147" t="s">
        <v>33</v>
      </c>
      <c r="Q21" s="1156"/>
      <c r="R21" s="1156"/>
      <c r="S21" s="1156"/>
      <c r="T21" s="1156"/>
      <c r="U21" s="1181">
        <v>0</v>
      </c>
      <c r="V21" s="1181"/>
      <c r="W21" s="1157">
        <f>SUM(U21-V21)</f>
        <v>0</v>
      </c>
      <c r="X21" s="470">
        <f t="shared" si="3"/>
        <v>0</v>
      </c>
      <c r="Y21" s="1151"/>
      <c r="Z21" s="1152">
        <v>0</v>
      </c>
      <c r="AA21" s="1152">
        <v>0</v>
      </c>
      <c r="AB21" s="1150">
        <v>0</v>
      </c>
      <c r="AC21" s="1153"/>
      <c r="AD21" s="806"/>
      <c r="AE21" s="752"/>
    </row>
    <row r="22" spans="1:115" ht="24.75" customHeight="1">
      <c r="A22" s="1158" t="s">
        <v>175</v>
      </c>
      <c r="B22" s="1158" t="s">
        <v>32</v>
      </c>
      <c r="C22" s="1158"/>
      <c r="D22" s="1158" t="s">
        <v>57</v>
      </c>
      <c r="E22" s="1316">
        <v>46098</v>
      </c>
      <c r="F22" s="1158"/>
      <c r="G22" s="1158"/>
      <c r="H22" s="1159">
        <v>36</v>
      </c>
      <c r="I22" s="1160" t="s">
        <v>119</v>
      </c>
      <c r="J22" s="1159" t="s">
        <v>34</v>
      </c>
      <c r="K22" s="1159" t="s">
        <v>129</v>
      </c>
      <c r="L22" s="1316">
        <v>46098</v>
      </c>
      <c r="M22" s="1159" t="s">
        <v>130</v>
      </c>
      <c r="N22" s="1159"/>
      <c r="O22" s="1159" t="s">
        <v>130</v>
      </c>
      <c r="P22" s="1159" t="s">
        <v>33</v>
      </c>
      <c r="Q22" s="1315">
        <v>46097</v>
      </c>
      <c r="R22" s="1159"/>
      <c r="S22" s="1159"/>
      <c r="T22" s="1159"/>
      <c r="U22" s="1161">
        <v>3625</v>
      </c>
      <c r="V22" s="1159"/>
      <c r="W22" s="1161">
        <v>3625</v>
      </c>
      <c r="X22" s="470">
        <v>0</v>
      </c>
      <c r="Y22" s="224"/>
      <c r="Z22" s="1162">
        <v>0</v>
      </c>
      <c r="AA22" s="1162">
        <v>0</v>
      </c>
      <c r="AB22" s="1159">
        <v>0</v>
      </c>
      <c r="AC22" s="1163" t="s">
        <v>176</v>
      </c>
      <c r="AD22" s="1139"/>
      <c r="AE22" s="1136"/>
      <c r="AF22" s="1137"/>
      <c r="AG22" s="1138"/>
      <c r="AH22" s="1138"/>
      <c r="AI22" s="1138"/>
      <c r="AJ22" s="1138"/>
      <c r="AK22" s="1138"/>
      <c r="AL22" s="1138"/>
      <c r="AM22" s="1138"/>
      <c r="AN22" s="1138"/>
      <c r="AO22" s="1138"/>
      <c r="AP22" s="1138"/>
      <c r="AQ22" s="1138"/>
      <c r="AR22" s="1138"/>
      <c r="AS22" s="1138"/>
      <c r="AT22" s="1138"/>
      <c r="AU22" s="1138"/>
      <c r="AV22" s="1138"/>
      <c r="AW22" s="1138"/>
      <c r="AX22" s="1138"/>
      <c r="AY22" s="1138"/>
      <c r="AZ22" s="1138"/>
      <c r="BA22" s="1138"/>
      <c r="BB22" s="1138"/>
      <c r="BC22" s="1138"/>
      <c r="BD22" s="1138"/>
      <c r="BE22" s="1138"/>
      <c r="BF22" s="1138"/>
      <c r="BG22" s="1138"/>
      <c r="BH22" s="1138"/>
      <c r="BI22" s="1138"/>
      <c r="BJ22" s="1138"/>
      <c r="BK22" s="1138"/>
      <c r="BL22" s="1138"/>
      <c r="BM22" s="1138"/>
      <c r="BN22" s="1138"/>
      <c r="BO22" s="1138"/>
      <c r="BP22" s="1138"/>
      <c r="BQ22" s="1138"/>
      <c r="BR22" s="1138"/>
      <c r="BS22" s="1138"/>
      <c r="BT22" s="1138"/>
      <c r="BU22" s="1138"/>
      <c r="BV22" s="1138"/>
      <c r="BW22" s="1138"/>
      <c r="BX22" s="1138"/>
      <c r="BY22" s="1138"/>
      <c r="BZ22" s="1138"/>
      <c r="CA22" s="1138"/>
      <c r="CB22" s="1138"/>
      <c r="CC22" s="1138"/>
      <c r="CD22" s="1138"/>
      <c r="CE22" s="1138"/>
      <c r="CF22" s="1138"/>
      <c r="CG22" s="1138"/>
      <c r="CH22" s="1138"/>
      <c r="CI22" s="1138"/>
      <c r="CJ22" s="1138"/>
      <c r="CK22" s="1138"/>
      <c r="CL22" s="1138"/>
      <c r="CM22" s="1138"/>
      <c r="CN22" s="1138"/>
      <c r="CO22" s="1138"/>
      <c r="CP22" s="1138"/>
      <c r="CQ22" s="1138"/>
      <c r="CR22" s="1138"/>
      <c r="CS22" s="1138"/>
      <c r="CT22" s="1138"/>
      <c r="CU22" s="1138"/>
      <c r="CV22" s="1138"/>
      <c r="CW22" s="1138"/>
      <c r="CX22" s="1138"/>
      <c r="CY22" s="1138"/>
      <c r="CZ22" s="1138"/>
      <c r="DA22" s="1138"/>
      <c r="DB22" s="1138"/>
      <c r="DC22" s="1138"/>
      <c r="DD22" s="1138"/>
      <c r="DE22" s="1138"/>
      <c r="DF22" s="1138"/>
      <c r="DG22" s="1138"/>
      <c r="DH22" s="1138"/>
      <c r="DI22" s="1138"/>
      <c r="DJ22" s="1138"/>
      <c r="DK22" s="1138"/>
    </row>
    <row r="23" spans="1:115" ht="24.75" customHeight="1" thickBot="1">
      <c r="A23" s="1140"/>
      <c r="B23" s="1184"/>
      <c r="C23" s="1141"/>
      <c r="D23" s="1141"/>
      <c r="E23" s="1141"/>
      <c r="F23" s="1140"/>
      <c r="G23" s="1140"/>
      <c r="H23" s="1006"/>
      <c r="I23" s="1185"/>
      <c r="J23" s="1006"/>
      <c r="K23" s="1006"/>
      <c r="L23" s="1141"/>
      <c r="M23" s="1006"/>
      <c r="N23" s="1142"/>
      <c r="O23" s="1006"/>
      <c r="P23" s="1006"/>
      <c r="Q23" s="750"/>
      <c r="R23" s="750"/>
      <c r="S23" s="750"/>
      <c r="T23" s="750"/>
      <c r="U23" s="750"/>
      <c r="V23" s="796"/>
      <c r="W23" s="796"/>
      <c r="X23" s="796"/>
      <c r="Y23" s="963"/>
      <c r="Z23" s="1143"/>
      <c r="AA23" s="984"/>
      <c r="AB23" s="984"/>
      <c r="AC23" s="796"/>
      <c r="AD23" s="713"/>
      <c r="AE23" s="753"/>
      <c r="AF23" s="752"/>
    </row>
    <row r="24" spans="1:115" ht="24.75" customHeight="1" thickBot="1">
      <c r="A24" s="1170" t="s">
        <v>177</v>
      </c>
      <c r="B24" s="1171" t="s">
        <v>91</v>
      </c>
      <c r="C24" s="1171" t="s">
        <v>92</v>
      </c>
      <c r="D24" s="1171" t="s">
        <v>93</v>
      </c>
      <c r="E24" s="1171" t="s">
        <v>94</v>
      </c>
      <c r="F24" s="1171" t="s">
        <v>95</v>
      </c>
      <c r="G24" s="1171" t="s">
        <v>96</v>
      </c>
      <c r="H24" s="1171" t="s">
        <v>68</v>
      </c>
      <c r="I24" s="1171" t="s">
        <v>97</v>
      </c>
      <c r="J24" s="1171" t="s">
        <v>27</v>
      </c>
      <c r="K24" s="1171" t="s">
        <v>98</v>
      </c>
      <c r="L24" s="1171" t="s">
        <v>99</v>
      </c>
      <c r="M24" s="1171" t="s">
        <v>100</v>
      </c>
      <c r="N24" s="1172" t="s">
        <v>101</v>
      </c>
      <c r="O24" s="1171" t="s">
        <v>102</v>
      </c>
      <c r="P24" s="1173" t="s">
        <v>103</v>
      </c>
      <c r="Q24" s="1174" t="s">
        <v>104</v>
      </c>
      <c r="R24" s="1174" t="s">
        <v>105</v>
      </c>
      <c r="S24" s="1174" t="s">
        <v>106</v>
      </c>
      <c r="T24" s="1174" t="s">
        <v>107</v>
      </c>
      <c r="U24" s="1174" t="s">
        <v>69</v>
      </c>
      <c r="V24" s="1174" t="s">
        <v>108</v>
      </c>
      <c r="W24" s="1174" t="s">
        <v>109</v>
      </c>
      <c r="X24" s="1174" t="s">
        <v>110</v>
      </c>
      <c r="Y24" s="1174" t="s">
        <v>111</v>
      </c>
      <c r="Z24" s="1175" t="s">
        <v>112</v>
      </c>
      <c r="AA24" s="1174" t="s">
        <v>113</v>
      </c>
      <c r="AB24" s="1174" t="s">
        <v>114</v>
      </c>
      <c r="AC24" s="1176" t="s">
        <v>115</v>
      </c>
      <c r="AD24" s="753"/>
      <c r="AE24" s="752"/>
    </row>
    <row r="25" spans="1:115" ht="24.75" customHeight="1">
      <c r="A25" s="626" t="s">
        <v>178</v>
      </c>
      <c r="B25" s="377" t="s">
        <v>35</v>
      </c>
      <c r="C25" s="704">
        <v>46107</v>
      </c>
      <c r="D25" s="358" t="s">
        <v>53</v>
      </c>
      <c r="E25" s="360">
        <v>46077</v>
      </c>
      <c r="F25" s="358"/>
      <c r="G25" s="705" t="s">
        <v>179</v>
      </c>
      <c r="H25" s="706">
        <v>0</v>
      </c>
      <c r="I25" s="1177" t="s">
        <v>137</v>
      </c>
      <c r="J25" s="706" t="s">
        <v>31</v>
      </c>
      <c r="K25" s="1069"/>
      <c r="L25" s="360"/>
      <c r="M25" s="706" t="s">
        <v>120</v>
      </c>
      <c r="N25" s="1070">
        <v>12404.9</v>
      </c>
      <c r="O25" s="304" t="s">
        <v>120</v>
      </c>
      <c r="P25" s="1313" t="s">
        <v>39</v>
      </c>
      <c r="Q25" s="1071">
        <v>46077</v>
      </c>
      <c r="R25" s="1071"/>
      <c r="S25" s="1071"/>
      <c r="T25" s="1071"/>
      <c r="U25" s="1072">
        <v>1111</v>
      </c>
      <c r="V25" s="1092">
        <v>1163</v>
      </c>
      <c r="W25" s="1072">
        <f>SUM(U25-V25)</f>
        <v>-52</v>
      </c>
      <c r="X25" s="383">
        <f>IFERROR($V25/$U25, 0)</f>
        <v>1.0468046804680469</v>
      </c>
      <c r="Y25" s="1071">
        <v>46097</v>
      </c>
      <c r="Z25" s="712">
        <v>0</v>
      </c>
      <c r="AA25" s="712">
        <v>0</v>
      </c>
      <c r="AB25" s="721">
        <v>0</v>
      </c>
      <c r="AC25" s="713" t="s">
        <v>180</v>
      </c>
      <c r="AD25" s="753"/>
      <c r="AE25" s="752"/>
    </row>
    <row r="26" spans="1:115" ht="24.75" customHeight="1">
      <c r="A26" s="1187" t="s">
        <v>181</v>
      </c>
      <c r="B26" s="377" t="s">
        <v>35</v>
      </c>
      <c r="C26" s="704">
        <v>46107</v>
      </c>
      <c r="D26" s="358" t="s">
        <v>51</v>
      </c>
      <c r="E26" s="360"/>
      <c r="F26" s="358"/>
      <c r="G26" s="705" t="s">
        <v>182</v>
      </c>
      <c r="H26" s="706">
        <v>0</v>
      </c>
      <c r="I26" s="1177" t="s">
        <v>119</v>
      </c>
      <c r="J26" s="706" t="s">
        <v>31</v>
      </c>
      <c r="K26" s="1069"/>
      <c r="L26" s="360"/>
      <c r="M26" s="706" t="s">
        <v>120</v>
      </c>
      <c r="N26" s="1070">
        <v>49846.95</v>
      </c>
      <c r="O26" s="706" t="s">
        <v>120</v>
      </c>
      <c r="P26" s="1074" t="s">
        <v>36</v>
      </c>
      <c r="Q26" s="1071">
        <v>46093</v>
      </c>
      <c r="R26" s="1071"/>
      <c r="S26" s="1071"/>
      <c r="T26" s="1071"/>
      <c r="U26" s="1072">
        <v>3109</v>
      </c>
      <c r="V26" s="1072"/>
      <c r="W26" s="1072">
        <v>3109</v>
      </c>
      <c r="X26" s="383">
        <f>IFERROR($V26/$U26, 0)</f>
        <v>0</v>
      </c>
      <c r="Y26" s="1073"/>
      <c r="Z26" s="712">
        <v>0</v>
      </c>
      <c r="AA26" s="712">
        <v>0</v>
      </c>
      <c r="AB26" s="721">
        <v>0</v>
      </c>
      <c r="AC26" s="713" t="s">
        <v>183</v>
      </c>
      <c r="AD26" s="753"/>
      <c r="AE26" s="752"/>
    </row>
    <row r="27" spans="1:115" ht="24.75" customHeight="1">
      <c r="A27" s="1187" t="s">
        <v>184</v>
      </c>
      <c r="B27" s="377" t="s">
        <v>35</v>
      </c>
      <c r="C27" s="704">
        <v>46107</v>
      </c>
      <c r="D27" s="358" t="s">
        <v>51</v>
      </c>
      <c r="E27" s="360">
        <v>46077</v>
      </c>
      <c r="F27" s="358" t="s">
        <v>58</v>
      </c>
      <c r="G27" s="705" t="s">
        <v>185</v>
      </c>
      <c r="H27" s="706">
        <v>0</v>
      </c>
      <c r="I27" s="1177" t="s">
        <v>119</v>
      </c>
      <c r="J27" s="706" t="s">
        <v>31</v>
      </c>
      <c r="K27" s="1069"/>
      <c r="L27" s="360"/>
      <c r="M27" s="706" t="s">
        <v>120</v>
      </c>
      <c r="N27" s="1005">
        <v>85069.95</v>
      </c>
      <c r="O27" s="772" t="s">
        <v>120</v>
      </c>
      <c r="P27" s="767" t="s">
        <v>36</v>
      </c>
      <c r="Q27" s="1071">
        <v>46093</v>
      </c>
      <c r="R27" s="1071"/>
      <c r="S27" s="1071"/>
      <c r="T27" s="1071"/>
      <c r="U27" s="1072">
        <v>311</v>
      </c>
      <c r="V27" s="1072"/>
      <c r="W27" s="1072">
        <f>SUM(U27-V27)</f>
        <v>311</v>
      </c>
      <c r="X27" s="383">
        <f>IFERROR($V27/$U27, 0)</f>
        <v>0</v>
      </c>
      <c r="Y27" s="1073"/>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7"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7"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1">
        <v>46077</v>
      </c>
      <c r="R31" s="709"/>
      <c r="S31" s="742"/>
      <c r="T31" s="747"/>
      <c r="U31" s="710">
        <v>4594</v>
      </c>
      <c r="V31" s="1169">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8">
        <v>69</v>
      </c>
      <c r="I32" s="706" t="s">
        <v>119</v>
      </c>
      <c r="J32" s="706" t="s">
        <v>31</v>
      </c>
      <c r="K32" s="706"/>
      <c r="L32" s="715">
        <v>45925</v>
      </c>
      <c r="M32" s="372" t="s">
        <v>120</v>
      </c>
      <c r="N32" s="1189">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8">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8">
        <v>48</v>
      </c>
      <c r="I33" s="706" t="s">
        <v>119</v>
      </c>
      <c r="J33" s="706" t="s">
        <v>31</v>
      </c>
      <c r="K33" s="706"/>
      <c r="L33" s="715"/>
      <c r="M33" s="372" t="s">
        <v>120</v>
      </c>
      <c r="N33" s="1189">
        <v>39064</v>
      </c>
      <c r="O33" s="372" t="s">
        <v>120</v>
      </c>
      <c r="P33" s="729" t="s">
        <v>36</v>
      </c>
      <c r="Q33" s="720">
        <v>45932</v>
      </c>
      <c r="R33" s="720"/>
      <c r="S33" s="1007"/>
      <c r="T33" s="720"/>
      <c r="U33" s="685">
        <v>2982</v>
      </c>
      <c r="V33" s="333"/>
      <c r="W33" s="710">
        <f t="shared" si="5"/>
        <v>2982</v>
      </c>
      <c r="X33" s="365">
        <f t="shared" si="6"/>
        <v>0</v>
      </c>
      <c r="Y33" s="711"/>
      <c r="Z33" s="712">
        <v>0</v>
      </c>
      <c r="AA33" s="712">
        <v>0</v>
      </c>
      <c r="AB33" s="1178">
        <v>0</v>
      </c>
      <c r="AC33" s="713" t="s">
        <v>204</v>
      </c>
      <c r="AD33" s="756"/>
    </row>
    <row r="34" spans="1:30" ht="24.75" customHeight="1">
      <c r="A34" s="703" t="s">
        <v>205</v>
      </c>
      <c r="B34" s="377" t="s">
        <v>35</v>
      </c>
      <c r="C34" s="704">
        <v>46249</v>
      </c>
      <c r="D34" s="715"/>
      <c r="E34" s="715"/>
      <c r="F34" s="716"/>
      <c r="G34" s="715" t="s">
        <v>206</v>
      </c>
      <c r="H34" s="717">
        <v>52</v>
      </c>
      <c r="I34" s="372" t="s">
        <v>119</v>
      </c>
      <c r="J34" s="1188"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8">
        <v>0</v>
      </c>
      <c r="AC34" s="713" t="s">
        <v>207</v>
      </c>
      <c r="AD34" s="756"/>
    </row>
    <row r="35" spans="1:30" ht="24.75" customHeight="1">
      <c r="A35" s="703" t="s">
        <v>208</v>
      </c>
      <c r="B35" s="377" t="s">
        <v>35</v>
      </c>
      <c r="C35" s="715">
        <v>46171</v>
      </c>
      <c r="D35" s="715"/>
      <c r="E35" s="715"/>
      <c r="F35" s="716"/>
      <c r="G35" s="715" t="s">
        <v>209</v>
      </c>
      <c r="H35" s="717">
        <v>56</v>
      </c>
      <c r="I35" s="372" t="s">
        <v>119</v>
      </c>
      <c r="J35" s="1188"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8">
        <v>0</v>
      </c>
      <c r="AC35" s="713" t="s">
        <v>210</v>
      </c>
      <c r="AD35" s="756"/>
    </row>
    <row r="36" spans="1:30" ht="24.75" customHeight="1">
      <c r="A36" s="703" t="s">
        <v>211</v>
      </c>
      <c r="B36" s="377" t="s">
        <v>35</v>
      </c>
      <c r="C36" s="715">
        <v>46171</v>
      </c>
      <c r="D36" s="715"/>
      <c r="E36" s="715"/>
      <c r="F36" s="716"/>
      <c r="G36" s="715" t="s">
        <v>212</v>
      </c>
      <c r="H36" s="1188">
        <v>70</v>
      </c>
      <c r="I36" s="372" t="s">
        <v>119</v>
      </c>
      <c r="J36" s="1188" t="s">
        <v>31</v>
      </c>
      <c r="K36" s="706"/>
      <c r="L36" s="715"/>
      <c r="M36" s="372" t="s">
        <v>120</v>
      </c>
      <c r="N36" s="1189">
        <v>80624</v>
      </c>
      <c r="O36" s="372" t="s">
        <v>120</v>
      </c>
      <c r="P36" s="729" t="s">
        <v>33</v>
      </c>
      <c r="Q36" s="720"/>
      <c r="R36" s="720"/>
      <c r="S36" s="720"/>
      <c r="T36" s="720"/>
      <c r="U36" s="685">
        <v>6762</v>
      </c>
      <c r="V36" s="333"/>
      <c r="W36" s="710">
        <f t="shared" si="5"/>
        <v>6762</v>
      </c>
      <c r="X36" s="365">
        <f t="shared" si="6"/>
        <v>0</v>
      </c>
      <c r="Y36" s="711"/>
      <c r="Z36" s="712">
        <v>0</v>
      </c>
      <c r="AA36" s="712">
        <v>0</v>
      </c>
      <c r="AB36" s="1178">
        <v>0</v>
      </c>
      <c r="AC36" s="713" t="s">
        <v>213</v>
      </c>
      <c r="AD36" s="756"/>
    </row>
    <row r="37" spans="1:30" ht="24.75" customHeight="1">
      <c r="A37" s="703" t="s">
        <v>214</v>
      </c>
      <c r="B37" s="377" t="s">
        <v>35</v>
      </c>
      <c r="C37" s="715">
        <v>46171</v>
      </c>
      <c r="D37" s="715"/>
      <c r="E37" s="715"/>
      <c r="F37" s="716"/>
      <c r="G37" s="715" t="s">
        <v>215</v>
      </c>
      <c r="H37" s="717">
        <v>30</v>
      </c>
      <c r="I37" s="372" t="s">
        <v>119</v>
      </c>
      <c r="J37" s="1188"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8">
        <v>0</v>
      </c>
      <c r="AC37" s="713" t="s">
        <v>216</v>
      </c>
      <c r="AD37" s="756"/>
    </row>
    <row r="38" spans="1:30" ht="24.75" customHeight="1">
      <c r="A38" s="1186" t="s">
        <v>217</v>
      </c>
      <c r="B38" s="377" t="s">
        <v>35</v>
      </c>
      <c r="C38" s="360">
        <v>46131</v>
      </c>
      <c r="D38" s="367"/>
      <c r="E38" s="367"/>
      <c r="F38" s="366"/>
      <c r="G38" s="715" t="s">
        <v>218</v>
      </c>
      <c r="H38" s="1075">
        <v>2</v>
      </c>
      <c r="I38" s="372" t="s">
        <v>119</v>
      </c>
      <c r="J38" s="1188" t="s">
        <v>31</v>
      </c>
      <c r="K38" s="1069"/>
      <c r="L38" s="367"/>
      <c r="M38" s="372" t="s">
        <v>120</v>
      </c>
      <c r="N38" s="1076">
        <v>21370</v>
      </c>
      <c r="O38" s="372" t="s">
        <v>120</v>
      </c>
      <c r="P38" s="729" t="s">
        <v>33</v>
      </c>
      <c r="Q38" s="1077"/>
      <c r="R38" s="1077"/>
      <c r="S38" s="1077"/>
      <c r="T38" s="1077"/>
      <c r="U38" s="1078">
        <v>1782</v>
      </c>
      <c r="V38" s="1072"/>
      <c r="W38" s="1072">
        <f>SUM(U38-V38)</f>
        <v>1782</v>
      </c>
      <c r="X38" s="365">
        <f>IFERROR($V38/$U38, 0)</f>
        <v>0</v>
      </c>
      <c r="Y38" s="1079"/>
      <c r="Z38" s="712">
        <v>0</v>
      </c>
      <c r="AA38" s="712">
        <v>0</v>
      </c>
      <c r="AB38" s="1178">
        <v>0</v>
      </c>
      <c r="AC38" s="713" t="s">
        <v>219</v>
      </c>
      <c r="AD38" s="756"/>
    </row>
    <row r="39" spans="1:30" ht="24.75" customHeight="1">
      <c r="A39" s="703" t="s">
        <v>220</v>
      </c>
      <c r="B39" s="377" t="s">
        <v>35</v>
      </c>
      <c r="C39" s="715">
        <v>46171</v>
      </c>
      <c r="D39" s="715"/>
      <c r="E39" s="715"/>
      <c r="F39" s="716"/>
      <c r="G39" s="715" t="s">
        <v>221</v>
      </c>
      <c r="H39" s="1188">
        <v>48</v>
      </c>
      <c r="I39" s="372" t="s">
        <v>119</v>
      </c>
      <c r="J39" s="1188" t="s">
        <v>31</v>
      </c>
      <c r="K39" s="706"/>
      <c r="L39" s="715"/>
      <c r="M39" s="372" t="s">
        <v>120</v>
      </c>
      <c r="N39" s="1189">
        <v>54814</v>
      </c>
      <c r="O39" s="372" t="s">
        <v>120</v>
      </c>
      <c r="P39" s="729" t="s">
        <v>33</v>
      </c>
      <c r="Q39" s="720"/>
      <c r="R39" s="720"/>
      <c r="S39" s="720"/>
      <c r="T39" s="720"/>
      <c r="U39" s="685">
        <v>4515</v>
      </c>
      <c r="V39" s="333"/>
      <c r="W39" s="710">
        <f t="shared" si="5"/>
        <v>4515</v>
      </c>
      <c r="X39" s="365">
        <f t="shared" si="6"/>
        <v>0</v>
      </c>
      <c r="Y39" s="711"/>
      <c r="Z39" s="712">
        <v>0</v>
      </c>
      <c r="AA39" s="712">
        <v>0</v>
      </c>
      <c r="AB39" s="1178">
        <v>0</v>
      </c>
      <c r="AC39" s="713" t="s">
        <v>222</v>
      </c>
      <c r="AD39" s="756"/>
    </row>
    <row r="40" spans="1:30" ht="24.75" customHeight="1">
      <c r="A40" s="703" t="s">
        <v>223</v>
      </c>
      <c r="B40" s="377" t="s">
        <v>35</v>
      </c>
      <c r="C40" s="715">
        <v>46171</v>
      </c>
      <c r="D40" s="715"/>
      <c r="E40" s="715"/>
      <c r="F40" s="716"/>
      <c r="G40" s="715" t="s">
        <v>224</v>
      </c>
      <c r="H40" s="1188">
        <v>60</v>
      </c>
      <c r="I40" s="372" t="s">
        <v>119</v>
      </c>
      <c r="J40" s="1188" t="s">
        <v>31</v>
      </c>
      <c r="K40" s="706"/>
      <c r="L40" s="715"/>
      <c r="M40" s="372" t="s">
        <v>120</v>
      </c>
      <c r="N40" s="1189">
        <v>76865.5</v>
      </c>
      <c r="O40" s="372" t="s">
        <v>120</v>
      </c>
      <c r="P40" s="729" t="s">
        <v>33</v>
      </c>
      <c r="Q40" s="720"/>
      <c r="R40" s="720"/>
      <c r="S40" s="720"/>
      <c r="T40" s="720"/>
      <c r="U40" s="685">
        <v>5795</v>
      </c>
      <c r="V40" s="333"/>
      <c r="W40" s="710">
        <f t="shared" si="5"/>
        <v>5795</v>
      </c>
      <c r="X40" s="365">
        <f t="shared" si="6"/>
        <v>0</v>
      </c>
      <c r="Y40" s="711"/>
      <c r="Z40" s="712">
        <v>0</v>
      </c>
      <c r="AA40" s="712">
        <v>0</v>
      </c>
      <c r="AB40" s="1178">
        <v>0</v>
      </c>
      <c r="AC40" s="713" t="s">
        <v>222</v>
      </c>
      <c r="AD40" s="756"/>
    </row>
    <row r="41" spans="1:30" ht="24.75" customHeight="1">
      <c r="A41" s="703" t="s">
        <v>225</v>
      </c>
      <c r="B41" s="377" t="s">
        <v>35</v>
      </c>
      <c r="C41" s="715">
        <v>46171</v>
      </c>
      <c r="D41" s="715"/>
      <c r="E41" s="715"/>
      <c r="F41" s="716"/>
      <c r="G41" s="715" t="s">
        <v>226</v>
      </c>
      <c r="H41" s="1188">
        <v>72</v>
      </c>
      <c r="I41" s="372" t="s">
        <v>119</v>
      </c>
      <c r="J41" s="1188" t="s">
        <v>31</v>
      </c>
      <c r="K41" s="706"/>
      <c r="L41" s="715"/>
      <c r="M41" s="372" t="s">
        <v>120</v>
      </c>
      <c r="N41" s="1189">
        <v>85035</v>
      </c>
      <c r="O41" s="372" t="s">
        <v>120</v>
      </c>
      <c r="P41" s="729" t="s">
        <v>33</v>
      </c>
      <c r="Q41" s="720"/>
      <c r="R41" s="720"/>
      <c r="S41" s="720"/>
      <c r="T41" s="720"/>
      <c r="U41" s="685">
        <v>7140</v>
      </c>
      <c r="V41" s="333"/>
      <c r="W41" s="710">
        <f t="shared" si="5"/>
        <v>7140</v>
      </c>
      <c r="X41" s="365">
        <f t="shared" si="6"/>
        <v>0</v>
      </c>
      <c r="Y41" s="711"/>
      <c r="Z41" s="712">
        <v>0</v>
      </c>
      <c r="AA41" s="712">
        <v>0</v>
      </c>
      <c r="AB41" s="1178">
        <v>0</v>
      </c>
      <c r="AC41" s="713" t="s">
        <v>222</v>
      </c>
      <c r="AD41" s="756"/>
    </row>
    <row r="42" spans="1:30" ht="24.75" customHeight="1">
      <c r="A42" s="703" t="s">
        <v>227</v>
      </c>
      <c r="B42" s="377" t="s">
        <v>35</v>
      </c>
      <c r="C42" s="704">
        <v>46107</v>
      </c>
      <c r="D42" s="715"/>
      <c r="E42" s="715"/>
      <c r="F42" s="716"/>
      <c r="G42" s="715" t="s">
        <v>228</v>
      </c>
      <c r="H42" s="717">
        <v>20</v>
      </c>
      <c r="I42" s="372" t="s">
        <v>119</v>
      </c>
      <c r="J42" s="1188"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8">
        <v>0</v>
      </c>
      <c r="AC42" s="713" t="s">
        <v>210</v>
      </c>
      <c r="AD42" s="756"/>
    </row>
    <row r="43" spans="1:30" ht="24.75" customHeight="1">
      <c r="A43" s="1186" t="s">
        <v>229</v>
      </c>
      <c r="B43" s="377" t="s">
        <v>35</v>
      </c>
      <c r="C43" s="704">
        <v>46079</v>
      </c>
      <c r="D43" s="367"/>
      <c r="E43" s="367"/>
      <c r="F43" s="366"/>
      <c r="G43" s="715" t="s">
        <v>230</v>
      </c>
      <c r="H43" s="1075">
        <v>0</v>
      </c>
      <c r="I43" s="372" t="s">
        <v>119</v>
      </c>
      <c r="J43" s="1188" t="s">
        <v>31</v>
      </c>
      <c r="K43" s="1069"/>
      <c r="L43" s="367"/>
      <c r="M43" s="372" t="s">
        <v>120</v>
      </c>
      <c r="N43" s="1076">
        <v>36998.550000000003</v>
      </c>
      <c r="O43" s="372" t="s">
        <v>120</v>
      </c>
      <c r="P43" s="729" t="s">
        <v>33</v>
      </c>
      <c r="Q43" s="1077"/>
      <c r="R43" s="1077"/>
      <c r="S43" s="1077"/>
      <c r="T43" s="1077"/>
      <c r="U43" s="1078">
        <v>2944</v>
      </c>
      <c r="V43" s="1072"/>
      <c r="W43" s="1072">
        <f>SUM(U43-V43)</f>
        <v>2944</v>
      </c>
      <c r="X43" s="365">
        <f>IFERROR($V43/$U43, 0)</f>
        <v>0</v>
      </c>
      <c r="Y43" s="1079"/>
      <c r="Z43" s="712">
        <v>0</v>
      </c>
      <c r="AA43" s="712">
        <v>0</v>
      </c>
      <c r="AB43" s="1178">
        <v>0</v>
      </c>
      <c r="AC43" s="713"/>
      <c r="AD43" s="756"/>
    </row>
    <row r="44" spans="1:30" ht="24.75" customHeight="1">
      <c r="A44" s="1186" t="s">
        <v>231</v>
      </c>
      <c r="B44" s="377" t="s">
        <v>35</v>
      </c>
      <c r="C44" s="360">
        <v>46079</v>
      </c>
      <c r="D44" s="367"/>
      <c r="E44" s="367"/>
      <c r="F44" s="366"/>
      <c r="G44" s="715" t="s">
        <v>232</v>
      </c>
      <c r="H44" s="1075">
        <v>0</v>
      </c>
      <c r="I44" s="372" t="s">
        <v>119</v>
      </c>
      <c r="J44" s="1188" t="s">
        <v>31</v>
      </c>
      <c r="K44" s="1069"/>
      <c r="L44" s="367"/>
      <c r="M44" s="372" t="s">
        <v>120</v>
      </c>
      <c r="N44" s="1076">
        <v>49932.800000000003</v>
      </c>
      <c r="O44" s="372" t="s">
        <v>120</v>
      </c>
      <c r="P44" s="729" t="s">
        <v>33</v>
      </c>
      <c r="Q44" s="1077"/>
      <c r="R44" s="1077"/>
      <c r="S44" s="1077"/>
      <c r="T44" s="1077"/>
      <c r="U44" s="1078">
        <v>4048</v>
      </c>
      <c r="V44" s="1072"/>
      <c r="W44" s="1072">
        <f>SUM(U44-V44)</f>
        <v>4048</v>
      </c>
      <c r="X44" s="365">
        <f>IFERROR($V44/$U44, 0)</f>
        <v>0</v>
      </c>
      <c r="Y44" s="1079"/>
      <c r="Z44" s="712">
        <v>0</v>
      </c>
      <c r="AA44" s="712">
        <v>0</v>
      </c>
      <c r="AB44" s="1178">
        <v>0</v>
      </c>
      <c r="AC44" s="713"/>
      <c r="AD44" s="756"/>
    </row>
    <row r="45" spans="1:30" ht="24.75" customHeight="1">
      <c r="A45" s="703" t="s">
        <v>233</v>
      </c>
      <c r="B45" s="377" t="s">
        <v>35</v>
      </c>
      <c r="C45" s="704">
        <v>46112</v>
      </c>
      <c r="D45" s="715"/>
      <c r="E45" s="715"/>
      <c r="F45" s="716"/>
      <c r="G45" s="715" t="s">
        <v>234</v>
      </c>
      <c r="H45" s="717">
        <v>20</v>
      </c>
      <c r="I45" s="372" t="s">
        <v>119</v>
      </c>
      <c r="J45" s="1188"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8">
        <v>0</v>
      </c>
      <c r="AC45" s="757" t="s">
        <v>235</v>
      </c>
      <c r="AD45" s="756"/>
    </row>
    <row r="46" spans="1:30" ht="24.75" customHeight="1">
      <c r="A46" s="703" t="s">
        <v>236</v>
      </c>
      <c r="B46" s="377" t="s">
        <v>35</v>
      </c>
      <c r="C46" s="704">
        <v>46099</v>
      </c>
      <c r="D46" s="715"/>
      <c r="E46" s="715"/>
      <c r="F46" s="716"/>
      <c r="G46" s="715" t="s">
        <v>237</v>
      </c>
      <c r="H46" s="717">
        <v>0</v>
      </c>
      <c r="I46" s="372" t="s">
        <v>119</v>
      </c>
      <c r="J46" s="1188"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03" t="s">
        <v>245</v>
      </c>
      <c r="B49" s="377" t="s">
        <v>35</v>
      </c>
      <c r="C49" s="704">
        <v>46040</v>
      </c>
      <c r="D49" s="366" t="s">
        <v>51</v>
      </c>
      <c r="E49" s="715">
        <v>46077</v>
      </c>
      <c r="F49" s="716"/>
      <c r="G49" s="716" t="s">
        <v>246</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9"/>
      <c r="L50" s="367"/>
      <c r="M50" s="717" t="s">
        <v>120</v>
      </c>
      <c r="N50" s="1076">
        <v>118710.8</v>
      </c>
      <c r="O50" s="717" t="s">
        <v>120</v>
      </c>
      <c r="P50" s="708" t="s">
        <v>30</v>
      </c>
      <c r="Q50" s="1077">
        <v>46062</v>
      </c>
      <c r="R50" s="1077"/>
      <c r="S50" s="1077"/>
      <c r="T50" s="1077"/>
      <c r="U50" s="1078">
        <v>9628</v>
      </c>
      <c r="V50" s="1072">
        <v>6978</v>
      </c>
      <c r="W50" s="1072">
        <f>SUM(U50-V50)</f>
        <v>2650</v>
      </c>
      <c r="X50" s="365">
        <f>IFERROR($V50/$U50, 0)</f>
        <v>0.72476111341919403</v>
      </c>
      <c r="Y50" s="1077">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69">
        <v>3561</v>
      </c>
      <c r="W51" s="710">
        <f t="shared" si="5"/>
        <v>1833</v>
      </c>
      <c r="X51" s="365">
        <f t="shared" si="6"/>
        <v>0.66017797552836488</v>
      </c>
      <c r="Y51" s="1077">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5">
        <v>0</v>
      </c>
      <c r="I52" s="372" t="s">
        <v>119</v>
      </c>
      <c r="J52" s="717" t="s">
        <v>31</v>
      </c>
      <c r="K52" s="1069"/>
      <c r="L52" s="367"/>
      <c r="M52" s="717" t="s">
        <v>120</v>
      </c>
      <c r="N52" s="1076">
        <v>15002.75</v>
      </c>
      <c r="O52" s="717" t="s">
        <v>120</v>
      </c>
      <c r="P52" s="729" t="s">
        <v>30</v>
      </c>
      <c r="Q52" s="1077">
        <v>46077</v>
      </c>
      <c r="R52" s="1077"/>
      <c r="S52" s="1077"/>
      <c r="T52" s="1077"/>
      <c r="U52" s="1078">
        <v>1175</v>
      </c>
      <c r="V52" s="1072">
        <v>980</v>
      </c>
      <c r="W52" s="1072">
        <f>SUM(U52-V52)</f>
        <v>195</v>
      </c>
      <c r="X52" s="365">
        <f>IFERROR($V52/$U52, 0)</f>
        <v>0.83404255319148934</v>
      </c>
      <c r="Y52" s="1077">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5">
        <v>0</v>
      </c>
      <c r="I53" s="372" t="s">
        <v>119</v>
      </c>
      <c r="J53" s="717" t="s">
        <v>31</v>
      </c>
      <c r="K53" s="1069"/>
      <c r="L53" s="367"/>
      <c r="M53" s="717" t="s">
        <v>120</v>
      </c>
      <c r="N53" s="1076">
        <v>12977.65</v>
      </c>
      <c r="O53" s="717" t="s">
        <v>120</v>
      </c>
      <c r="P53" s="729" t="s">
        <v>33</v>
      </c>
      <c r="Q53" s="1077"/>
      <c r="R53" s="1077"/>
      <c r="S53" s="1077"/>
      <c r="T53" s="1077"/>
      <c r="U53" s="1078">
        <v>1029</v>
      </c>
      <c r="V53" s="1072"/>
      <c r="W53" s="1072">
        <f>SUM(U53-V53)</f>
        <v>1029</v>
      </c>
      <c r="X53" s="365">
        <f>IFERROR($V53/$U53, 0)</f>
        <v>0</v>
      </c>
      <c r="Y53" s="1079"/>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8"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0" t="s">
        <v>262</v>
      </c>
      <c r="B56" s="377" t="s">
        <v>35</v>
      </c>
      <c r="C56" s="360">
        <v>46108</v>
      </c>
      <c r="D56" s="366"/>
      <c r="E56" s="367"/>
      <c r="F56" s="366"/>
      <c r="G56" s="716"/>
      <c r="H56" s="1075">
        <v>107</v>
      </c>
      <c r="I56" s="372" t="s">
        <v>119</v>
      </c>
      <c r="J56" s="772" t="s">
        <v>37</v>
      </c>
      <c r="K56" s="1069" t="s">
        <v>129</v>
      </c>
      <c r="L56" s="367"/>
      <c r="M56" s="776" t="s">
        <v>130</v>
      </c>
      <c r="N56" s="856"/>
      <c r="O56" s="776" t="s">
        <v>130</v>
      </c>
      <c r="P56" s="767" t="s">
        <v>33</v>
      </c>
      <c r="Q56" s="1077"/>
      <c r="R56" s="1077"/>
      <c r="S56" s="1077"/>
      <c r="T56" s="1077"/>
      <c r="U56" s="1078">
        <v>9568</v>
      </c>
      <c r="V56" s="1072"/>
      <c r="W56" s="1072">
        <f>SUM(U56-V56)</f>
        <v>9568</v>
      </c>
      <c r="X56" s="365">
        <f>IFERROR($V56/$U56, 0)</f>
        <v>0</v>
      </c>
      <c r="Y56" s="1079"/>
      <c r="Z56" s="712">
        <v>0</v>
      </c>
      <c r="AA56" s="712">
        <v>0</v>
      </c>
      <c r="AB56" s="721">
        <v>0</v>
      </c>
      <c r="AC56" s="713" t="s">
        <v>263</v>
      </c>
      <c r="AD56" s="756"/>
    </row>
    <row r="57" spans="1:30" ht="24.75" customHeight="1">
      <c r="A57" s="1187" t="s">
        <v>264</v>
      </c>
      <c r="B57" s="377" t="s">
        <v>35</v>
      </c>
      <c r="C57" s="360">
        <v>46174</v>
      </c>
      <c r="D57" s="366"/>
      <c r="E57" s="367"/>
      <c r="F57" s="366"/>
      <c r="G57" s="716"/>
      <c r="H57" s="1075">
        <v>115</v>
      </c>
      <c r="I57" s="372" t="s">
        <v>119</v>
      </c>
      <c r="J57" s="772" t="s">
        <v>37</v>
      </c>
      <c r="K57" s="1069"/>
      <c r="L57" s="367"/>
      <c r="M57" s="717" t="s">
        <v>120</v>
      </c>
      <c r="N57" s="856">
        <v>125188</v>
      </c>
      <c r="O57" s="717" t="s">
        <v>120</v>
      </c>
      <c r="P57" s="729" t="s">
        <v>30</v>
      </c>
      <c r="Q57" s="1077">
        <v>46083</v>
      </c>
      <c r="R57" s="1077"/>
      <c r="S57" s="1077"/>
      <c r="T57" s="1077"/>
      <c r="U57" s="1078">
        <v>11028</v>
      </c>
      <c r="V57" s="1314">
        <v>3284</v>
      </c>
      <c r="W57" s="1072">
        <f>SUM(U57-V57)</f>
        <v>7744</v>
      </c>
      <c r="X57" s="365">
        <f>IFERROR($V57/$U57, 0)</f>
        <v>0.29778745012694957</v>
      </c>
      <c r="Y57" s="1077">
        <v>46090</v>
      </c>
      <c r="Z57" s="712">
        <v>0</v>
      </c>
      <c r="AA57" s="712">
        <v>0</v>
      </c>
      <c r="AB57" s="721">
        <v>0</v>
      </c>
      <c r="AC57" s="713"/>
      <c r="AD57" s="756"/>
    </row>
    <row r="58" spans="1:30" ht="24.75" customHeight="1">
      <c r="A58" s="1186" t="s">
        <v>265</v>
      </c>
      <c r="B58" s="377" t="s">
        <v>38</v>
      </c>
      <c r="C58" s="360">
        <v>46113</v>
      </c>
      <c r="D58" s="716" t="s">
        <v>266</v>
      </c>
      <c r="E58" s="367">
        <v>46091</v>
      </c>
      <c r="F58" s="366" t="s">
        <v>52</v>
      </c>
      <c r="G58" s="716" t="s">
        <v>267</v>
      </c>
      <c r="H58" s="1075">
        <v>0</v>
      </c>
      <c r="I58" s="372" t="s">
        <v>119</v>
      </c>
      <c r="J58" s="717" t="s">
        <v>31</v>
      </c>
      <c r="K58" s="1069"/>
      <c r="L58" s="367"/>
      <c r="M58" s="717" t="s">
        <v>120</v>
      </c>
      <c r="N58" s="1076">
        <v>43031.6</v>
      </c>
      <c r="O58" s="717" t="s">
        <v>120</v>
      </c>
      <c r="P58" s="729" t="s">
        <v>33</v>
      </c>
      <c r="Q58" s="1077">
        <v>46085</v>
      </c>
      <c r="R58" s="1077"/>
      <c r="S58" s="1077"/>
      <c r="T58" s="1077"/>
      <c r="U58" s="1078">
        <v>3461</v>
      </c>
      <c r="V58" s="1072"/>
      <c r="W58" s="1072">
        <f>SUM(U58-V58)</f>
        <v>3461</v>
      </c>
      <c r="X58" s="365">
        <f>IFERROR($V58/$U58, 0)</f>
        <v>0</v>
      </c>
      <c r="Y58" s="1077"/>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91" t="s">
        <v>279</v>
      </c>
      <c r="B62" s="1192" t="s">
        <v>38</v>
      </c>
      <c r="C62" s="299">
        <v>46081</v>
      </c>
      <c r="D62" s="18"/>
      <c r="E62" s="19"/>
      <c r="F62" s="18"/>
      <c r="G62" s="855"/>
      <c r="H62" s="1080">
        <v>0</v>
      </c>
      <c r="I62" s="304" t="s">
        <v>119</v>
      </c>
      <c r="J62" s="776" t="s">
        <v>34</v>
      </c>
      <c r="K62" s="1081" t="s">
        <v>129</v>
      </c>
      <c r="L62" s="19"/>
      <c r="M62" s="776" t="s">
        <v>130</v>
      </c>
      <c r="N62" s="856"/>
      <c r="O62" s="801" t="s">
        <v>130</v>
      </c>
      <c r="P62" s="767" t="s">
        <v>33</v>
      </c>
      <c r="Q62" s="1077"/>
      <c r="R62" s="1077"/>
      <c r="S62" s="1077"/>
      <c r="T62" s="1077"/>
      <c r="U62" s="1082">
        <v>6202</v>
      </c>
      <c r="V62" s="1083"/>
      <c r="W62" s="1083">
        <f t="shared" ref="W62:W75" si="7">SUM(U62-V62)</f>
        <v>6202</v>
      </c>
      <c r="X62" s="256">
        <f t="shared" ref="X62:X75" si="8">IFERROR($V62/$U62, 0)</f>
        <v>0</v>
      </c>
      <c r="Y62" s="1084"/>
      <c r="Z62" s="854">
        <v>0</v>
      </c>
      <c r="AA62" s="859">
        <v>0</v>
      </c>
      <c r="AB62" s="764">
        <v>0</v>
      </c>
      <c r="AC62" s="713" t="s">
        <v>280</v>
      </c>
      <c r="AD62" s="756"/>
    </row>
    <row r="63" spans="1:30" ht="24.75" customHeight="1">
      <c r="A63" s="1186" t="s">
        <v>281</v>
      </c>
      <c r="B63" s="1192" t="s">
        <v>38</v>
      </c>
      <c r="C63" s="360">
        <v>46172</v>
      </c>
      <c r="D63" s="366" t="s">
        <v>282</v>
      </c>
      <c r="E63" s="367"/>
      <c r="F63" s="366"/>
      <c r="G63" s="716"/>
      <c r="H63" s="1075">
        <v>402</v>
      </c>
      <c r="I63" s="304" t="s">
        <v>119</v>
      </c>
      <c r="J63" s="776" t="s">
        <v>31</v>
      </c>
      <c r="K63" s="1081"/>
      <c r="L63" s="367">
        <v>46092</v>
      </c>
      <c r="M63" s="717" t="s">
        <v>120</v>
      </c>
      <c r="N63" s="727">
        <v>438978.5</v>
      </c>
      <c r="O63" s="776" t="s">
        <v>120</v>
      </c>
      <c r="P63" s="767" t="s">
        <v>36</v>
      </c>
      <c r="Q63" s="1077">
        <v>46091</v>
      </c>
      <c r="R63" s="1077"/>
      <c r="S63" s="1077"/>
      <c r="T63" s="1077"/>
      <c r="U63" s="1078">
        <v>30807</v>
      </c>
      <c r="V63" s="1072"/>
      <c r="W63" s="1072">
        <f t="shared" si="7"/>
        <v>30807</v>
      </c>
      <c r="X63" s="365">
        <f t="shared" si="8"/>
        <v>0</v>
      </c>
      <c r="Y63" s="1077"/>
      <c r="Z63" s="854">
        <v>0</v>
      </c>
      <c r="AA63" s="859">
        <v>0</v>
      </c>
      <c r="AB63" s="764">
        <v>0</v>
      </c>
      <c r="AC63" s="713"/>
      <c r="AD63" s="756"/>
    </row>
    <row r="64" spans="1:30" ht="24.75" customHeight="1">
      <c r="A64" s="855" t="s">
        <v>283</v>
      </c>
      <c r="B64" s="1193" t="s">
        <v>41</v>
      </c>
      <c r="C64" s="360">
        <v>46111</v>
      </c>
      <c r="D64" s="366" t="s">
        <v>53</v>
      </c>
      <c r="E64" s="367">
        <v>46085</v>
      </c>
      <c r="F64" s="366" t="s">
        <v>54</v>
      </c>
      <c r="G64" s="716" t="s">
        <v>284</v>
      </c>
      <c r="H64" s="1080">
        <v>0</v>
      </c>
      <c r="I64" s="304" t="s">
        <v>119</v>
      </c>
      <c r="J64" s="776" t="s">
        <v>31</v>
      </c>
      <c r="K64" s="1081"/>
      <c r="L64" s="367"/>
      <c r="M64" s="776" t="s">
        <v>120</v>
      </c>
      <c r="N64" s="856">
        <v>12316.35</v>
      </c>
      <c r="O64" s="991" t="s">
        <v>120</v>
      </c>
      <c r="P64" s="767" t="s">
        <v>36</v>
      </c>
      <c r="Q64" s="1077">
        <v>46086</v>
      </c>
      <c r="R64" s="1077"/>
      <c r="S64" s="1077"/>
      <c r="T64" s="1077"/>
      <c r="U64" s="1078">
        <v>47</v>
      </c>
      <c r="V64" s="1072"/>
      <c r="W64" s="1072">
        <f t="shared" si="7"/>
        <v>47</v>
      </c>
      <c r="X64" s="365">
        <f t="shared" si="8"/>
        <v>0</v>
      </c>
      <c r="Y64" s="1084"/>
      <c r="Z64" s="854">
        <v>0</v>
      </c>
      <c r="AA64" s="859">
        <v>0</v>
      </c>
      <c r="AB64" s="764">
        <v>0</v>
      </c>
      <c r="AC64" s="713" t="s">
        <v>285</v>
      </c>
      <c r="AD64" s="756"/>
    </row>
    <row r="65" spans="1:31" ht="24.75" customHeight="1">
      <c r="A65" s="855" t="s">
        <v>286</v>
      </c>
      <c r="B65" s="1193" t="s">
        <v>41</v>
      </c>
      <c r="C65" s="360">
        <v>46111</v>
      </c>
      <c r="D65" s="716" t="s">
        <v>53</v>
      </c>
      <c r="E65" s="367">
        <v>46085</v>
      </c>
      <c r="F65" s="366" t="s">
        <v>54</v>
      </c>
      <c r="G65" s="716" t="s">
        <v>287</v>
      </c>
      <c r="H65" s="1080">
        <v>0</v>
      </c>
      <c r="I65" s="304" t="s">
        <v>119</v>
      </c>
      <c r="J65" s="776" t="s">
        <v>31</v>
      </c>
      <c r="K65" s="1081"/>
      <c r="L65" s="367"/>
      <c r="M65" s="776" t="s">
        <v>120</v>
      </c>
      <c r="N65" s="856">
        <v>151170.79999999999</v>
      </c>
      <c r="O65" s="776" t="s">
        <v>120</v>
      </c>
      <c r="P65" s="767" t="s">
        <v>36</v>
      </c>
      <c r="Q65" s="1077">
        <v>46086</v>
      </c>
      <c r="R65" s="1077"/>
      <c r="S65" s="1077"/>
      <c r="T65" s="1077"/>
      <c r="U65" s="1078">
        <v>11789</v>
      </c>
      <c r="V65" s="1072"/>
      <c r="W65" s="1072">
        <f t="shared" si="7"/>
        <v>11789</v>
      </c>
      <c r="X65" s="365">
        <f t="shared" si="8"/>
        <v>0</v>
      </c>
      <c r="Y65" s="1084"/>
      <c r="Z65" s="854">
        <v>0</v>
      </c>
      <c r="AA65" s="859">
        <v>0</v>
      </c>
      <c r="AB65" s="764">
        <v>0</v>
      </c>
      <c r="AC65" s="713" t="s">
        <v>285</v>
      </c>
      <c r="AD65" s="756"/>
    </row>
    <row r="66" spans="1:31" ht="24.75" customHeight="1">
      <c r="A66" s="1194" t="s">
        <v>288</v>
      </c>
      <c r="B66" s="1193" t="s">
        <v>41</v>
      </c>
      <c r="C66" s="360">
        <v>46111</v>
      </c>
      <c r="D66" s="366" t="s">
        <v>51</v>
      </c>
      <c r="E66" s="367">
        <v>46087</v>
      </c>
      <c r="F66" s="716" t="s">
        <v>52</v>
      </c>
      <c r="G66" s="716" t="s">
        <v>289</v>
      </c>
      <c r="H66" s="1080">
        <v>0</v>
      </c>
      <c r="I66" s="304" t="s">
        <v>119</v>
      </c>
      <c r="J66" s="776" t="s">
        <v>31</v>
      </c>
      <c r="K66" s="1081"/>
      <c r="L66" s="367"/>
      <c r="M66" s="776" t="s">
        <v>120</v>
      </c>
      <c r="N66" s="856">
        <v>24122.75</v>
      </c>
      <c r="O66" s="776" t="s">
        <v>120</v>
      </c>
      <c r="P66" s="767" t="s">
        <v>36</v>
      </c>
      <c r="Q66" s="1077">
        <v>46087</v>
      </c>
      <c r="R66" s="1077"/>
      <c r="S66" s="1077"/>
      <c r="T66" s="1077"/>
      <c r="U66" s="1078">
        <v>1925</v>
      </c>
      <c r="V66" s="1072"/>
      <c r="W66" s="1072">
        <f t="shared" si="7"/>
        <v>1925</v>
      </c>
      <c r="X66" s="365">
        <f t="shared" si="8"/>
        <v>0</v>
      </c>
      <c r="Y66" s="1084"/>
      <c r="Z66" s="854">
        <v>0</v>
      </c>
      <c r="AA66" s="859">
        <v>0</v>
      </c>
      <c r="AB66" s="764">
        <v>0</v>
      </c>
      <c r="AC66" s="713" t="s">
        <v>285</v>
      </c>
      <c r="AD66" s="756"/>
    </row>
    <row r="67" spans="1:31" ht="24.75" customHeight="1">
      <c r="A67" s="1186" t="s">
        <v>290</v>
      </c>
      <c r="B67" s="1193" t="s">
        <v>41</v>
      </c>
      <c r="C67" s="360">
        <v>46111</v>
      </c>
      <c r="D67" s="366" t="s">
        <v>51</v>
      </c>
      <c r="E67" s="367">
        <v>46087</v>
      </c>
      <c r="F67" s="716" t="s">
        <v>52</v>
      </c>
      <c r="G67" s="716" t="s">
        <v>291</v>
      </c>
      <c r="H67" s="1080">
        <v>0</v>
      </c>
      <c r="I67" s="304" t="s">
        <v>119</v>
      </c>
      <c r="J67" s="776" t="s">
        <v>31</v>
      </c>
      <c r="K67" s="1081"/>
      <c r="L67" s="367"/>
      <c r="M67" s="776" t="s">
        <v>120</v>
      </c>
      <c r="N67" s="856">
        <v>26639.1</v>
      </c>
      <c r="O67" s="776" t="s">
        <v>120</v>
      </c>
      <c r="P67" s="767" t="s">
        <v>36</v>
      </c>
      <c r="Q67" s="1077">
        <v>46087</v>
      </c>
      <c r="R67" s="1077"/>
      <c r="S67" s="1077"/>
      <c r="T67" s="1077"/>
      <c r="U67" s="1078">
        <v>2136</v>
      </c>
      <c r="V67" s="1072"/>
      <c r="W67" s="1072">
        <f t="shared" si="7"/>
        <v>2136</v>
      </c>
      <c r="X67" s="365">
        <f t="shared" si="8"/>
        <v>0</v>
      </c>
      <c r="Y67" s="1084"/>
      <c r="Z67" s="854">
        <v>0</v>
      </c>
      <c r="AA67" s="859">
        <v>0</v>
      </c>
      <c r="AB67" s="764">
        <v>0</v>
      </c>
      <c r="AC67" s="713" t="s">
        <v>285</v>
      </c>
      <c r="AD67" s="756"/>
    </row>
    <row r="68" spans="1:31" ht="24.75" customHeight="1">
      <c r="A68" s="1186" t="s">
        <v>292</v>
      </c>
      <c r="B68" s="1193" t="s">
        <v>41</v>
      </c>
      <c r="C68" s="360">
        <v>46111</v>
      </c>
      <c r="D68" s="366" t="s">
        <v>51</v>
      </c>
      <c r="E68" s="367">
        <v>46087</v>
      </c>
      <c r="F68" s="716" t="s">
        <v>52</v>
      </c>
      <c r="G68" s="716" t="s">
        <v>293</v>
      </c>
      <c r="H68" s="1080">
        <v>0</v>
      </c>
      <c r="I68" s="304" t="s">
        <v>119</v>
      </c>
      <c r="J68" s="776" t="s">
        <v>31</v>
      </c>
      <c r="K68" s="1081"/>
      <c r="L68" s="367"/>
      <c r="M68" s="776" t="s">
        <v>120</v>
      </c>
      <c r="N68" s="856">
        <v>1698.25</v>
      </c>
      <c r="O68" s="776" t="s">
        <v>120</v>
      </c>
      <c r="P68" s="767" t="s">
        <v>36</v>
      </c>
      <c r="Q68" s="1077">
        <v>46087</v>
      </c>
      <c r="R68" s="1077"/>
      <c r="S68" s="1077"/>
      <c r="T68" s="1077"/>
      <c r="U68" s="1078">
        <v>105</v>
      </c>
      <c r="V68" s="1072"/>
      <c r="W68" s="1072">
        <f t="shared" si="7"/>
        <v>105</v>
      </c>
      <c r="X68" s="365">
        <f t="shared" si="8"/>
        <v>0</v>
      </c>
      <c r="Y68" s="1084"/>
      <c r="Z68" s="854">
        <v>0</v>
      </c>
      <c r="AA68" s="859">
        <v>0</v>
      </c>
      <c r="AB68" s="764">
        <v>0</v>
      </c>
      <c r="AC68" s="713" t="s">
        <v>285</v>
      </c>
      <c r="AD68" s="756"/>
    </row>
    <row r="69" spans="1:31" ht="24.75" customHeight="1">
      <c r="A69" s="1186" t="s">
        <v>294</v>
      </c>
      <c r="B69" s="1193" t="s">
        <v>41</v>
      </c>
      <c r="C69" s="360">
        <v>46111</v>
      </c>
      <c r="D69" s="366"/>
      <c r="E69" s="367"/>
      <c r="F69" s="716" t="s">
        <v>52</v>
      </c>
      <c r="G69" s="716" t="s">
        <v>295</v>
      </c>
      <c r="H69" s="1080">
        <v>0</v>
      </c>
      <c r="I69" s="304" t="s">
        <v>119</v>
      </c>
      <c r="J69" s="776" t="s">
        <v>31</v>
      </c>
      <c r="K69" s="1081"/>
      <c r="L69" s="367"/>
      <c r="M69" s="776" t="s">
        <v>120</v>
      </c>
      <c r="N69" s="856">
        <v>5779.1</v>
      </c>
      <c r="O69" s="776" t="s">
        <v>120</v>
      </c>
      <c r="P69" s="767" t="s">
        <v>33</v>
      </c>
      <c r="Q69" s="1077"/>
      <c r="R69" s="1077"/>
      <c r="S69" s="1077"/>
      <c r="T69" s="1077"/>
      <c r="U69" s="1078">
        <v>406</v>
      </c>
      <c r="V69" s="1072"/>
      <c r="W69" s="1072">
        <f t="shared" si="7"/>
        <v>406</v>
      </c>
      <c r="X69" s="365">
        <f t="shared" si="8"/>
        <v>0</v>
      </c>
      <c r="Y69" s="1084"/>
      <c r="Z69" s="854">
        <v>0</v>
      </c>
      <c r="AA69" s="859">
        <v>0</v>
      </c>
      <c r="AB69" s="764">
        <v>0</v>
      </c>
      <c r="AC69" s="713" t="s">
        <v>296</v>
      </c>
      <c r="AD69" s="756"/>
    </row>
    <row r="70" spans="1:31" ht="24.75" customHeight="1">
      <c r="A70" s="1186" t="s">
        <v>297</v>
      </c>
      <c r="B70" s="1193" t="s">
        <v>41</v>
      </c>
      <c r="C70" s="360">
        <v>46111</v>
      </c>
      <c r="D70" s="366" t="s">
        <v>51</v>
      </c>
      <c r="E70" s="367">
        <v>46087</v>
      </c>
      <c r="F70" s="716" t="s">
        <v>52</v>
      </c>
      <c r="G70" s="716" t="s">
        <v>298</v>
      </c>
      <c r="H70" s="1080">
        <v>0</v>
      </c>
      <c r="I70" s="304" t="s">
        <v>119</v>
      </c>
      <c r="J70" s="776" t="s">
        <v>31</v>
      </c>
      <c r="K70" s="1081"/>
      <c r="L70" s="367"/>
      <c r="M70" s="776" t="s">
        <v>120</v>
      </c>
      <c r="N70" s="856">
        <v>6808.8</v>
      </c>
      <c r="O70" s="776" t="s">
        <v>120</v>
      </c>
      <c r="P70" s="767" t="s">
        <v>36</v>
      </c>
      <c r="Q70" s="1077">
        <v>46087</v>
      </c>
      <c r="R70" s="1077"/>
      <c r="S70" s="1077"/>
      <c r="T70" s="1077"/>
      <c r="U70" s="1078">
        <v>508</v>
      </c>
      <c r="V70" s="1072"/>
      <c r="W70" s="1072">
        <f t="shared" si="7"/>
        <v>508</v>
      </c>
      <c r="X70" s="365">
        <f t="shared" si="8"/>
        <v>0</v>
      </c>
      <c r="Y70" s="1084"/>
      <c r="Z70" s="854">
        <v>0</v>
      </c>
      <c r="AA70" s="859">
        <v>0</v>
      </c>
      <c r="AB70" s="764">
        <v>0</v>
      </c>
      <c r="AC70" s="713" t="s">
        <v>296</v>
      </c>
      <c r="AD70" s="756"/>
    </row>
    <row r="71" spans="1:31" ht="24.75" customHeight="1">
      <c r="A71" s="1186" t="s">
        <v>299</v>
      </c>
      <c r="B71" s="1193" t="s">
        <v>41</v>
      </c>
      <c r="C71" s="360">
        <v>46111</v>
      </c>
      <c r="D71" s="366" t="s">
        <v>51</v>
      </c>
      <c r="E71" s="367">
        <v>46087</v>
      </c>
      <c r="F71" s="716" t="s">
        <v>52</v>
      </c>
      <c r="G71" s="716" t="s">
        <v>300</v>
      </c>
      <c r="H71" s="1080">
        <v>0</v>
      </c>
      <c r="I71" s="304" t="s">
        <v>119</v>
      </c>
      <c r="J71" s="776" t="s">
        <v>31</v>
      </c>
      <c r="K71" s="1081"/>
      <c r="L71" s="367"/>
      <c r="M71" s="776" t="s">
        <v>120</v>
      </c>
      <c r="N71" s="856">
        <v>9496.2000000000007</v>
      </c>
      <c r="O71" s="776" t="s">
        <v>120</v>
      </c>
      <c r="P71" s="767" t="s">
        <v>36</v>
      </c>
      <c r="Q71" s="1077">
        <v>46087</v>
      </c>
      <c r="R71" s="1077"/>
      <c r="S71" s="1077"/>
      <c r="T71" s="1077"/>
      <c r="U71" s="1078">
        <v>742</v>
      </c>
      <c r="V71" s="1072"/>
      <c r="W71" s="1072">
        <f t="shared" si="7"/>
        <v>742</v>
      </c>
      <c r="X71" s="365">
        <f t="shared" si="8"/>
        <v>0</v>
      </c>
      <c r="Y71" s="1084"/>
      <c r="Z71" s="854">
        <v>0</v>
      </c>
      <c r="AA71" s="859">
        <v>0</v>
      </c>
      <c r="AB71" s="764">
        <v>0</v>
      </c>
      <c r="AC71" s="713" t="s">
        <v>285</v>
      </c>
      <c r="AD71" s="756"/>
    </row>
    <row r="72" spans="1:31" ht="24.75" customHeight="1">
      <c r="A72" s="1186" t="s">
        <v>301</v>
      </c>
      <c r="B72" s="1193" t="s">
        <v>41</v>
      </c>
      <c r="C72" s="360">
        <v>46111</v>
      </c>
      <c r="D72" s="366" t="s">
        <v>51</v>
      </c>
      <c r="E72" s="367">
        <v>46097</v>
      </c>
      <c r="F72" s="716" t="s">
        <v>52</v>
      </c>
      <c r="G72" s="716" t="s">
        <v>302</v>
      </c>
      <c r="H72" s="1080">
        <v>0</v>
      </c>
      <c r="I72" s="304" t="s">
        <v>119</v>
      </c>
      <c r="J72" s="776" t="s">
        <v>31</v>
      </c>
      <c r="K72" s="1081"/>
      <c r="L72" s="367"/>
      <c r="M72" s="776" t="s">
        <v>120</v>
      </c>
      <c r="N72" s="856">
        <v>16760.150000000001</v>
      </c>
      <c r="O72" s="776" t="s">
        <v>120</v>
      </c>
      <c r="P72" s="767" t="s">
        <v>33</v>
      </c>
      <c r="Q72" s="1077">
        <v>46097</v>
      </c>
      <c r="R72" s="1077"/>
      <c r="S72" s="1077"/>
      <c r="T72" s="1077"/>
      <c r="U72" s="1078">
        <v>1329</v>
      </c>
      <c r="V72" s="1072"/>
      <c r="W72" s="1072">
        <f t="shared" si="7"/>
        <v>1329</v>
      </c>
      <c r="X72" s="365">
        <f t="shared" si="8"/>
        <v>0</v>
      </c>
      <c r="Y72" s="1084"/>
      <c r="Z72" s="854">
        <v>0</v>
      </c>
      <c r="AA72" s="859">
        <v>0</v>
      </c>
      <c r="AB72" s="764">
        <v>0</v>
      </c>
      <c r="AC72" s="713" t="s">
        <v>296</v>
      </c>
      <c r="AD72" s="756"/>
    </row>
    <row r="73" spans="1:31" ht="24.75" customHeight="1">
      <c r="A73" s="1186" t="s">
        <v>303</v>
      </c>
      <c r="B73" s="1193" t="s">
        <v>41</v>
      </c>
      <c r="C73" s="360">
        <v>46111</v>
      </c>
      <c r="D73" s="366" t="s">
        <v>51</v>
      </c>
      <c r="E73" s="367">
        <v>46097</v>
      </c>
      <c r="F73" s="716" t="s">
        <v>52</v>
      </c>
      <c r="G73" s="716" t="s">
        <v>298</v>
      </c>
      <c r="H73" s="1080">
        <v>0</v>
      </c>
      <c r="I73" s="304" t="s">
        <v>119</v>
      </c>
      <c r="J73" s="776" t="s">
        <v>31</v>
      </c>
      <c r="K73" s="1081"/>
      <c r="L73" s="367"/>
      <c r="M73" s="776" t="s">
        <v>120</v>
      </c>
      <c r="N73" s="856">
        <v>14178.2</v>
      </c>
      <c r="O73" s="776" t="s">
        <v>120</v>
      </c>
      <c r="P73" s="767" t="s">
        <v>33</v>
      </c>
      <c r="Q73" s="1077">
        <v>46097</v>
      </c>
      <c r="R73" s="1077"/>
      <c r="S73" s="1077"/>
      <c r="T73" s="1077"/>
      <c r="U73" s="1078">
        <v>1124</v>
      </c>
      <c r="V73" s="1072"/>
      <c r="W73" s="1072">
        <f t="shared" si="7"/>
        <v>1124</v>
      </c>
      <c r="X73" s="365">
        <f t="shared" si="8"/>
        <v>0</v>
      </c>
      <c r="Y73" s="1084"/>
      <c r="Z73" s="854">
        <v>0</v>
      </c>
      <c r="AA73" s="859">
        <v>0</v>
      </c>
      <c r="AB73" s="764">
        <v>0</v>
      </c>
      <c r="AC73" s="713" t="s">
        <v>296</v>
      </c>
      <c r="AD73" s="756"/>
    </row>
    <row r="74" spans="1:31" ht="24.75" customHeight="1">
      <c r="A74" s="1190" t="s">
        <v>304</v>
      </c>
      <c r="B74" s="1193" t="s">
        <v>41</v>
      </c>
      <c r="C74" s="360">
        <v>46111</v>
      </c>
      <c r="D74" s="366"/>
      <c r="E74" s="367"/>
      <c r="F74" s="716"/>
      <c r="G74" s="716"/>
      <c r="H74" s="1080">
        <v>0</v>
      </c>
      <c r="I74" s="304" t="s">
        <v>119</v>
      </c>
      <c r="J74" s="776" t="s">
        <v>34</v>
      </c>
      <c r="K74" s="1081" t="s">
        <v>129</v>
      </c>
      <c r="L74" s="367"/>
      <c r="M74" s="776" t="s">
        <v>130</v>
      </c>
      <c r="N74" s="856"/>
      <c r="O74" s="776" t="s">
        <v>130</v>
      </c>
      <c r="P74" s="767" t="s">
        <v>33</v>
      </c>
      <c r="Q74" s="1077"/>
      <c r="R74" s="1077"/>
      <c r="S74" s="1077"/>
      <c r="T74" s="1077"/>
      <c r="U74" s="1082"/>
      <c r="V74" s="1083"/>
      <c r="W74" s="1083">
        <f t="shared" si="7"/>
        <v>0</v>
      </c>
      <c r="X74" s="256">
        <f t="shared" si="8"/>
        <v>0</v>
      </c>
      <c r="Y74" s="1084"/>
      <c r="Z74" s="854">
        <v>0</v>
      </c>
      <c r="AA74" s="859">
        <v>0</v>
      </c>
      <c r="AB74" s="764">
        <v>0</v>
      </c>
      <c r="AC74" s="713" t="s">
        <v>305</v>
      </c>
      <c r="AD74" s="756"/>
    </row>
    <row r="75" spans="1:31" ht="24.75" customHeight="1">
      <c r="A75" s="1190" t="s">
        <v>306</v>
      </c>
      <c r="B75" s="1193" t="s">
        <v>41</v>
      </c>
      <c r="C75" s="360">
        <v>46111</v>
      </c>
      <c r="D75" s="366"/>
      <c r="E75" s="367"/>
      <c r="F75" s="716"/>
      <c r="G75" s="716"/>
      <c r="H75" s="1080">
        <v>0</v>
      </c>
      <c r="I75" s="304" t="s">
        <v>119</v>
      </c>
      <c r="J75" s="776" t="s">
        <v>34</v>
      </c>
      <c r="K75" s="1081" t="s">
        <v>129</v>
      </c>
      <c r="L75" s="367"/>
      <c r="M75" s="776" t="s">
        <v>130</v>
      </c>
      <c r="N75" s="856"/>
      <c r="O75" s="776" t="s">
        <v>130</v>
      </c>
      <c r="P75" s="767" t="s">
        <v>33</v>
      </c>
      <c r="Q75" s="1077"/>
      <c r="R75" s="1077"/>
      <c r="S75" s="1077"/>
      <c r="T75" s="1077"/>
      <c r="U75" s="1082"/>
      <c r="V75" s="1083"/>
      <c r="W75" s="1083">
        <f t="shared" si="7"/>
        <v>0</v>
      </c>
      <c r="X75" s="3">
        <f t="shared" si="8"/>
        <v>0</v>
      </c>
      <c r="Y75" s="1085"/>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5"/>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6"/>
      <c r="Z77" s="702"/>
      <c r="AA77" s="781"/>
      <c r="AB77" s="781"/>
      <c r="AC77" s="779"/>
      <c r="AD77" s="744"/>
      <c r="AE77" s="752"/>
    </row>
    <row r="78" spans="1:31" ht="24.75" customHeight="1">
      <c r="A78" s="1197" t="s">
        <v>307</v>
      </c>
      <c r="B78" s="1197" t="s">
        <v>91</v>
      </c>
      <c r="C78" s="1197" t="s">
        <v>92</v>
      </c>
      <c r="D78" s="1197" t="s">
        <v>93</v>
      </c>
      <c r="E78" s="1197" t="s">
        <v>94</v>
      </c>
      <c r="F78" s="1197" t="s">
        <v>95</v>
      </c>
      <c r="G78" s="1197" t="s">
        <v>96</v>
      </c>
      <c r="H78" s="1197" t="s">
        <v>68</v>
      </c>
      <c r="I78" s="1197" t="s">
        <v>97</v>
      </c>
      <c r="J78" s="1197" t="s">
        <v>27</v>
      </c>
      <c r="K78" s="1197" t="s">
        <v>98</v>
      </c>
      <c r="L78" s="1197" t="s">
        <v>99</v>
      </c>
      <c r="M78" s="1197" t="s">
        <v>100</v>
      </c>
      <c r="N78" s="1198" t="s">
        <v>101</v>
      </c>
      <c r="O78" s="1197" t="s">
        <v>102</v>
      </c>
      <c r="P78" s="1199" t="s">
        <v>103</v>
      </c>
      <c r="Q78" s="1174" t="s">
        <v>104</v>
      </c>
      <c r="R78" s="1174" t="s">
        <v>105</v>
      </c>
      <c r="S78" s="1174" t="s">
        <v>106</v>
      </c>
      <c r="T78" s="1174" t="s">
        <v>107</v>
      </c>
      <c r="U78" s="1174" t="s">
        <v>69</v>
      </c>
      <c r="V78" s="1174" t="s">
        <v>108</v>
      </c>
      <c r="W78" s="1200" t="s">
        <v>109</v>
      </c>
      <c r="X78" s="1200" t="s">
        <v>110</v>
      </c>
      <c r="Y78" s="1199" t="s">
        <v>111</v>
      </c>
      <c r="Z78" s="1175" t="s">
        <v>112</v>
      </c>
      <c r="AA78" s="1174" t="s">
        <v>113</v>
      </c>
      <c r="AB78" s="1174" t="s">
        <v>114</v>
      </c>
      <c r="AC78" s="1176"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7" t="s">
        <v>311</v>
      </c>
      <c r="B82" s="1197" t="s">
        <v>91</v>
      </c>
      <c r="C82" s="1197" t="s">
        <v>92</v>
      </c>
      <c r="D82" s="1197" t="s">
        <v>93</v>
      </c>
      <c r="E82" s="1197" t="s">
        <v>94</v>
      </c>
      <c r="F82" s="1197" t="s">
        <v>95</v>
      </c>
      <c r="G82" s="1197" t="s">
        <v>96</v>
      </c>
      <c r="H82" s="1197" t="s">
        <v>68</v>
      </c>
      <c r="I82" s="1197" t="s">
        <v>97</v>
      </c>
      <c r="J82" s="1197" t="s">
        <v>27</v>
      </c>
      <c r="K82" s="1197" t="s">
        <v>98</v>
      </c>
      <c r="L82" s="1197" t="s">
        <v>99</v>
      </c>
      <c r="M82" s="1197" t="s">
        <v>100</v>
      </c>
      <c r="N82" s="1198" t="s">
        <v>101</v>
      </c>
      <c r="O82" s="1197" t="s">
        <v>102</v>
      </c>
      <c r="P82" s="1201" t="s">
        <v>103</v>
      </c>
      <c r="Q82" s="1202" t="s">
        <v>104</v>
      </c>
      <c r="R82" s="1174" t="s">
        <v>105</v>
      </c>
      <c r="S82" s="1174" t="s">
        <v>106</v>
      </c>
      <c r="T82" s="1174" t="s">
        <v>107</v>
      </c>
      <c r="U82" s="1202" t="s">
        <v>69</v>
      </c>
      <c r="V82" s="1202" t="s">
        <v>108</v>
      </c>
      <c r="W82" s="1203" t="s">
        <v>109</v>
      </c>
      <c r="X82" s="1203" t="s">
        <v>110</v>
      </c>
      <c r="Y82" s="1204" t="s">
        <v>111</v>
      </c>
      <c r="Z82" s="1205" t="s">
        <v>112</v>
      </c>
      <c r="AA82" s="1206" t="s">
        <v>113</v>
      </c>
      <c r="AB82" s="1206" t="s">
        <v>114</v>
      </c>
      <c r="AC82" s="1207"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6"/>
      <c r="R83" s="1208"/>
      <c r="S83" s="1208"/>
      <c r="T83" s="1208"/>
      <c r="U83" s="783">
        <v>4564</v>
      </c>
      <c r="V83" s="751"/>
      <c r="W83" s="783">
        <v>4564</v>
      </c>
      <c r="X83" s="1196"/>
      <c r="Y83" s="1087"/>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6"/>
      <c r="R84" s="1208"/>
      <c r="S84" s="1208"/>
      <c r="T84" s="1208"/>
      <c r="U84" s="783">
        <v>5936</v>
      </c>
      <c r="V84" s="751"/>
      <c r="W84" s="783">
        <v>5936</v>
      </c>
      <c r="X84" s="1196"/>
      <c r="Y84" s="1087"/>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6"/>
      <c r="R85" s="1208"/>
      <c r="S85" s="1208"/>
      <c r="T85" s="1208"/>
      <c r="U85" s="783">
        <v>7117</v>
      </c>
      <c r="V85" s="751"/>
      <c r="W85" s="783">
        <v>7117</v>
      </c>
      <c r="X85" s="1196"/>
      <c r="Y85" s="1087"/>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6"/>
      <c r="R86" s="1208"/>
      <c r="S86" s="1208"/>
      <c r="T86" s="1208"/>
      <c r="U86" s="783">
        <v>9590</v>
      </c>
      <c r="V86" s="751"/>
      <c r="W86" s="783">
        <v>9590</v>
      </c>
      <c r="X86" s="1196"/>
      <c r="Y86" s="1087"/>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6"/>
      <c r="R87" s="1208"/>
      <c r="S87" s="1208"/>
      <c r="T87" s="1208"/>
      <c r="U87" s="783">
        <v>9329</v>
      </c>
      <c r="V87" s="751"/>
      <c r="W87" s="783">
        <v>9329</v>
      </c>
      <c r="X87" s="1196"/>
      <c r="Y87" s="1087"/>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6"/>
      <c r="R88" s="1208"/>
      <c r="S88" s="1208"/>
      <c r="T88" s="1208"/>
      <c r="U88" s="783">
        <v>9709</v>
      </c>
      <c r="V88" s="751"/>
      <c r="W88" s="783">
        <v>9709</v>
      </c>
      <c r="X88" s="1196"/>
      <c r="Y88" s="1087"/>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6"/>
      <c r="R89" s="1208"/>
      <c r="S89" s="1208"/>
      <c r="T89" s="1208"/>
      <c r="U89" s="783">
        <v>9263</v>
      </c>
      <c r="V89" s="751"/>
      <c r="W89" s="783">
        <v>9263</v>
      </c>
      <c r="X89" s="1196"/>
      <c r="Y89" s="1087"/>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6"/>
      <c r="R90" s="1208"/>
      <c r="S90" s="1208"/>
      <c r="T90" s="1208"/>
      <c r="U90" s="783">
        <v>10385</v>
      </c>
      <c r="V90" s="751"/>
      <c r="W90" s="783">
        <v>10385</v>
      </c>
      <c r="X90" s="1196"/>
      <c r="Y90" s="1087"/>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6"/>
      <c r="R91" s="1208"/>
      <c r="S91" s="1208"/>
      <c r="T91" s="1208"/>
      <c r="U91" s="783">
        <v>9398</v>
      </c>
      <c r="V91" s="751"/>
      <c r="W91" s="783">
        <v>9398</v>
      </c>
      <c r="X91" s="1196"/>
      <c r="Y91" s="1087"/>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6"/>
      <c r="R92" s="1208"/>
      <c r="S92" s="1208"/>
      <c r="T92" s="1208"/>
      <c r="U92" s="783">
        <v>7517</v>
      </c>
      <c r="V92" s="751"/>
      <c r="W92" s="783">
        <v>7517</v>
      </c>
      <c r="X92" s="1196"/>
      <c r="Y92" s="1087"/>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6"/>
      <c r="R93" s="1208"/>
      <c r="S93" s="1208"/>
      <c r="T93" s="1208"/>
      <c r="U93" s="783">
        <v>5920</v>
      </c>
      <c r="V93" s="751"/>
      <c r="W93" s="783">
        <v>5920</v>
      </c>
      <c r="X93" s="1196"/>
      <c r="Y93" s="1087"/>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6"/>
      <c r="R94" s="1208"/>
      <c r="S94" s="1208"/>
      <c r="T94" s="1208"/>
      <c r="U94" s="783">
        <v>5589</v>
      </c>
      <c r="V94" s="751"/>
      <c r="W94" s="783">
        <v>5589</v>
      </c>
      <c r="X94" s="1196"/>
      <c r="Y94" s="1087"/>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6"/>
      <c r="R95" s="1208"/>
      <c r="S95" s="1208"/>
      <c r="T95" s="1208"/>
      <c r="U95" s="783">
        <v>5515</v>
      </c>
      <c r="V95" s="751"/>
      <c r="W95" s="783">
        <v>5515</v>
      </c>
      <c r="X95" s="1196"/>
      <c r="Y95" s="1087"/>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6"/>
      <c r="R96" s="1208"/>
      <c r="S96" s="1208"/>
      <c r="T96" s="1208"/>
      <c r="U96" s="783">
        <v>5191</v>
      </c>
      <c r="V96" s="751"/>
      <c r="W96" s="783">
        <v>5191</v>
      </c>
      <c r="X96" s="1196"/>
      <c r="Y96" s="1087"/>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6"/>
      <c r="R97" s="1208"/>
      <c r="S97" s="1208"/>
      <c r="T97" s="1208"/>
      <c r="U97" s="783">
        <v>5620</v>
      </c>
      <c r="V97" s="751"/>
      <c r="W97" s="783">
        <v>5620</v>
      </c>
      <c r="X97" s="1196"/>
      <c r="Y97" s="1087"/>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6"/>
      <c r="R98" s="1208"/>
      <c r="S98" s="1208"/>
      <c r="T98" s="1208"/>
      <c r="U98" s="783">
        <v>6864</v>
      </c>
      <c r="V98" s="751"/>
      <c r="W98" s="783">
        <v>6864</v>
      </c>
      <c r="X98" s="1196"/>
      <c r="Y98" s="1087"/>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6"/>
      <c r="R99" s="1208"/>
      <c r="S99" s="1208"/>
      <c r="T99" s="1208"/>
      <c r="U99" s="783">
        <v>6461</v>
      </c>
      <c r="V99" s="751"/>
      <c r="W99" s="783">
        <v>6461</v>
      </c>
      <c r="X99" s="1196"/>
      <c r="Y99" s="1087"/>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6"/>
      <c r="R100" s="1208"/>
      <c r="S100" s="1208"/>
      <c r="T100" s="1208"/>
      <c r="U100" s="783">
        <v>2790</v>
      </c>
      <c r="V100" s="751"/>
      <c r="W100" s="783">
        <v>2790</v>
      </c>
      <c r="X100" s="1196"/>
      <c r="Y100" s="1087"/>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6"/>
      <c r="R101" s="1208"/>
      <c r="S101" s="1208"/>
      <c r="T101" s="1208"/>
      <c r="U101" s="783">
        <v>7368</v>
      </c>
      <c r="V101" s="751"/>
      <c r="W101" s="783">
        <v>7368</v>
      </c>
      <c r="X101" s="1196"/>
      <c r="Y101" s="1087"/>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6"/>
      <c r="R102" s="1208"/>
      <c r="S102" s="1208"/>
      <c r="T102" s="1208"/>
      <c r="U102" s="783">
        <v>7844</v>
      </c>
      <c r="V102" s="751"/>
      <c r="W102" s="783">
        <v>7844</v>
      </c>
      <c r="X102" s="1196"/>
      <c r="Y102" s="1087"/>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6"/>
      <c r="R103" s="1208"/>
      <c r="S103" s="1208"/>
      <c r="T103" s="1208"/>
      <c r="U103" s="783">
        <v>8148</v>
      </c>
      <c r="V103" s="751"/>
      <c r="W103" s="783">
        <v>8148</v>
      </c>
      <c r="X103" s="1196"/>
      <c r="Y103" s="1087"/>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6"/>
      <c r="R104" s="1208"/>
      <c r="S104" s="1208"/>
      <c r="T104" s="1208"/>
      <c r="U104" s="783">
        <v>6829</v>
      </c>
      <c r="V104" s="751"/>
      <c r="W104" s="783">
        <v>6829</v>
      </c>
      <c r="X104" s="1196"/>
      <c r="Y104" s="1087"/>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6"/>
      <c r="R105" s="1208"/>
      <c r="S105" s="1208"/>
      <c r="T105" s="1208"/>
      <c r="U105" s="783">
        <v>6157</v>
      </c>
      <c r="V105" s="751"/>
      <c r="W105" s="783">
        <v>6157</v>
      </c>
      <c r="X105" s="1196"/>
      <c r="Y105" s="1087"/>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6"/>
      <c r="R106" s="1208"/>
      <c r="S106" s="1208"/>
      <c r="T106" s="1208"/>
      <c r="U106" s="783">
        <v>9537</v>
      </c>
      <c r="V106" s="751"/>
      <c r="W106" s="783">
        <v>9537</v>
      </c>
      <c r="X106" s="1196"/>
      <c r="Y106" s="1087"/>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6"/>
      <c r="R107" s="1208"/>
      <c r="S107" s="1208"/>
      <c r="T107" s="1208"/>
      <c r="U107" s="783">
        <v>6796</v>
      </c>
      <c r="V107" s="751"/>
      <c r="W107" s="783">
        <v>6796</v>
      </c>
      <c r="X107" s="1196"/>
      <c r="Y107" s="1087"/>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6"/>
      <c r="R108" s="1208"/>
      <c r="S108" s="1208"/>
      <c r="T108" s="1208"/>
      <c r="U108" s="783">
        <v>6149</v>
      </c>
      <c r="V108" s="751"/>
      <c r="W108" s="783">
        <v>6149</v>
      </c>
      <c r="X108" s="1196"/>
      <c r="Y108" s="1087"/>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6"/>
      <c r="R109" s="1208"/>
      <c r="S109" s="1208"/>
      <c r="T109" s="1208"/>
      <c r="U109" s="783">
        <v>6284</v>
      </c>
      <c r="V109" s="751"/>
      <c r="W109" s="783">
        <v>6284</v>
      </c>
      <c r="X109" s="1196"/>
      <c r="Y109" s="1087"/>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6"/>
      <c r="R110" s="1208"/>
      <c r="S110" s="1208"/>
      <c r="T110" s="1208"/>
      <c r="U110" s="783">
        <v>7743</v>
      </c>
      <c r="V110" s="751"/>
      <c r="W110" s="783">
        <v>7743</v>
      </c>
      <c r="X110" s="1196"/>
      <c r="Y110" s="1087"/>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6"/>
      <c r="R111" s="1208"/>
      <c r="S111" s="1208"/>
      <c r="T111" s="1208"/>
      <c r="U111" s="783">
        <v>6932</v>
      </c>
      <c r="V111" s="751"/>
      <c r="W111" s="783">
        <v>6932</v>
      </c>
      <c r="X111" s="1196"/>
      <c r="Y111" s="1087"/>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6"/>
      <c r="R112" s="1208"/>
      <c r="S112" s="1208"/>
      <c r="T112" s="1208"/>
      <c r="U112" s="783">
        <v>6213</v>
      </c>
      <c r="V112" s="751"/>
      <c r="W112" s="783">
        <v>6213</v>
      </c>
      <c r="X112" s="1196"/>
      <c r="Y112" s="1087"/>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6"/>
      <c r="R113" s="1208"/>
      <c r="S113" s="1208"/>
      <c r="T113" s="1208"/>
      <c r="U113" s="783">
        <v>4339</v>
      </c>
      <c r="V113" s="751"/>
      <c r="W113" s="783">
        <v>4339</v>
      </c>
      <c r="X113" s="1196"/>
      <c r="Y113" s="1087"/>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6"/>
      <c r="R114" s="1208"/>
      <c r="S114" s="1208"/>
      <c r="T114" s="1208"/>
      <c r="U114" s="783">
        <v>3940</v>
      </c>
      <c r="V114" s="751"/>
      <c r="W114" s="783">
        <v>3940</v>
      </c>
      <c r="X114" s="1196"/>
      <c r="Y114" s="1087"/>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6"/>
      <c r="R115" s="1208"/>
      <c r="S115" s="1208"/>
      <c r="T115" s="1208"/>
      <c r="U115" s="783">
        <v>6855</v>
      </c>
      <c r="V115" s="751"/>
      <c r="W115" s="783">
        <v>6855</v>
      </c>
      <c r="X115" s="1196"/>
      <c r="Y115" s="1087"/>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6"/>
      <c r="R116" s="1208"/>
      <c r="S116" s="1208"/>
      <c r="T116" s="1208"/>
      <c r="U116" s="783">
        <v>7147</v>
      </c>
      <c r="V116" s="751"/>
      <c r="W116" s="783">
        <v>7147</v>
      </c>
      <c r="X116" s="1196"/>
      <c r="Y116" s="1087"/>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6"/>
      <c r="R117" s="1208"/>
      <c r="S117" s="1208"/>
      <c r="T117" s="1208"/>
      <c r="U117" s="783">
        <v>6376</v>
      </c>
      <c r="V117" s="751"/>
      <c r="W117" s="783">
        <v>6376</v>
      </c>
      <c r="X117" s="1196"/>
      <c r="Y117" s="1087"/>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6"/>
      <c r="R118" s="1208"/>
      <c r="S118" s="1208"/>
      <c r="T118" s="1208"/>
      <c r="U118" s="783">
        <v>4784</v>
      </c>
      <c r="V118" s="751"/>
      <c r="W118" s="783">
        <v>4784</v>
      </c>
      <c r="X118" s="1196"/>
      <c r="Y118" s="1087"/>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6"/>
      <c r="R119" s="1208"/>
      <c r="S119" s="1208"/>
      <c r="T119" s="1208"/>
      <c r="U119" s="783">
        <v>6387</v>
      </c>
      <c r="V119" s="751"/>
      <c r="W119" s="783">
        <v>6387</v>
      </c>
      <c r="X119" s="1196"/>
      <c r="Y119" s="1087"/>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6"/>
      <c r="R120" s="1208"/>
      <c r="S120" s="1208"/>
      <c r="T120" s="1208"/>
      <c r="U120" s="783">
        <v>6372</v>
      </c>
      <c r="V120" s="751"/>
      <c r="W120" s="783">
        <v>6372</v>
      </c>
      <c r="X120" s="1196"/>
      <c r="Y120" s="1087"/>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6"/>
      <c r="R121" s="1208"/>
      <c r="S121" s="1208"/>
      <c r="T121" s="1208"/>
      <c r="U121" s="783">
        <v>5363</v>
      </c>
      <c r="V121" s="751"/>
      <c r="W121" s="783">
        <v>5363</v>
      </c>
      <c r="X121" s="1196"/>
      <c r="Y121" s="1087"/>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6"/>
      <c r="R122" s="1208"/>
      <c r="S122" s="1208"/>
      <c r="T122" s="1208"/>
      <c r="U122" s="783">
        <v>5199</v>
      </c>
      <c r="V122" s="751"/>
      <c r="W122" s="783">
        <v>5199</v>
      </c>
      <c r="X122" s="1196"/>
      <c r="Y122" s="1087"/>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6"/>
      <c r="R123" s="1208"/>
      <c r="S123" s="1208"/>
      <c r="T123" s="1208"/>
      <c r="U123" s="783">
        <v>9771</v>
      </c>
      <c r="V123" s="751"/>
      <c r="W123" s="783">
        <v>9771</v>
      </c>
      <c r="X123" s="1196"/>
      <c r="Y123" s="1087"/>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6"/>
      <c r="R124" s="1208"/>
      <c r="S124" s="1208"/>
      <c r="T124" s="1208"/>
      <c r="U124" s="783">
        <v>9562</v>
      </c>
      <c r="V124" s="751"/>
      <c r="W124" s="783">
        <v>9562</v>
      </c>
      <c r="X124" s="1196"/>
      <c r="Y124" s="1087"/>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6"/>
      <c r="R125" s="1208"/>
      <c r="S125" s="1208"/>
      <c r="T125" s="1208"/>
      <c r="U125" s="783">
        <v>6309</v>
      </c>
      <c r="V125" s="751"/>
      <c r="W125" s="783">
        <v>6309</v>
      </c>
      <c r="X125" s="1196"/>
      <c r="Y125" s="1087"/>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6"/>
      <c r="R126" s="1208"/>
      <c r="S126" s="1208"/>
      <c r="T126" s="1208"/>
      <c r="U126" s="783">
        <v>10260</v>
      </c>
      <c r="V126" s="751"/>
      <c r="W126" s="783">
        <v>10260</v>
      </c>
      <c r="X126" s="1196"/>
      <c r="Y126" s="1087"/>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6"/>
      <c r="R127" s="1208"/>
      <c r="S127" s="1208"/>
      <c r="T127" s="1208"/>
      <c r="U127" s="783">
        <v>10080</v>
      </c>
      <c r="V127" s="751"/>
      <c r="W127" s="783">
        <v>10080</v>
      </c>
      <c r="X127" s="1196"/>
      <c r="Y127" s="1087"/>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6"/>
      <c r="R128" s="1208"/>
      <c r="S128" s="1208"/>
      <c r="T128" s="1208"/>
      <c r="U128" s="783">
        <v>6859</v>
      </c>
      <c r="V128" s="751"/>
      <c r="W128" s="783">
        <v>6859</v>
      </c>
      <c r="X128" s="1196"/>
      <c r="Y128" s="1087"/>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6"/>
      <c r="R129" s="1208"/>
      <c r="S129" s="1208"/>
      <c r="T129" s="1208"/>
      <c r="U129" s="783">
        <v>5873</v>
      </c>
      <c r="V129" s="751"/>
      <c r="W129" s="783">
        <v>5873</v>
      </c>
      <c r="X129" s="1196"/>
      <c r="Y129" s="1087"/>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6"/>
      <c r="R130" s="1208"/>
      <c r="S130" s="1208"/>
      <c r="T130" s="1208"/>
      <c r="U130" s="783">
        <v>4945</v>
      </c>
      <c r="V130" s="751"/>
      <c r="W130" s="783">
        <v>4945</v>
      </c>
      <c r="X130" s="1196"/>
      <c r="Y130" s="1087"/>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6"/>
      <c r="R131" s="1208"/>
      <c r="S131" s="1208"/>
      <c r="T131" s="1208"/>
      <c r="U131" s="783">
        <v>4275</v>
      </c>
      <c r="V131" s="751"/>
      <c r="W131" s="783">
        <v>4275</v>
      </c>
      <c r="X131" s="1196"/>
      <c r="Y131" s="1087"/>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6"/>
      <c r="R132" s="1208"/>
      <c r="S132" s="1208"/>
      <c r="T132" s="1208"/>
      <c r="U132" s="783">
        <v>6378</v>
      </c>
      <c r="V132" s="751"/>
      <c r="W132" s="783">
        <v>6378</v>
      </c>
      <c r="X132" s="1196"/>
      <c r="Y132" s="1087"/>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6"/>
      <c r="R133" s="1208"/>
      <c r="S133" s="1208"/>
      <c r="T133" s="1208"/>
      <c r="U133" s="783">
        <v>7373</v>
      </c>
      <c r="V133" s="751"/>
      <c r="W133" s="783">
        <v>7373</v>
      </c>
      <c r="X133" s="1196"/>
      <c r="Y133" s="1087"/>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6"/>
      <c r="R134" s="1208"/>
      <c r="S134" s="1208"/>
      <c r="T134" s="1208"/>
      <c r="U134" s="783">
        <v>5781</v>
      </c>
      <c r="V134" s="751"/>
      <c r="W134" s="783">
        <v>5781</v>
      </c>
      <c r="X134" s="1196"/>
      <c r="Y134" s="1087"/>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6"/>
      <c r="R135" s="1208"/>
      <c r="S135" s="1208"/>
      <c r="T135" s="1208"/>
      <c r="U135" s="783">
        <v>9051</v>
      </c>
      <c r="V135" s="751"/>
      <c r="W135" s="783">
        <v>9051</v>
      </c>
      <c r="X135" s="1196"/>
      <c r="Y135" s="1087"/>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6"/>
      <c r="R136" s="1208"/>
      <c r="S136" s="1208"/>
      <c r="T136" s="1208"/>
      <c r="U136" s="783">
        <v>7261</v>
      </c>
      <c r="V136" s="751"/>
      <c r="W136" s="783">
        <v>7261</v>
      </c>
      <c r="X136" s="1196"/>
      <c r="Y136" s="1087"/>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6"/>
      <c r="R137" s="1208"/>
      <c r="S137" s="1208"/>
      <c r="T137" s="1208"/>
      <c r="U137" s="783">
        <v>9638</v>
      </c>
      <c r="V137" s="751"/>
      <c r="W137" s="783">
        <v>9638</v>
      </c>
      <c r="X137" s="1196"/>
      <c r="Y137" s="1087"/>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6"/>
      <c r="R138" s="1208"/>
      <c r="S138" s="1208"/>
      <c r="T138" s="1208"/>
      <c r="U138" s="783">
        <v>8746</v>
      </c>
      <c r="V138" s="751"/>
      <c r="W138" s="783">
        <v>8746</v>
      </c>
      <c r="X138" s="1196"/>
      <c r="Y138" s="1087"/>
      <c r="Z138" s="765">
        <v>0</v>
      </c>
      <c r="AA138" s="765">
        <v>0</v>
      </c>
      <c r="AB138" s="764">
        <v>0</v>
      </c>
      <c r="AC138" s="744" t="s">
        <v>313</v>
      </c>
      <c r="AD138" s="752"/>
    </row>
    <row r="139" spans="1:30" ht="24.75" customHeight="1">
      <c r="A139" s="298"/>
      <c r="B139" s="355"/>
      <c r="C139" s="299"/>
      <c r="D139" s="457"/>
      <c r="E139" s="299"/>
      <c r="F139" s="298"/>
      <c r="G139" s="771"/>
      <c r="H139" s="1209"/>
      <c r="I139" s="301"/>
      <c r="J139" s="1209"/>
      <c r="K139" s="1210"/>
      <c r="L139" s="299"/>
      <c r="M139" s="1209"/>
      <c r="N139" s="1211"/>
      <c r="O139" s="1209"/>
      <c r="P139" s="1212"/>
      <c r="Q139" s="1086"/>
      <c r="R139" s="1208"/>
      <c r="S139" s="1208"/>
      <c r="T139" s="1208"/>
      <c r="U139" s="1213"/>
      <c r="V139" s="751"/>
      <c r="W139" s="1213"/>
      <c r="X139" s="1196"/>
      <c r="Y139" s="1087"/>
      <c r="Z139" s="1088"/>
      <c r="AA139" s="1088"/>
      <c r="AB139" s="1214"/>
      <c r="AC139" s="744"/>
      <c r="AD139" s="752"/>
    </row>
    <row r="140" spans="1:30" ht="24.75" customHeight="1">
      <c r="A140" s="298"/>
      <c r="B140" s="355"/>
      <c r="C140" s="299"/>
      <c r="D140" s="457"/>
      <c r="E140" s="299"/>
      <c r="F140" s="298"/>
      <c r="G140" s="771"/>
      <c r="H140" s="1209"/>
      <c r="I140" s="301"/>
      <c r="J140" s="1209"/>
      <c r="K140" s="1210"/>
      <c r="L140" s="299"/>
      <c r="M140" s="1209"/>
      <c r="N140" s="1211"/>
      <c r="O140" s="1209"/>
      <c r="P140" s="1212"/>
      <c r="Q140" s="1086"/>
      <c r="R140" s="1208"/>
      <c r="S140" s="1208"/>
      <c r="T140" s="1208"/>
      <c r="U140" s="1213"/>
      <c r="V140" s="751"/>
      <c r="W140" s="1213"/>
      <c r="X140" s="1196"/>
      <c r="Y140" s="1087"/>
      <c r="Z140" s="1088"/>
      <c r="AA140" s="1088"/>
      <c r="AB140" s="1214"/>
      <c r="AC140" s="744"/>
      <c r="AD140" s="752"/>
    </row>
    <row r="141" spans="1:30" ht="24.75" customHeight="1">
      <c r="A141" s="1197" t="s">
        <v>370</v>
      </c>
      <c r="B141" s="1197" t="s">
        <v>91</v>
      </c>
      <c r="C141" s="1197" t="s">
        <v>92</v>
      </c>
      <c r="D141" s="1197" t="s">
        <v>93</v>
      </c>
      <c r="E141" s="1197" t="s">
        <v>94</v>
      </c>
      <c r="F141" s="1197" t="s">
        <v>95</v>
      </c>
      <c r="G141" s="1197" t="s">
        <v>96</v>
      </c>
      <c r="H141" s="1197" t="s">
        <v>68</v>
      </c>
      <c r="I141" s="1197" t="s">
        <v>97</v>
      </c>
      <c r="J141" s="1197" t="s">
        <v>27</v>
      </c>
      <c r="K141" s="1197" t="s">
        <v>98</v>
      </c>
      <c r="L141" s="1197" t="s">
        <v>99</v>
      </c>
      <c r="M141" s="1197" t="s">
        <v>100</v>
      </c>
      <c r="N141" s="1198" t="s">
        <v>101</v>
      </c>
      <c r="O141" s="1197" t="s">
        <v>102</v>
      </c>
      <c r="P141" s="1215" t="s">
        <v>103</v>
      </c>
      <c r="Q141" s="1216" t="s">
        <v>104</v>
      </c>
      <c r="R141" s="1174" t="s">
        <v>105</v>
      </c>
      <c r="S141" s="1174" t="s">
        <v>106</v>
      </c>
      <c r="T141" s="1174" t="s">
        <v>107</v>
      </c>
      <c r="U141" s="1216" t="s">
        <v>69</v>
      </c>
      <c r="V141" s="1216" t="s">
        <v>108</v>
      </c>
      <c r="W141" s="1216" t="s">
        <v>109</v>
      </c>
      <c r="X141" s="1216" t="s">
        <v>110</v>
      </c>
      <c r="Y141" s="1216" t="s">
        <v>111</v>
      </c>
      <c r="Z141" s="1217" t="s">
        <v>112</v>
      </c>
      <c r="AA141" s="1216" t="s">
        <v>113</v>
      </c>
      <c r="AB141" s="1216" t="s">
        <v>114</v>
      </c>
      <c r="AC141" s="1218"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6">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6"/>
      <c r="R151" s="1208"/>
      <c r="S151" s="1208"/>
      <c r="T151" s="1208"/>
      <c r="U151" s="751">
        <v>8641</v>
      </c>
      <c r="V151" s="1083"/>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9"/>
      <c r="R152" s="1219"/>
      <c r="S152" s="1219"/>
      <c r="T152" s="1219"/>
      <c r="U152" s="797">
        <v>7502</v>
      </c>
      <c r="V152" s="1090"/>
      <c r="W152" s="797">
        <v>7502</v>
      </c>
      <c r="X152" s="1220">
        <f t="shared" si="9"/>
        <v>0</v>
      </c>
      <c r="Y152" s="1221"/>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9"/>
      <c r="S153" s="1219"/>
      <c r="T153" s="1219"/>
      <c r="U153" s="797">
        <v>3682</v>
      </c>
      <c r="V153" s="1090"/>
      <c r="W153" s="797">
        <v>3682</v>
      </c>
      <c r="X153" s="1220">
        <f t="shared" si="9"/>
        <v>0</v>
      </c>
      <c r="Y153" s="1221"/>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7" t="s">
        <v>726</v>
      </c>
      <c r="C1" s="1347"/>
      <c r="D1" s="427"/>
      <c r="E1" s="1347" t="s">
        <v>727</v>
      </c>
      <c r="F1" s="1347"/>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54">
        <v>12591</v>
      </c>
      <c r="E4" s="12" t="s">
        <v>728</v>
      </c>
      <c r="F4" t="s">
        <v>49</v>
      </c>
      <c r="W4" t="s">
        <v>733</v>
      </c>
      <c r="X4">
        <v>22</v>
      </c>
    </row>
    <row r="5" spans="1:25">
      <c r="B5" t="s">
        <v>51</v>
      </c>
      <c r="C5" s="1354">
        <v>28399</v>
      </c>
      <c r="E5" t="s">
        <v>49</v>
      </c>
      <c r="F5" s="1354">
        <v>40990</v>
      </c>
      <c r="K5" s="12" t="s">
        <v>734</v>
      </c>
      <c r="P5" s="12" t="s">
        <v>734</v>
      </c>
      <c r="W5" t="s">
        <v>735</v>
      </c>
      <c r="X5">
        <v>13</v>
      </c>
    </row>
    <row r="6" spans="1:25">
      <c r="B6" t="s">
        <v>736</v>
      </c>
      <c r="C6" s="1354">
        <v>119141</v>
      </c>
      <c r="K6" s="12" t="s">
        <v>97</v>
      </c>
      <c r="L6" s="12" t="s">
        <v>737</v>
      </c>
      <c r="M6" t="s">
        <v>49</v>
      </c>
      <c r="P6" s="12" t="s">
        <v>738</v>
      </c>
      <c r="Q6" s="12" t="s">
        <v>737</v>
      </c>
      <c r="R6" t="s">
        <v>49</v>
      </c>
    </row>
    <row r="7" spans="1:25">
      <c r="B7" t="s">
        <v>93</v>
      </c>
      <c r="C7" s="1354">
        <v>0</v>
      </c>
      <c r="K7" t="s">
        <v>730</v>
      </c>
      <c r="L7" t="s">
        <v>433</v>
      </c>
      <c r="M7" s="1354">
        <v>1</v>
      </c>
      <c r="P7" t="s">
        <v>739</v>
      </c>
      <c r="R7" s="1354">
        <v>1</v>
      </c>
      <c r="X7" t="s">
        <v>740</v>
      </c>
      <c r="Y7" t="s">
        <v>741</v>
      </c>
    </row>
    <row r="8" spans="1:25">
      <c r="B8" t="s">
        <v>55</v>
      </c>
      <c r="C8" s="1354">
        <v>21350</v>
      </c>
      <c r="L8" t="s">
        <v>435</v>
      </c>
      <c r="M8" s="1354">
        <v>1</v>
      </c>
      <c r="P8" t="s">
        <v>742</v>
      </c>
      <c r="R8" s="1354">
        <v>1</v>
      </c>
      <c r="V8" t="s">
        <v>743</v>
      </c>
      <c r="W8" s="186">
        <v>203521</v>
      </c>
      <c r="X8" s="242">
        <f>X5/X4</f>
        <v>0.59090909090909094</v>
      </c>
      <c r="Y8" s="242">
        <f>W9/W8</f>
        <v>0.31446386367991508</v>
      </c>
    </row>
    <row r="9" spans="1:25">
      <c r="B9" t="s">
        <v>53</v>
      </c>
      <c r="C9" s="1354">
        <v>37398</v>
      </c>
      <c r="L9" t="s">
        <v>744</v>
      </c>
      <c r="M9" s="1354">
        <v>1</v>
      </c>
      <c r="P9" t="s">
        <v>745</v>
      </c>
      <c r="Q9" t="s">
        <v>744</v>
      </c>
      <c r="R9" s="1354">
        <v>1</v>
      </c>
      <c r="V9" t="s">
        <v>746</v>
      </c>
      <c r="W9">
        <v>64000</v>
      </c>
    </row>
    <row r="10" spans="1:25">
      <c r="B10" t="s">
        <v>158</v>
      </c>
      <c r="C10" s="1354">
        <v>3</v>
      </c>
      <c r="L10" t="s">
        <v>597</v>
      </c>
      <c r="M10" s="1354">
        <v>1</v>
      </c>
      <c r="Q10" t="s">
        <v>599</v>
      </c>
      <c r="R10" s="1354">
        <v>1</v>
      </c>
    </row>
    <row r="11" spans="1:25">
      <c r="B11" t="s">
        <v>117</v>
      </c>
      <c r="C11" s="1354">
        <v>8185</v>
      </c>
      <c r="L11" t="s">
        <v>599</v>
      </c>
      <c r="M11" s="1354">
        <v>1</v>
      </c>
      <c r="Q11" t="s">
        <v>601</v>
      </c>
      <c r="R11" s="1354">
        <v>1</v>
      </c>
    </row>
    <row r="12" spans="1:25">
      <c r="B12" t="s">
        <v>309</v>
      </c>
      <c r="C12" s="1354">
        <v>10763</v>
      </c>
      <c r="L12" t="s">
        <v>601</v>
      </c>
      <c r="M12" s="1354">
        <v>1</v>
      </c>
      <c r="Q12" t="s">
        <v>747</v>
      </c>
      <c r="R12" s="1354">
        <v>1</v>
      </c>
    </row>
    <row r="13" spans="1:25">
      <c r="B13" t="s">
        <v>282</v>
      </c>
      <c r="C13" s="1354">
        <v>30807</v>
      </c>
      <c r="L13" t="s">
        <v>748</v>
      </c>
      <c r="M13" s="1354">
        <v>1</v>
      </c>
      <c r="Q13" t="s">
        <v>632</v>
      </c>
      <c r="R13" s="1354">
        <v>1</v>
      </c>
    </row>
    <row r="14" spans="1:25">
      <c r="B14" t="s">
        <v>266</v>
      </c>
      <c r="C14" s="1354">
        <v>3461</v>
      </c>
      <c r="L14" t="s">
        <v>614</v>
      </c>
      <c r="M14" s="1354">
        <v>1</v>
      </c>
      <c r="P14" t="s">
        <v>749</v>
      </c>
      <c r="R14" s="1354">
        <v>5</v>
      </c>
    </row>
    <row r="15" spans="1:25">
      <c r="B15" t="s">
        <v>143</v>
      </c>
      <c r="C15" s="1354">
        <v>937</v>
      </c>
      <c r="L15" t="s">
        <v>747</v>
      </c>
      <c r="M15" s="1354">
        <v>1</v>
      </c>
      <c r="P15" t="s">
        <v>736</v>
      </c>
      <c r="R15" s="1354">
        <v>12</v>
      </c>
    </row>
    <row r="16" spans="1:25">
      <c r="B16" t="s">
        <v>750</v>
      </c>
      <c r="C16" s="1354">
        <v>273035</v>
      </c>
      <c r="L16" t="s">
        <v>616</v>
      </c>
      <c r="M16" s="1354">
        <v>1</v>
      </c>
      <c r="P16" t="s">
        <v>750</v>
      </c>
      <c r="R16" s="1354">
        <v>19</v>
      </c>
    </row>
    <row r="17" spans="11:13">
      <c r="L17" t="s">
        <v>618</v>
      </c>
      <c r="M17" s="1354">
        <v>1</v>
      </c>
    </row>
    <row r="18" spans="11:13">
      <c r="L18" t="s">
        <v>620</v>
      </c>
      <c r="M18" s="1354">
        <v>1</v>
      </c>
    </row>
    <row r="19" spans="11:13">
      <c r="L19" t="s">
        <v>622</v>
      </c>
      <c r="M19" s="1354">
        <v>1</v>
      </c>
    </row>
    <row r="20" spans="11:13">
      <c r="L20" t="s">
        <v>626</v>
      </c>
      <c r="M20" s="1354">
        <v>1</v>
      </c>
    </row>
    <row r="21" spans="11:13">
      <c r="L21" t="s">
        <v>751</v>
      </c>
      <c r="M21" s="1354">
        <v>1</v>
      </c>
    </row>
    <row r="22" spans="11:13">
      <c r="L22" t="s">
        <v>632</v>
      </c>
      <c r="M22" s="1354">
        <v>1</v>
      </c>
    </row>
    <row r="23" spans="11:13">
      <c r="L23" t="s">
        <v>663</v>
      </c>
      <c r="M23" s="1354">
        <v>1</v>
      </c>
    </row>
    <row r="24" spans="11:13">
      <c r="L24" t="s">
        <v>714</v>
      </c>
      <c r="M24" s="1354">
        <v>1</v>
      </c>
    </row>
    <row r="25" spans="11:13">
      <c r="L25" t="s">
        <v>154</v>
      </c>
      <c r="M25" s="1354">
        <v>1</v>
      </c>
    </row>
    <row r="26" spans="11:13">
      <c r="K26" t="s">
        <v>752</v>
      </c>
      <c r="M26" s="1354">
        <v>19</v>
      </c>
    </row>
    <row r="27" spans="11:13">
      <c r="K27" t="s">
        <v>753</v>
      </c>
      <c r="L27" t="s">
        <v>608</v>
      </c>
      <c r="M27" s="1354">
        <v>1</v>
      </c>
    </row>
    <row r="28" spans="11:13">
      <c r="L28" t="s">
        <v>610</v>
      </c>
      <c r="M28" s="1354">
        <v>1</v>
      </c>
    </row>
    <row r="29" spans="11:13">
      <c r="L29" t="s">
        <v>612</v>
      </c>
      <c r="M29" s="1354">
        <v>1</v>
      </c>
    </row>
    <row r="30" spans="11:13">
      <c r="L30" t="s">
        <v>624</v>
      </c>
      <c r="M30" s="1354">
        <v>1</v>
      </c>
    </row>
    <row r="31" spans="11:13">
      <c r="L31" t="s">
        <v>628</v>
      </c>
      <c r="M31" s="1354">
        <v>1</v>
      </c>
    </row>
    <row r="32" spans="11:13">
      <c r="L32" t="s">
        <v>754</v>
      </c>
      <c r="M32" s="1354">
        <v>1</v>
      </c>
    </row>
    <row r="33" spans="11:13">
      <c r="L33" t="s">
        <v>630</v>
      </c>
      <c r="M33" s="1354">
        <v>1</v>
      </c>
    </row>
    <row r="34" spans="11:13">
      <c r="L34" t="s">
        <v>665</v>
      </c>
      <c r="M34" s="1354">
        <v>1</v>
      </c>
    </row>
    <row r="35" spans="11:13">
      <c r="L35" t="s">
        <v>475</v>
      </c>
      <c r="M35" s="1354">
        <v>1</v>
      </c>
    </row>
    <row r="36" spans="11:13">
      <c r="L36" t="s">
        <v>477</v>
      </c>
      <c r="M36" s="1354">
        <v>1</v>
      </c>
    </row>
    <row r="37" spans="11:13">
      <c r="L37" t="s">
        <v>755</v>
      </c>
      <c r="M37" s="1354">
        <v>1</v>
      </c>
    </row>
    <row r="38" spans="11:13">
      <c r="L38" t="s">
        <v>481</v>
      </c>
      <c r="M38" s="1354">
        <v>1</v>
      </c>
    </row>
    <row r="39" spans="11:13">
      <c r="K39" t="s">
        <v>756</v>
      </c>
      <c r="M39" s="1354">
        <v>12</v>
      </c>
    </row>
    <row r="40" spans="11:13">
      <c r="K40" t="s">
        <v>750</v>
      </c>
      <c r="M40" s="135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8"/>
      <c r="B1" s="1348"/>
      <c r="C1" s="1348"/>
      <c r="D1" s="1348"/>
      <c r="E1" s="1348"/>
      <c r="F1" s="1348"/>
      <c r="G1" s="1348"/>
      <c r="H1" s="1349" t="s">
        <v>757</v>
      </c>
      <c r="I1" s="1349"/>
      <c r="J1" s="1349"/>
      <c r="K1" s="1349"/>
      <c r="L1" s="1349"/>
      <c r="M1" s="1349"/>
      <c r="N1" s="1349"/>
      <c r="O1" s="1349"/>
      <c r="P1" s="189"/>
      <c r="Q1" s="1350" t="s">
        <v>103</v>
      </c>
      <c r="R1" s="1350"/>
      <c r="S1" s="1351"/>
      <c r="T1" s="1350"/>
      <c r="U1" s="1350"/>
      <c r="V1" s="1350"/>
      <c r="W1" s="1350"/>
      <c r="X1" s="1350"/>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H1" activePane="topRight" state="frozen"/>
      <selection pane="topRight" activeCell="AC16" sqref="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4" t="s">
        <v>106</v>
      </c>
      <c r="T1" s="1174"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7"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2" t="s">
        <v>805</v>
      </c>
      <c r="H3" s="1188">
        <v>74</v>
      </c>
      <c r="I3" s="362" t="s">
        <v>137</v>
      </c>
      <c r="J3" s="362" t="s">
        <v>31</v>
      </c>
      <c r="K3" s="362"/>
      <c r="L3" s="19">
        <v>45932</v>
      </c>
      <c r="M3" s="1223" t="s">
        <v>120</v>
      </c>
      <c r="N3" s="1189">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8">
        <v>0</v>
      </c>
      <c r="AC3" s="834" t="s">
        <v>806</v>
      </c>
    </row>
    <row r="4" spans="1:29" ht="39.75" customHeight="1">
      <c r="A4" s="758" t="s">
        <v>807</v>
      </c>
      <c r="B4" s="377" t="s">
        <v>35</v>
      </c>
      <c r="C4" s="704">
        <v>45999</v>
      </c>
      <c r="D4" s="715" t="s">
        <v>53</v>
      </c>
      <c r="E4" s="715">
        <v>45964</v>
      </c>
      <c r="F4" s="716" t="s">
        <v>54</v>
      </c>
      <c r="G4" s="715" t="s">
        <v>808</v>
      </c>
      <c r="H4" s="1188">
        <v>81</v>
      </c>
      <c r="I4" s="706" t="s">
        <v>137</v>
      </c>
      <c r="J4" s="706" t="s">
        <v>31</v>
      </c>
      <c r="K4" s="372"/>
      <c r="L4" s="715" t="s">
        <v>547</v>
      </c>
      <c r="M4" s="304" t="s">
        <v>120</v>
      </c>
      <c r="N4" s="938">
        <v>68962</v>
      </c>
      <c r="O4" s="1223"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8">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5">
        <v>109</v>
      </c>
      <c r="I7" s="372" t="s">
        <v>137</v>
      </c>
      <c r="J7" s="1188" t="s">
        <v>31</v>
      </c>
      <c r="K7" s="1069"/>
      <c r="L7" s="367">
        <v>45663</v>
      </c>
      <c r="M7" s="717" t="s">
        <v>120</v>
      </c>
      <c r="N7" s="1076">
        <v>123587.5</v>
      </c>
      <c r="O7" s="1075" t="s">
        <v>120</v>
      </c>
      <c r="P7" s="1091" t="s">
        <v>39</v>
      </c>
      <c r="Q7" s="1077">
        <v>46008</v>
      </c>
      <c r="R7" s="1077"/>
      <c r="S7" s="373" t="s">
        <v>801</v>
      </c>
      <c r="T7" s="373" t="s">
        <v>801</v>
      </c>
      <c r="U7" s="1078">
        <v>6825</v>
      </c>
      <c r="V7" s="1092">
        <v>6575</v>
      </c>
      <c r="W7" s="1072">
        <f t="shared" si="0"/>
        <v>250</v>
      </c>
      <c r="X7" s="365">
        <f t="shared" si="1"/>
        <v>0.96336996336996339</v>
      </c>
      <c r="Y7" s="1077">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8"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8"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8"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7"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8">
        <v>0</v>
      </c>
      <c r="AC15" s="713" t="s">
        <v>838</v>
      </c>
    </row>
    <row r="16" spans="1:29" ht="39.75" customHeight="1">
      <c r="A16" s="758" t="s">
        <v>839</v>
      </c>
      <c r="B16" s="705" t="s">
        <v>32</v>
      </c>
      <c r="C16" s="704">
        <v>46101</v>
      </c>
      <c r="D16" s="704" t="s">
        <v>57</v>
      </c>
      <c r="E16" s="715">
        <v>46042</v>
      </c>
      <c r="F16" s="705" t="s">
        <v>61</v>
      </c>
      <c r="G16" s="716" t="s">
        <v>840</v>
      </c>
      <c r="H16" s="706">
        <v>55</v>
      </c>
      <c r="I16" s="1177"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8">
        <v>0</v>
      </c>
      <c r="AC16" s="713" t="s">
        <v>841</v>
      </c>
    </row>
    <row r="17" spans="1:29" ht="39.75" customHeight="1">
      <c r="A17" s="758" t="s">
        <v>842</v>
      </c>
      <c r="B17" s="705" t="s">
        <v>32</v>
      </c>
      <c r="C17" s="704">
        <v>46073</v>
      </c>
      <c r="D17" s="704" t="s">
        <v>836</v>
      </c>
      <c r="E17" s="704">
        <v>46045</v>
      </c>
      <c r="F17" s="705" t="s">
        <v>58</v>
      </c>
      <c r="G17" s="705"/>
      <c r="H17" s="706">
        <v>81</v>
      </c>
      <c r="I17" s="1177"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7"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7"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8">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8">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4">
        <v>0</v>
      </c>
      <c r="AC24" s="1164"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5">
        <v>0</v>
      </c>
      <c r="AC25" s="1226" t="s">
        <v>854</v>
      </c>
    </row>
    <row r="26" spans="1:29" ht="39.75" customHeight="1">
      <c r="A26" s="758" t="s">
        <v>860</v>
      </c>
      <c r="B26" s="359" t="s">
        <v>29</v>
      </c>
      <c r="C26" s="704">
        <v>46218</v>
      </c>
      <c r="D26" s="704" t="s">
        <v>861</v>
      </c>
      <c r="E26" s="19" t="s">
        <v>547</v>
      </c>
      <c r="F26" s="716" t="s">
        <v>7</v>
      </c>
      <c r="G26" s="716" t="s">
        <v>862</v>
      </c>
      <c r="H26" s="717">
        <v>380</v>
      </c>
      <c r="I26" s="1177"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8">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8"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3" t="s">
        <v>877</v>
      </c>
    </row>
    <row r="8" spans="1:28" ht="39.75" customHeight="1">
      <c r="A8" s="966" t="s">
        <v>878</v>
      </c>
      <c r="B8" s="1227" t="s">
        <v>35</v>
      </c>
      <c r="C8" s="598">
        <v>45955</v>
      </c>
      <c r="D8" s="599" t="s">
        <v>57</v>
      </c>
      <c r="E8" s="599">
        <v>45919</v>
      </c>
      <c r="F8" s="599" t="s">
        <v>54</v>
      </c>
      <c r="G8" s="1228" t="s">
        <v>879</v>
      </c>
      <c r="H8" s="313">
        <v>0</v>
      </c>
      <c r="I8" s="1229" t="s">
        <v>137</v>
      </c>
      <c r="J8" s="313" t="s">
        <v>31</v>
      </c>
      <c r="K8" s="599" t="s">
        <v>547</v>
      </c>
      <c r="L8" s="313" t="s">
        <v>120</v>
      </c>
      <c r="M8" s="939">
        <v>4646.75</v>
      </c>
      <c r="N8" s="939">
        <v>9453.74</v>
      </c>
      <c r="O8" s="939"/>
      <c r="P8" s="313" t="s">
        <v>130</v>
      </c>
      <c r="Q8" s="995" t="s">
        <v>39</v>
      </c>
      <c r="R8" s="463" t="s">
        <v>37</v>
      </c>
      <c r="S8" s="1230">
        <v>117</v>
      </c>
      <c r="T8" s="465">
        <v>117</v>
      </c>
      <c r="U8" s="3">
        <f>IFERROR($T8/$S8, 0)</f>
        <v>1</v>
      </c>
      <c r="V8" s="604">
        <v>45946</v>
      </c>
      <c r="W8" s="466">
        <v>0</v>
      </c>
      <c r="X8" s="466">
        <v>0</v>
      </c>
      <c r="Y8" s="280">
        <v>0</v>
      </c>
      <c r="Z8" s="373" t="s">
        <v>801</v>
      </c>
      <c r="AA8" s="373" t="s">
        <v>801</v>
      </c>
      <c r="AB8" s="1063"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31"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7"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7"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2" t="s">
        <v>919</v>
      </c>
    </row>
    <row r="51" spans="1:28" ht="39.75" customHeight="1">
      <c r="A51" s="563" t="s">
        <v>920</v>
      </c>
      <c r="B51" s="358" t="s">
        <v>32</v>
      </c>
      <c r="C51" s="367">
        <v>45960</v>
      </c>
      <c r="D51" s="360" t="s">
        <v>57</v>
      </c>
      <c r="E51" s="360">
        <v>45936</v>
      </c>
      <c r="F51" s="358" t="s">
        <v>61</v>
      </c>
      <c r="G51" s="361"/>
      <c r="H51" s="362">
        <v>35</v>
      </c>
      <c r="I51" s="1177"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2" t="s">
        <v>921</v>
      </c>
    </row>
    <row r="52" spans="1:28" ht="39.75" customHeight="1">
      <c r="A52" s="660" t="s">
        <v>922</v>
      </c>
      <c r="B52" s="358" t="s">
        <v>32</v>
      </c>
      <c r="C52" s="367">
        <v>45945</v>
      </c>
      <c r="D52" s="360" t="s">
        <v>57</v>
      </c>
      <c r="E52" s="360">
        <v>45932</v>
      </c>
      <c r="F52" s="358" t="s">
        <v>151</v>
      </c>
      <c r="G52" s="361"/>
      <c r="H52" s="362">
        <v>34</v>
      </c>
      <c r="I52" s="1177"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7"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3" t="s">
        <v>925</v>
      </c>
    </row>
    <row r="54" spans="1:28" ht="39.75" customHeight="1">
      <c r="A54" s="563" t="s">
        <v>926</v>
      </c>
      <c r="B54" s="358" t="s">
        <v>32</v>
      </c>
      <c r="C54" s="367">
        <v>45960</v>
      </c>
      <c r="D54" s="360" t="s">
        <v>57</v>
      </c>
      <c r="E54" s="360">
        <v>45936</v>
      </c>
      <c r="F54" s="358" t="s">
        <v>58</v>
      </c>
      <c r="G54" s="361"/>
      <c r="H54" s="362">
        <v>75</v>
      </c>
      <c r="I54" s="1177"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7"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7"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7"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7"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7"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7"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7"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4" t="s">
        <v>946</v>
      </c>
    </row>
    <row r="65" spans="1:28" ht="39.75" customHeight="1">
      <c r="A65" s="563" t="s">
        <v>947</v>
      </c>
      <c r="B65" s="358" t="s">
        <v>32</v>
      </c>
      <c r="C65" s="360">
        <v>46001</v>
      </c>
      <c r="D65" s="360" t="s">
        <v>57</v>
      </c>
      <c r="E65" s="360">
        <v>45966</v>
      </c>
      <c r="F65" s="358" t="s">
        <v>58</v>
      </c>
      <c r="G65" s="361" t="s">
        <v>948</v>
      </c>
      <c r="H65" s="362">
        <v>88</v>
      </c>
      <c r="I65" s="1177"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5" t="s">
        <v>949</v>
      </c>
    </row>
    <row r="66" spans="1:28" ht="39.75" customHeight="1">
      <c r="A66" s="563" t="s">
        <v>950</v>
      </c>
      <c r="B66" s="358" t="s">
        <v>32</v>
      </c>
      <c r="C66" s="360">
        <v>45991</v>
      </c>
      <c r="D66" s="360" t="s">
        <v>57</v>
      </c>
      <c r="E66" s="360">
        <v>45966</v>
      </c>
      <c r="F66" s="358" t="s">
        <v>61</v>
      </c>
      <c r="G66" s="361" t="s">
        <v>951</v>
      </c>
      <c r="H66" s="362">
        <v>75</v>
      </c>
      <c r="I66" s="1177"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2" t="s">
        <v>952</v>
      </c>
    </row>
    <row r="67" spans="1:28" ht="39.75" customHeight="1">
      <c r="A67" s="838" t="s">
        <v>953</v>
      </c>
      <c r="B67" s="705" t="s">
        <v>32</v>
      </c>
      <c r="C67" s="704">
        <v>46001</v>
      </c>
      <c r="D67" s="704" t="s">
        <v>57</v>
      </c>
      <c r="E67" s="704">
        <v>46009</v>
      </c>
      <c r="F67" s="705" t="s">
        <v>58</v>
      </c>
      <c r="G67" s="705" t="s">
        <v>954</v>
      </c>
      <c r="H67" s="706">
        <v>48</v>
      </c>
      <c r="I67" s="1177"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7"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6" t="s">
        <v>32</v>
      </c>
      <c r="C71" s="639">
        <v>45899</v>
      </c>
      <c r="D71" s="629" t="s">
        <v>51</v>
      </c>
      <c r="E71" s="629">
        <v>45876</v>
      </c>
      <c r="F71" s="629" t="s">
        <v>58</v>
      </c>
      <c r="G71" s="1237" t="s">
        <v>960</v>
      </c>
      <c r="H71" s="635">
        <v>0</v>
      </c>
      <c r="I71" s="1238" t="s">
        <v>137</v>
      </c>
      <c r="J71" s="635" t="s">
        <v>31</v>
      </c>
      <c r="K71" s="629">
        <v>45876</v>
      </c>
      <c r="L71" s="635" t="s">
        <v>120</v>
      </c>
      <c r="M71" s="636">
        <v>1462.85</v>
      </c>
      <c r="N71" s="343">
        <v>5035.75</v>
      </c>
      <c r="O71" s="430"/>
      <c r="P71" s="635" t="s">
        <v>120</v>
      </c>
      <c r="Q71" s="999" t="s">
        <v>39</v>
      </c>
      <c r="R71" s="272">
        <v>45876</v>
      </c>
      <c r="S71" s="1239">
        <v>116</v>
      </c>
      <c r="T71" s="1000">
        <v>130</v>
      </c>
      <c r="U71" s="29">
        <v>1.1200000000000001</v>
      </c>
      <c r="V71" s="604">
        <v>45896</v>
      </c>
      <c r="W71" s="468">
        <v>1</v>
      </c>
      <c r="X71" s="1240">
        <v>1</v>
      </c>
      <c r="Y71" s="1240">
        <v>1</v>
      </c>
      <c r="Z71" s="814">
        <v>45926</v>
      </c>
      <c r="AA71" s="814">
        <v>45926</v>
      </c>
      <c r="AB71" s="613" t="s">
        <v>961</v>
      </c>
    </row>
    <row r="72" spans="1:28" ht="39.75" customHeight="1">
      <c r="A72" s="563" t="s">
        <v>962</v>
      </c>
      <c r="B72" s="358" t="s">
        <v>32</v>
      </c>
      <c r="C72" s="360">
        <v>45959</v>
      </c>
      <c r="D72" s="360" t="s">
        <v>57</v>
      </c>
      <c r="E72" s="360">
        <v>45961</v>
      </c>
      <c r="F72" s="358" t="s">
        <v>61</v>
      </c>
      <c r="G72" s="705"/>
      <c r="H72" s="1069">
        <v>0</v>
      </c>
      <c r="I72" s="1177" t="s">
        <v>137</v>
      </c>
      <c r="J72" s="1069" t="s">
        <v>31</v>
      </c>
      <c r="K72" s="360" t="s">
        <v>148</v>
      </c>
      <c r="L72" s="1069" t="s">
        <v>120</v>
      </c>
      <c r="M72" s="1093">
        <v>15670.45</v>
      </c>
      <c r="N72" s="343">
        <v>12965</v>
      </c>
      <c r="O72" s="581"/>
      <c r="P72" s="1069" t="s">
        <v>120</v>
      </c>
      <c r="Q72" s="1094" t="s">
        <v>39</v>
      </c>
      <c r="R72" s="1071">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41">
        <v>74</v>
      </c>
      <c r="T73" s="1241">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31"/>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2">
        <v>3914</v>
      </c>
      <c r="T75" s="1243">
        <v>3675</v>
      </c>
      <c r="U75" s="1220">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4">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5">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5"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6">
        <v>884</v>
      </c>
      <c r="T79" s="1246">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7"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2"/>
      <c r="P83" s="756" t="s">
        <v>120</v>
      </c>
      <c r="Q83" s="996" t="s">
        <v>39</v>
      </c>
      <c r="R83" s="997">
        <v>45994</v>
      </c>
      <c r="S83" s="1241">
        <v>908</v>
      </c>
      <c r="T83" s="1241">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8"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3"/>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6">
        <v>662</v>
      </c>
      <c r="T86" s="1247">
        <v>662</v>
      </c>
      <c r="U86" s="29">
        <v>1</v>
      </c>
      <c r="V86" s="604">
        <v>45909</v>
      </c>
      <c r="W86" s="468">
        <v>1</v>
      </c>
      <c r="X86" s="468">
        <v>1</v>
      </c>
      <c r="Y86" s="468">
        <v>1</v>
      </c>
      <c r="Z86" s="463">
        <v>45926</v>
      </c>
      <c r="AA86" s="463">
        <v>45926</v>
      </c>
      <c r="AB86" s="1248"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6">
        <v>90</v>
      </c>
      <c r="T87" s="1246">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5"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5"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9"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50">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51">
        <v>8420</v>
      </c>
      <c r="T102" s="1252">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50">
        <v>4979</v>
      </c>
      <c r="T108" s="376">
        <v>4984</v>
      </c>
      <c r="U108" s="365">
        <v>1</v>
      </c>
      <c r="V108" s="370">
        <v>45714</v>
      </c>
      <c r="W108" s="365">
        <v>1</v>
      </c>
      <c r="X108" s="365">
        <v>1</v>
      </c>
      <c r="Y108" s="7">
        <v>1</v>
      </c>
      <c r="Z108" s="281" t="s">
        <v>871</v>
      </c>
      <c r="AA108" s="373" t="s">
        <v>801</v>
      </c>
      <c r="AB108" s="1253"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5">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4" t="s">
        <v>29</v>
      </c>
      <c r="C112" s="457">
        <v>45688</v>
      </c>
      <c r="D112" s="457" t="s">
        <v>1004</v>
      </c>
      <c r="E112" s="457">
        <v>45695</v>
      </c>
      <c r="F112" s="299" t="s">
        <v>7</v>
      </c>
      <c r="G112" s="1245"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5"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3"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0">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6">
        <v>45894</v>
      </c>
      <c r="AA129" s="1256">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6">
        <v>45894</v>
      </c>
      <c r="AA133" s="1256">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7">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8">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50">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0">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7"/>
      <c r="AD154" s="1028"/>
      <c r="AE154" s="1259"/>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297" t="s">
        <v>1048</v>
      </c>
      <c r="B156" s="311" t="s">
        <v>1049</v>
      </c>
      <c r="C156" s="19">
        <v>46045</v>
      </c>
      <c r="D156" s="305" t="s">
        <v>57</v>
      </c>
      <c r="E156" s="19"/>
      <c r="F156" s="18" t="s">
        <v>1050</v>
      </c>
      <c r="G156" s="303"/>
      <c r="H156" s="788">
        <v>80</v>
      </c>
      <c r="I156" s="304" t="s">
        <v>137</v>
      </c>
      <c r="J156" s="20" t="s">
        <v>31</v>
      </c>
      <c r="K156" s="19" t="s">
        <v>547</v>
      </c>
      <c r="L156" s="20" t="s">
        <v>120</v>
      </c>
      <c r="M156" s="827">
        <v>170</v>
      </c>
      <c r="N156" s="423">
        <v>588.79999999999995</v>
      </c>
      <c r="O156" s="423"/>
      <c r="P156" s="20" t="s">
        <v>120</v>
      </c>
      <c r="Q156" s="300" t="s">
        <v>39</v>
      </c>
      <c r="R156" s="500" t="s">
        <v>547</v>
      </c>
      <c r="S156" s="687">
        <v>7137</v>
      </c>
      <c r="T156" s="364">
        <v>7141</v>
      </c>
      <c r="U156" s="29">
        <v>1</v>
      </c>
      <c r="V156" s="59">
        <v>45964</v>
      </c>
      <c r="W156" s="7">
        <v>1</v>
      </c>
      <c r="X156" s="7">
        <v>1</v>
      </c>
      <c r="Y156" s="7">
        <v>1</v>
      </c>
      <c r="Z156" s="379">
        <v>45999</v>
      </c>
      <c r="AA156" s="373" t="s">
        <v>801</v>
      </c>
      <c r="AB156" s="352" t="s">
        <v>1051</v>
      </c>
      <c r="AC156" s="826"/>
      <c r="AD156" s="826"/>
      <c r="AE156" s="1029"/>
    </row>
    <row r="157" spans="1:31" ht="39.75" customHeight="1">
      <c r="A157" s="297" t="s">
        <v>1052</v>
      </c>
      <c r="B157" s="311" t="s">
        <v>1049</v>
      </c>
      <c r="C157" s="19">
        <v>46045</v>
      </c>
      <c r="D157" s="305" t="s">
        <v>57</v>
      </c>
      <c r="E157" s="19"/>
      <c r="F157" s="18" t="s">
        <v>1050</v>
      </c>
      <c r="G157" s="303"/>
      <c r="H157" s="788">
        <v>89</v>
      </c>
      <c r="I157" s="304" t="s">
        <v>137</v>
      </c>
      <c r="J157" s="20" t="s">
        <v>31</v>
      </c>
      <c r="K157" s="19" t="s">
        <v>547</v>
      </c>
      <c r="L157" s="20" t="s">
        <v>120</v>
      </c>
      <c r="M157" s="827">
        <v>26696</v>
      </c>
      <c r="N157" s="423">
        <v>499.4</v>
      </c>
      <c r="O157" s="423"/>
      <c r="P157" s="20" t="s">
        <v>120</v>
      </c>
      <c r="Q157" s="300" t="s">
        <v>39</v>
      </c>
      <c r="R157" s="127" t="s">
        <v>547</v>
      </c>
      <c r="S157" s="960">
        <v>8153</v>
      </c>
      <c r="T157" s="44">
        <v>8114</v>
      </c>
      <c r="U157" s="29">
        <v>1</v>
      </c>
      <c r="V157" s="59">
        <v>45964</v>
      </c>
      <c r="W157" s="7">
        <v>1</v>
      </c>
      <c r="X157" s="7">
        <v>1</v>
      </c>
      <c r="Y157" s="7">
        <v>1</v>
      </c>
      <c r="Z157" s="379">
        <v>45999</v>
      </c>
      <c r="AA157" s="373" t="s">
        <v>801</v>
      </c>
      <c r="AB157" s="352" t="s">
        <v>1053</v>
      </c>
      <c r="AC157" s="826"/>
      <c r="AD157" s="826"/>
      <c r="AE157" s="1029"/>
    </row>
    <row r="158" spans="1:31" ht="39.75" customHeight="1">
      <c r="A158" s="297" t="s">
        <v>1054</v>
      </c>
      <c r="B158" s="355" t="s">
        <v>1049</v>
      </c>
      <c r="C158" s="299">
        <v>46045</v>
      </c>
      <c r="D158" s="457" t="s">
        <v>57</v>
      </c>
      <c r="E158" s="299">
        <v>45959</v>
      </c>
      <c r="F158" s="298" t="s">
        <v>1050</v>
      </c>
      <c r="G158" s="495"/>
      <c r="H158" s="679">
        <v>77</v>
      </c>
      <c r="I158" s="304" t="s">
        <v>137</v>
      </c>
      <c r="J158" s="20" t="s">
        <v>31</v>
      </c>
      <c r="K158" s="19" t="s">
        <v>547</v>
      </c>
      <c r="L158" s="20" t="s">
        <v>120</v>
      </c>
      <c r="M158" s="827">
        <v>4046.5</v>
      </c>
      <c r="N158" s="423">
        <v>7377.15</v>
      </c>
      <c r="O158" s="423"/>
      <c r="P158" s="20" t="s">
        <v>120</v>
      </c>
      <c r="Q158" s="300" t="s">
        <v>39</v>
      </c>
      <c r="R158" s="630" t="s">
        <v>547</v>
      </c>
      <c r="S158" s="954">
        <v>5136</v>
      </c>
      <c r="T158" s="611">
        <v>5136</v>
      </c>
      <c r="U158" s="29">
        <v>1</v>
      </c>
      <c r="V158" s="59">
        <v>45964</v>
      </c>
      <c r="W158" s="7">
        <v>1</v>
      </c>
      <c r="X158" s="7">
        <v>1</v>
      </c>
      <c r="Y158" s="7">
        <v>1</v>
      </c>
      <c r="Z158" s="379">
        <v>45999</v>
      </c>
      <c r="AA158" s="373" t="s">
        <v>801</v>
      </c>
      <c r="AB158" s="836" t="s">
        <v>1055</v>
      </c>
      <c r="AC158" s="826"/>
      <c r="AD158" s="826"/>
      <c r="AE158" s="1029"/>
    </row>
    <row r="159" spans="1:31" ht="39.75" customHeight="1">
      <c r="A159" s="297" t="s">
        <v>1056</v>
      </c>
      <c r="B159" s="355" t="s">
        <v>1049</v>
      </c>
      <c r="C159" s="299">
        <v>46045</v>
      </c>
      <c r="D159" s="457" t="s">
        <v>57</v>
      </c>
      <c r="E159" s="299"/>
      <c r="F159" s="18" t="s">
        <v>1050</v>
      </c>
      <c r="G159" s="495"/>
      <c r="H159" s="679">
        <v>62</v>
      </c>
      <c r="I159" s="304" t="s">
        <v>137</v>
      </c>
      <c r="J159" s="20" t="s">
        <v>31</v>
      </c>
      <c r="K159" s="19" t="s">
        <v>547</v>
      </c>
      <c r="L159" s="20" t="s">
        <v>120</v>
      </c>
      <c r="M159" s="827">
        <v>170</v>
      </c>
      <c r="N159" s="423">
        <v>948</v>
      </c>
      <c r="O159" s="423"/>
      <c r="P159" s="20" t="s">
        <v>120</v>
      </c>
      <c r="Q159" s="300" t="s">
        <v>39</v>
      </c>
      <c r="R159" s="127" t="s">
        <v>547</v>
      </c>
      <c r="S159" s="960">
        <v>4095</v>
      </c>
      <c r="T159" s="44">
        <v>4088</v>
      </c>
      <c r="U159" s="3">
        <v>1</v>
      </c>
      <c r="V159" s="59">
        <v>45964</v>
      </c>
      <c r="W159" s="7">
        <v>1</v>
      </c>
      <c r="X159" s="7">
        <v>1</v>
      </c>
      <c r="Y159" s="7">
        <v>1</v>
      </c>
      <c r="Z159" s="379">
        <v>46002</v>
      </c>
      <c r="AA159" s="373" t="s">
        <v>801</v>
      </c>
      <c r="AB159" s="352" t="s">
        <v>1057</v>
      </c>
      <c r="AC159" s="826"/>
      <c r="AD159" s="826"/>
      <c r="AE159" s="1029"/>
    </row>
    <row r="160" spans="1:31" ht="39.75" customHeight="1">
      <c r="A160" s="297" t="s">
        <v>1058</v>
      </c>
      <c r="B160" s="355" t="s">
        <v>1049</v>
      </c>
      <c r="C160" s="299">
        <v>46045</v>
      </c>
      <c r="D160" s="457" t="s">
        <v>57</v>
      </c>
      <c r="E160" s="299"/>
      <c r="F160" s="18" t="s">
        <v>1050</v>
      </c>
      <c r="G160" s="495"/>
      <c r="H160" s="679">
        <v>80</v>
      </c>
      <c r="I160" s="304" t="s">
        <v>137</v>
      </c>
      <c r="J160" s="20" t="s">
        <v>31</v>
      </c>
      <c r="K160" s="19" t="s">
        <v>547</v>
      </c>
      <c r="L160" s="20" t="s">
        <v>120</v>
      </c>
      <c r="M160" s="827">
        <v>25891</v>
      </c>
      <c r="N160" s="423">
        <v>618.6</v>
      </c>
      <c r="O160" s="423"/>
      <c r="P160" s="20" t="s">
        <v>120</v>
      </c>
      <c r="Q160" s="300" t="s">
        <v>39</v>
      </c>
      <c r="R160" s="59" t="s">
        <v>547</v>
      </c>
      <c r="S160" s="960">
        <v>5254</v>
      </c>
      <c r="T160" s="44">
        <v>5254</v>
      </c>
      <c r="U160" s="3">
        <v>1</v>
      </c>
      <c r="V160" s="59">
        <v>45964</v>
      </c>
      <c r="W160" s="7">
        <v>1</v>
      </c>
      <c r="X160" s="7">
        <v>1</v>
      </c>
      <c r="Y160" s="7">
        <v>1</v>
      </c>
      <c r="Z160" s="379">
        <v>46002</v>
      </c>
      <c r="AA160" s="373" t="s">
        <v>801</v>
      </c>
      <c r="AB160" s="352" t="s">
        <v>1059</v>
      </c>
      <c r="AC160" s="826"/>
      <c r="AD160" s="826"/>
      <c r="AE160" s="1029"/>
    </row>
    <row r="161" spans="1:31" ht="39.75" customHeight="1">
      <c r="A161" s="297" t="s">
        <v>1060</v>
      </c>
      <c r="B161" s="311" t="s">
        <v>1049</v>
      </c>
      <c r="C161" s="19">
        <v>46045</v>
      </c>
      <c r="D161" s="305" t="s">
        <v>57</v>
      </c>
      <c r="E161" s="19"/>
      <c r="F161" s="18" t="s">
        <v>1050</v>
      </c>
      <c r="G161" s="303"/>
      <c r="H161" s="788">
        <v>83</v>
      </c>
      <c r="I161" s="304" t="s">
        <v>137</v>
      </c>
      <c r="J161" s="20" t="s">
        <v>31</v>
      </c>
      <c r="K161" s="19" t="s">
        <v>547</v>
      </c>
      <c r="L161" s="20" t="s">
        <v>120</v>
      </c>
      <c r="M161" s="827">
        <v>170</v>
      </c>
      <c r="N161" s="423">
        <v>499.4</v>
      </c>
      <c r="O161" s="423"/>
      <c r="P161" s="20" t="s">
        <v>120</v>
      </c>
      <c r="Q161" s="300" t="s">
        <v>39</v>
      </c>
      <c r="R161" s="990" t="s">
        <v>547</v>
      </c>
      <c r="S161" s="1010">
        <v>5947</v>
      </c>
      <c r="T161" s="44">
        <v>5947</v>
      </c>
      <c r="U161" s="3">
        <v>1</v>
      </c>
      <c r="V161" s="59">
        <v>45964</v>
      </c>
      <c r="W161" s="7">
        <v>1</v>
      </c>
      <c r="X161" s="7">
        <v>1</v>
      </c>
      <c r="Y161" s="7">
        <v>1</v>
      </c>
      <c r="Z161" s="379">
        <v>46002</v>
      </c>
      <c r="AA161" s="373" t="s">
        <v>801</v>
      </c>
      <c r="AB161" s="352" t="s">
        <v>1061</v>
      </c>
      <c r="AC161" s="826"/>
      <c r="AD161" s="826"/>
      <c r="AE161" s="1029"/>
    </row>
    <row r="162" spans="1:31" ht="39.75" customHeight="1">
      <c r="A162" s="297" t="s">
        <v>1062</v>
      </c>
      <c r="B162" s="311" t="s">
        <v>1049</v>
      </c>
      <c r="C162" s="19">
        <v>46045</v>
      </c>
      <c r="D162" s="305" t="s">
        <v>57</v>
      </c>
      <c r="E162" s="19"/>
      <c r="F162" s="18" t="s">
        <v>1050</v>
      </c>
      <c r="G162" s="303"/>
      <c r="H162" s="788">
        <v>85</v>
      </c>
      <c r="I162" s="304" t="s">
        <v>137</v>
      </c>
      <c r="J162" s="20" t="s">
        <v>31</v>
      </c>
      <c r="K162" s="19" t="s">
        <v>547</v>
      </c>
      <c r="L162" s="20" t="s">
        <v>120</v>
      </c>
      <c r="M162" s="827">
        <v>30788</v>
      </c>
      <c r="N162" s="423">
        <v>678.2</v>
      </c>
      <c r="O162" s="423"/>
      <c r="P162" s="20" t="s">
        <v>120</v>
      </c>
      <c r="Q162" s="300" t="s">
        <v>39</v>
      </c>
      <c r="R162" s="363" t="s">
        <v>547</v>
      </c>
      <c r="S162" s="655">
        <v>5599</v>
      </c>
      <c r="T162" s="644">
        <v>5599</v>
      </c>
      <c r="U162" s="3">
        <v>1</v>
      </c>
      <c r="V162" s="59">
        <v>45964</v>
      </c>
      <c r="W162" s="7">
        <v>1</v>
      </c>
      <c r="X162" s="7">
        <v>1</v>
      </c>
      <c r="Y162" s="7">
        <v>1</v>
      </c>
      <c r="Z162" s="379">
        <v>45999</v>
      </c>
      <c r="AA162" s="373" t="s">
        <v>801</v>
      </c>
      <c r="AB162" s="352" t="s">
        <v>1063</v>
      </c>
      <c r="AC162" s="826"/>
      <c r="AD162" s="826"/>
      <c r="AE162" s="1029"/>
    </row>
    <row r="163" spans="1:31" ht="39.75" customHeight="1">
      <c r="A163" s="297" t="s">
        <v>1064</v>
      </c>
      <c r="B163" s="355" t="s">
        <v>1049</v>
      </c>
      <c r="C163" s="299">
        <v>46045</v>
      </c>
      <c r="D163" s="457" t="s">
        <v>57</v>
      </c>
      <c r="E163" s="299">
        <v>45959</v>
      </c>
      <c r="F163" s="298" t="s">
        <v>1050</v>
      </c>
      <c r="G163" s="495"/>
      <c r="H163" s="679">
        <v>88</v>
      </c>
      <c r="I163" s="304" t="s">
        <v>137</v>
      </c>
      <c r="J163" s="20" t="s">
        <v>31</v>
      </c>
      <c r="K163" s="19" t="s">
        <v>547</v>
      </c>
      <c r="L163" s="20" t="s">
        <v>120</v>
      </c>
      <c r="M163" s="827">
        <v>5668</v>
      </c>
      <c r="N163" s="423">
        <v>588.79999999999995</v>
      </c>
      <c r="O163" s="423"/>
      <c r="P163" s="20" t="s">
        <v>120</v>
      </c>
      <c r="Q163" s="300" t="s">
        <v>39</v>
      </c>
      <c r="R163" s="363" t="s">
        <v>547</v>
      </c>
      <c r="S163" s="655">
        <v>6646</v>
      </c>
      <c r="T163" s="44">
        <v>6623</v>
      </c>
      <c r="U163" s="3">
        <v>1</v>
      </c>
      <c r="V163" s="59">
        <v>45964</v>
      </c>
      <c r="W163" s="7">
        <v>1</v>
      </c>
      <c r="X163" s="7">
        <v>1</v>
      </c>
      <c r="Y163" s="7">
        <v>1</v>
      </c>
      <c r="Z163" s="379">
        <v>45999</v>
      </c>
      <c r="AA163" s="373" t="s">
        <v>801</v>
      </c>
      <c r="AB163" s="836" t="s">
        <v>1065</v>
      </c>
      <c r="AC163" s="826"/>
      <c r="AD163" s="826"/>
      <c r="AE163" s="1029"/>
    </row>
    <row r="164" spans="1:31" ht="39.75" customHeight="1">
      <c r="A164" s="297" t="s">
        <v>1066</v>
      </c>
      <c r="B164" s="355" t="s">
        <v>1049</v>
      </c>
      <c r="C164" s="299">
        <v>46045</v>
      </c>
      <c r="D164" s="457" t="s">
        <v>57</v>
      </c>
      <c r="E164" s="299">
        <v>45959</v>
      </c>
      <c r="F164" s="298" t="s">
        <v>1050</v>
      </c>
      <c r="G164" s="495"/>
      <c r="H164" s="679">
        <v>30</v>
      </c>
      <c r="I164" s="304" t="s">
        <v>137</v>
      </c>
      <c r="J164" s="20" t="s">
        <v>31</v>
      </c>
      <c r="K164" s="19" t="s">
        <v>547</v>
      </c>
      <c r="L164" s="20" t="s">
        <v>120</v>
      </c>
      <c r="M164" s="827">
        <v>170</v>
      </c>
      <c r="N164" s="423">
        <v>499.4</v>
      </c>
      <c r="O164" s="423"/>
      <c r="P164" s="20" t="s">
        <v>120</v>
      </c>
      <c r="Q164" s="300" t="s">
        <v>39</v>
      </c>
      <c r="R164" s="363" t="s">
        <v>547</v>
      </c>
      <c r="S164" s="655">
        <v>2136</v>
      </c>
      <c r="T164" s="44">
        <v>2136</v>
      </c>
      <c r="U164" s="3">
        <v>1</v>
      </c>
      <c r="V164" s="59">
        <v>45973</v>
      </c>
      <c r="W164" s="7">
        <v>1</v>
      </c>
      <c r="X164" s="7">
        <v>1</v>
      </c>
      <c r="Y164" s="7">
        <v>1</v>
      </c>
      <c r="Z164" s="379">
        <v>46002</v>
      </c>
      <c r="AA164" s="373" t="s">
        <v>801</v>
      </c>
      <c r="AB164" s="836" t="s">
        <v>1067</v>
      </c>
      <c r="AC164" s="826"/>
      <c r="AD164" s="826"/>
      <c r="AE164" s="1029"/>
    </row>
    <row r="165" spans="1:31" ht="39.75" customHeight="1">
      <c r="A165" s="1014"/>
      <c r="B165" s="576"/>
      <c r="C165" s="24"/>
      <c r="D165" s="24"/>
      <c r="E165" s="24"/>
      <c r="F165" s="577"/>
      <c r="G165" s="666"/>
      <c r="H165" s="579"/>
      <c r="I165" s="584"/>
      <c r="J165" s="579"/>
      <c r="K165" s="576"/>
      <c r="L165" s="579"/>
      <c r="M165" s="989"/>
      <c r="N165" s="1015"/>
      <c r="O165" s="1015"/>
      <c r="P165" s="579"/>
      <c r="Q165" s="579"/>
      <c r="R165" s="413"/>
      <c r="S165" s="432"/>
      <c r="T165" s="432"/>
      <c r="U165" s="79"/>
      <c r="V165" s="100"/>
      <c r="W165" s="268"/>
      <c r="X165" s="268"/>
      <c r="Y165" s="268"/>
      <c r="Z165" s="370"/>
      <c r="AA165" s="370"/>
      <c r="AB165" s="251"/>
    </row>
    <row r="166" spans="1:31" ht="39.75" customHeight="1">
      <c r="A166" s="596" t="s">
        <v>1068</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1069</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865</v>
      </c>
      <c r="O170" s="435" t="s">
        <v>866</v>
      </c>
      <c r="P170" s="436" t="s">
        <v>102</v>
      </c>
      <c r="Q170" s="436" t="s">
        <v>103</v>
      </c>
      <c r="R170" s="436" t="s">
        <v>104</v>
      </c>
      <c r="S170" s="436" t="s">
        <v>69</v>
      </c>
      <c r="T170" s="436" t="s">
        <v>108</v>
      </c>
      <c r="U170" s="436" t="s">
        <v>110</v>
      </c>
      <c r="V170" s="436" t="s">
        <v>111</v>
      </c>
      <c r="W170" s="446" t="s">
        <v>112</v>
      </c>
      <c r="X170" s="436" t="s">
        <v>113</v>
      </c>
      <c r="Y170" s="436" t="s">
        <v>773</v>
      </c>
      <c r="Z170" s="356" t="s">
        <v>867</v>
      </c>
      <c r="AA170" s="436" t="s">
        <v>868</v>
      </c>
      <c r="AB170" s="1065" t="s">
        <v>869</v>
      </c>
    </row>
    <row r="171" spans="1:31" ht="39.75" customHeight="1">
      <c r="A171" s="563" t="s">
        <v>397</v>
      </c>
      <c r="B171" s="377" t="s">
        <v>35</v>
      </c>
      <c r="C171" s="360">
        <v>45960</v>
      </c>
      <c r="D171" s="360" t="s">
        <v>55</v>
      </c>
      <c r="E171" s="360">
        <v>45852</v>
      </c>
      <c r="F171" s="375" t="s">
        <v>52</v>
      </c>
      <c r="G171" s="361" t="s">
        <v>398</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1070</v>
      </c>
      <c r="AA171" s="373" t="s">
        <v>1070</v>
      </c>
      <c r="AB171" s="1064" t="s">
        <v>1071</v>
      </c>
    </row>
    <row r="172" spans="1:31" ht="39.75" customHeight="1">
      <c r="A172" s="563" t="s">
        <v>1072</v>
      </c>
      <c r="B172" s="377" t="s">
        <v>35</v>
      </c>
      <c r="C172" s="360">
        <v>45960</v>
      </c>
      <c r="D172" s="360" t="s">
        <v>1073</v>
      </c>
      <c r="E172" s="360">
        <v>45897</v>
      </c>
      <c r="F172" s="358" t="s">
        <v>54</v>
      </c>
      <c r="G172" s="361"/>
      <c r="H172" s="362">
        <v>0</v>
      </c>
      <c r="I172" s="1177" t="s">
        <v>137</v>
      </c>
      <c r="J172" s="362" t="s">
        <v>31</v>
      </c>
      <c r="K172" s="360">
        <v>45891</v>
      </c>
      <c r="L172" s="300" t="s">
        <v>120</v>
      </c>
      <c r="M172" s="346">
        <v>184994.5</v>
      </c>
      <c r="N172" s="1059">
        <v>159271.5</v>
      </c>
      <c r="O172" s="1016"/>
      <c r="P172" s="362" t="s">
        <v>120</v>
      </c>
      <c r="Q172" s="565" t="s">
        <v>39</v>
      </c>
      <c r="R172" s="363">
        <v>45891</v>
      </c>
      <c r="S172" s="333">
        <v>14790</v>
      </c>
      <c r="T172" s="387">
        <v>14871</v>
      </c>
      <c r="U172" s="3">
        <v>1.01</v>
      </c>
      <c r="V172" s="505">
        <v>45910</v>
      </c>
      <c r="W172" s="280">
        <v>1</v>
      </c>
      <c r="X172" s="280">
        <v>0</v>
      </c>
      <c r="Y172" s="280">
        <v>0</v>
      </c>
      <c r="Z172" s="363">
        <v>46064</v>
      </c>
      <c r="AA172" s="652">
        <v>46064</v>
      </c>
      <c r="AB172" s="1260" t="s">
        <v>1074</v>
      </c>
    </row>
    <row r="173" spans="1:31" ht="39.75" customHeight="1">
      <c r="A173" s="563" t="s">
        <v>1075</v>
      </c>
      <c r="B173" s="377" t="s">
        <v>35</v>
      </c>
      <c r="C173" s="360">
        <v>45960</v>
      </c>
      <c r="D173" s="360" t="s">
        <v>1076</v>
      </c>
      <c r="E173" s="360">
        <v>45909</v>
      </c>
      <c r="F173" s="360" t="s">
        <v>56</v>
      </c>
      <c r="G173" s="361" t="s">
        <v>1077</v>
      </c>
      <c r="H173" s="362">
        <v>0</v>
      </c>
      <c r="I173" s="362" t="s">
        <v>137</v>
      </c>
      <c r="J173" s="362" t="s">
        <v>31</v>
      </c>
      <c r="K173" s="360">
        <v>45905</v>
      </c>
      <c r="L173" s="362" t="s">
        <v>120</v>
      </c>
      <c r="M173" s="700">
        <v>98170.1</v>
      </c>
      <c r="N173" s="1001"/>
      <c r="O173" s="1001"/>
      <c r="P173" s="695" t="s">
        <v>120</v>
      </c>
      <c r="Q173" s="565" t="s">
        <v>39</v>
      </c>
      <c r="R173" s="363">
        <v>45908</v>
      </c>
      <c r="S173" s="333">
        <v>9086</v>
      </c>
      <c r="T173" s="564">
        <v>8945</v>
      </c>
      <c r="U173" s="3">
        <v>0.98</v>
      </c>
      <c r="V173" s="505">
        <v>45922</v>
      </c>
      <c r="W173" s="280">
        <v>1</v>
      </c>
      <c r="X173" s="280">
        <v>0</v>
      </c>
      <c r="Y173" s="280">
        <v>0</v>
      </c>
      <c r="Z173" s="373" t="s">
        <v>1070</v>
      </c>
      <c r="AA173" s="373" t="s">
        <v>1070</v>
      </c>
      <c r="AB173" s="832" t="s">
        <v>1078</v>
      </c>
    </row>
    <row r="174" spans="1:31" ht="39.75" customHeight="1">
      <c r="A174" s="965" t="s">
        <v>1079</v>
      </c>
      <c r="B174" s="1261" t="s">
        <v>35</v>
      </c>
      <c r="C174" s="616">
        <v>45999</v>
      </c>
      <c r="D174" s="618" t="s">
        <v>51</v>
      </c>
      <c r="E174" s="645">
        <v>45975</v>
      </c>
      <c r="F174" s="618" t="s">
        <v>56</v>
      </c>
      <c r="G174" s="1262" t="s">
        <v>1080</v>
      </c>
      <c r="H174" s="641">
        <v>0</v>
      </c>
      <c r="I174" s="1263" t="s">
        <v>137</v>
      </c>
      <c r="J174" s="617" t="s">
        <v>31</v>
      </c>
      <c r="K174" s="599">
        <v>45960</v>
      </c>
      <c r="L174" s="20" t="s">
        <v>120</v>
      </c>
      <c r="M174" s="951">
        <v>4911.8999999999996</v>
      </c>
      <c r="N174" s="1022"/>
      <c r="O174" s="1022"/>
      <c r="P174" s="1021" t="s">
        <v>120</v>
      </c>
      <c r="Q174" s="967" t="s">
        <v>39</v>
      </c>
      <c r="R174" s="464">
        <v>45960</v>
      </c>
      <c r="S174" s="642">
        <v>294</v>
      </c>
      <c r="T174" s="701">
        <v>321</v>
      </c>
      <c r="U174" s="468">
        <f>IFERROR($T174/$S174, 0)</f>
        <v>1.0918367346938775</v>
      </c>
      <c r="V174" s="464">
        <v>45979</v>
      </c>
      <c r="W174" s="466">
        <v>1</v>
      </c>
      <c r="X174" s="466">
        <v>1</v>
      </c>
      <c r="Y174" s="466">
        <v>1</v>
      </c>
      <c r="Z174" s="373" t="s">
        <v>1070</v>
      </c>
      <c r="AA174" s="373" t="s">
        <v>1070</v>
      </c>
      <c r="AB174" s="607" t="s">
        <v>1081</v>
      </c>
    </row>
    <row r="175" spans="1:31" ht="39.75" customHeight="1">
      <c r="A175" s="650" t="s">
        <v>1082</v>
      </c>
      <c r="B175" s="377" t="s">
        <v>35</v>
      </c>
      <c r="C175" s="360">
        <v>45991</v>
      </c>
      <c r="D175" s="367" t="s">
        <v>55</v>
      </c>
      <c r="E175" s="367">
        <v>45950</v>
      </c>
      <c r="F175" s="366" t="s">
        <v>52</v>
      </c>
      <c r="G175" s="1222"/>
      <c r="H175" s="1188">
        <v>82</v>
      </c>
      <c r="I175" s="372" t="s">
        <v>137</v>
      </c>
      <c r="J175" s="1188" t="s">
        <v>31</v>
      </c>
      <c r="K175" s="19">
        <v>45902</v>
      </c>
      <c r="L175" s="1223" t="s">
        <v>120</v>
      </c>
      <c r="M175" s="1264">
        <v>87830</v>
      </c>
      <c r="N175" s="970"/>
      <c r="O175" s="970"/>
      <c r="P175" s="1223"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1070</v>
      </c>
      <c r="AA175" s="373" t="s">
        <v>1070</v>
      </c>
      <c r="AB175" s="833" t="s">
        <v>1083</v>
      </c>
    </row>
    <row r="176" spans="1:31" ht="39.75" customHeight="1">
      <c r="A176" s="650" t="s">
        <v>1084</v>
      </c>
      <c r="B176" s="377" t="s">
        <v>35</v>
      </c>
      <c r="C176" s="360">
        <v>45960</v>
      </c>
      <c r="D176" s="367" t="s">
        <v>55</v>
      </c>
      <c r="E176" s="367">
        <v>45930</v>
      </c>
      <c r="F176" s="366" t="s">
        <v>52</v>
      </c>
      <c r="G176" s="1222"/>
      <c r="H176" s="1188">
        <v>80</v>
      </c>
      <c r="I176" s="372" t="s">
        <v>137</v>
      </c>
      <c r="J176" s="1188" t="s">
        <v>31</v>
      </c>
      <c r="K176" s="599">
        <v>45902</v>
      </c>
      <c r="L176" s="304" t="s">
        <v>120</v>
      </c>
      <c r="M176" s="1265">
        <v>90173</v>
      </c>
      <c r="N176" s="970"/>
      <c r="O176" s="970"/>
      <c r="P176" s="1223"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1070</v>
      </c>
      <c r="AA176" s="373" t="s">
        <v>1070</v>
      </c>
      <c r="AB176" s="833" t="s">
        <v>1083</v>
      </c>
    </row>
    <row r="177" spans="1:28" ht="39.75" customHeight="1">
      <c r="A177" s="563" t="s">
        <v>1085</v>
      </c>
      <c r="B177" s="377" t="s">
        <v>35</v>
      </c>
      <c r="C177" s="360">
        <v>45960</v>
      </c>
      <c r="D177" s="367" t="s">
        <v>53</v>
      </c>
      <c r="E177" s="367">
        <v>45950</v>
      </c>
      <c r="F177" s="366" t="s">
        <v>54</v>
      </c>
      <c r="G177" s="1222"/>
      <c r="H177" s="1188">
        <v>80</v>
      </c>
      <c r="I177" s="372" t="s">
        <v>137</v>
      </c>
      <c r="J177" s="1188" t="s">
        <v>31</v>
      </c>
      <c r="K177" s="696">
        <v>45905</v>
      </c>
      <c r="L177" s="304" t="s">
        <v>120</v>
      </c>
      <c r="M177" s="1266">
        <v>66674.3</v>
      </c>
      <c r="N177" s="1060">
        <v>50364.3</v>
      </c>
      <c r="O177" s="1023"/>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1086</v>
      </c>
    </row>
    <row r="178" spans="1:28" ht="39.75" customHeight="1">
      <c r="A178" s="563" t="s">
        <v>1087</v>
      </c>
      <c r="B178" s="377" t="s">
        <v>35</v>
      </c>
      <c r="C178" s="360">
        <v>45960</v>
      </c>
      <c r="D178" s="367" t="s">
        <v>53</v>
      </c>
      <c r="E178" s="367">
        <v>45937</v>
      </c>
      <c r="F178" s="366" t="s">
        <v>54</v>
      </c>
      <c r="G178" s="1222"/>
      <c r="H178" s="1188">
        <v>82</v>
      </c>
      <c r="I178" s="372" t="s">
        <v>137</v>
      </c>
      <c r="J178" s="1188" t="s">
        <v>31</v>
      </c>
      <c r="K178" s="367">
        <v>45903</v>
      </c>
      <c r="L178" s="372" t="s">
        <v>120</v>
      </c>
      <c r="M178" s="1264">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1083</v>
      </c>
    </row>
    <row r="179" spans="1:28" ht="39.75" customHeight="1">
      <c r="A179" s="660" t="s">
        <v>410</v>
      </c>
      <c r="B179" s="377" t="s">
        <v>35</v>
      </c>
      <c r="C179" s="367">
        <v>45807</v>
      </c>
      <c r="D179" s="358" t="s">
        <v>870</v>
      </c>
      <c r="E179" s="366" t="s">
        <v>547</v>
      </c>
      <c r="F179" s="358" t="s">
        <v>52</v>
      </c>
      <c r="G179" s="368" t="s">
        <v>413</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1070</v>
      </c>
      <c r="AA179" s="373" t="s">
        <v>1070</v>
      </c>
      <c r="AB179" s="1066" t="s">
        <v>1088</v>
      </c>
    </row>
    <row r="180" spans="1:28" ht="39.75" customHeight="1">
      <c r="A180" s="563" t="s">
        <v>420</v>
      </c>
      <c r="B180" s="377" t="s">
        <v>35</v>
      </c>
      <c r="C180" s="360">
        <v>45991</v>
      </c>
      <c r="D180" s="366" t="s">
        <v>55</v>
      </c>
      <c r="E180" s="367">
        <v>45880</v>
      </c>
      <c r="F180" s="366" t="s">
        <v>52</v>
      </c>
      <c r="G180" s="368" t="s">
        <v>421</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1070</v>
      </c>
      <c r="AB180" s="831" t="s">
        <v>1089</v>
      </c>
    </row>
    <row r="181" spans="1:28" ht="39.75" customHeight="1">
      <c r="A181" s="563" t="s">
        <v>1090</v>
      </c>
      <c r="B181" s="377" t="s">
        <v>35</v>
      </c>
      <c r="C181" s="360">
        <v>45991</v>
      </c>
      <c r="D181" s="366" t="s">
        <v>55</v>
      </c>
      <c r="E181" s="367">
        <v>45880</v>
      </c>
      <c r="F181" s="366" t="s">
        <v>52</v>
      </c>
      <c r="G181" s="368" t="s">
        <v>1091</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1070</v>
      </c>
      <c r="AA181" s="373" t="s">
        <v>1070</v>
      </c>
      <c r="AB181" s="1066" t="s">
        <v>1092</v>
      </c>
    </row>
    <row r="182" spans="1:28" ht="39.75" customHeight="1">
      <c r="A182" s="838" t="s">
        <v>1093</v>
      </c>
      <c r="B182" s="377" t="s">
        <v>35</v>
      </c>
      <c r="C182" s="704">
        <v>46079</v>
      </c>
      <c r="D182" s="716" t="s">
        <v>53</v>
      </c>
      <c r="E182" s="715">
        <v>46055</v>
      </c>
      <c r="F182" s="716" t="s">
        <v>54</v>
      </c>
      <c r="G182" s="715" t="s">
        <v>1094</v>
      </c>
      <c r="H182" s="717">
        <v>0</v>
      </c>
      <c r="I182" s="706" t="s">
        <v>137</v>
      </c>
      <c r="J182" s="1188" t="s">
        <v>31</v>
      </c>
      <c r="K182" s="715" t="s">
        <v>547</v>
      </c>
      <c r="L182" s="717" t="s">
        <v>120</v>
      </c>
      <c r="M182" s="945">
        <v>11518.95</v>
      </c>
      <c r="N182" s="970"/>
      <c r="O182" s="416"/>
      <c r="P182" s="717" t="s">
        <v>120</v>
      </c>
      <c r="Q182" s="840" t="s">
        <v>39</v>
      </c>
      <c r="R182" s="720">
        <v>46056</v>
      </c>
      <c r="S182" s="1267">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1095</v>
      </c>
    </row>
    <row r="183" spans="1:28" ht="39.75" customHeight="1">
      <c r="A183" s="838" t="s">
        <v>1096</v>
      </c>
      <c r="B183" s="377" t="s">
        <v>35</v>
      </c>
      <c r="C183" s="715">
        <v>46011</v>
      </c>
      <c r="D183" s="716" t="s">
        <v>53</v>
      </c>
      <c r="E183" s="715">
        <v>45923</v>
      </c>
      <c r="F183" s="716" t="s">
        <v>54</v>
      </c>
      <c r="G183" s="716" t="s">
        <v>1097</v>
      </c>
      <c r="H183" s="717">
        <v>0</v>
      </c>
      <c r="I183" s="372" t="s">
        <v>137</v>
      </c>
      <c r="J183" s="717" t="s">
        <v>31</v>
      </c>
      <c r="K183" s="715" t="s">
        <v>547</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1098</v>
      </c>
    </row>
    <row r="184" spans="1:28" ht="39.75" customHeight="1">
      <c r="A184" s="297" t="s">
        <v>422</v>
      </c>
      <c r="B184" s="311" t="s">
        <v>35</v>
      </c>
      <c r="C184" s="19">
        <v>45711</v>
      </c>
      <c r="D184" s="18" t="s">
        <v>57</v>
      </c>
      <c r="E184" s="19">
        <v>45707</v>
      </c>
      <c r="F184" s="18" t="s">
        <v>1099</v>
      </c>
      <c r="G184" s="303" t="s">
        <v>423</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1070</v>
      </c>
      <c r="AB184" s="11"/>
    </row>
    <row r="185" spans="1:28" ht="39.75" customHeight="1">
      <c r="A185" s="563" t="s">
        <v>1100</v>
      </c>
      <c r="B185" s="377" t="s">
        <v>35</v>
      </c>
      <c r="C185" s="360">
        <v>45960</v>
      </c>
      <c r="D185" s="366" t="s">
        <v>53</v>
      </c>
      <c r="E185" s="367">
        <v>45966</v>
      </c>
      <c r="F185" s="366" t="s">
        <v>54</v>
      </c>
      <c r="G185" s="368"/>
      <c r="H185" s="369">
        <v>0</v>
      </c>
      <c r="I185" s="372" t="s">
        <v>137</v>
      </c>
      <c r="J185" s="369" t="s">
        <v>31</v>
      </c>
      <c r="K185" s="367" t="s">
        <v>547</v>
      </c>
      <c r="L185" s="369" t="s">
        <v>120</v>
      </c>
      <c r="M185" s="944">
        <v>29960</v>
      </c>
      <c r="N185" s="343">
        <v>25458</v>
      </c>
      <c r="O185" s="1017"/>
      <c r="P185" s="369" t="s">
        <v>120</v>
      </c>
      <c r="Q185" s="565" t="s">
        <v>39</v>
      </c>
      <c r="R185" s="370">
        <v>45922</v>
      </c>
      <c r="S185" s="1250">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1101</v>
      </c>
    </row>
    <row r="186" spans="1:28" ht="39.75" customHeight="1">
      <c r="A186" s="563" t="s">
        <v>1102</v>
      </c>
      <c r="B186" s="377" t="s">
        <v>35</v>
      </c>
      <c r="C186" s="360">
        <v>45960</v>
      </c>
      <c r="D186" s="366" t="s">
        <v>53</v>
      </c>
      <c r="E186" s="367">
        <v>45944</v>
      </c>
      <c r="F186" s="366" t="s">
        <v>54</v>
      </c>
      <c r="G186" s="368"/>
      <c r="H186" s="369">
        <v>0</v>
      </c>
      <c r="I186" s="372" t="s">
        <v>137</v>
      </c>
      <c r="J186" s="369" t="s">
        <v>31</v>
      </c>
      <c r="K186" s="367" t="s">
        <v>547</v>
      </c>
      <c r="L186" s="369" t="s">
        <v>120</v>
      </c>
      <c r="M186" s="581">
        <v>50539.6</v>
      </c>
      <c r="N186" s="343">
        <v>44321.599999999999</v>
      </c>
      <c r="O186" s="1017"/>
      <c r="P186" s="369" t="s">
        <v>120</v>
      </c>
      <c r="Q186" s="565" t="s">
        <v>39</v>
      </c>
      <c r="R186" s="370">
        <v>45932</v>
      </c>
      <c r="S186" s="1250">
        <v>4084</v>
      </c>
      <c r="T186" s="382">
        <v>4064</v>
      </c>
      <c r="U186" s="365">
        <v>1</v>
      </c>
      <c r="V186" s="370">
        <v>45952</v>
      </c>
      <c r="W186" s="280">
        <v>1</v>
      </c>
      <c r="X186" s="280">
        <v>1</v>
      </c>
      <c r="Y186" s="280">
        <v>1</v>
      </c>
      <c r="Z186" s="370">
        <v>46008</v>
      </c>
      <c r="AA186" s="370">
        <v>46008</v>
      </c>
      <c r="AB186" s="104" t="s">
        <v>1103</v>
      </c>
    </row>
    <row r="187" spans="1:28" ht="39.75" customHeight="1">
      <c r="A187" s="650" t="s">
        <v>430</v>
      </c>
      <c r="B187" s="377" t="s">
        <v>35</v>
      </c>
      <c r="C187" s="360">
        <v>45991</v>
      </c>
      <c r="D187" s="366" t="s">
        <v>51</v>
      </c>
      <c r="E187" s="367">
        <v>45880</v>
      </c>
      <c r="F187" s="366" t="s">
        <v>56</v>
      </c>
      <c r="G187" s="368" t="s">
        <v>431</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1070</v>
      </c>
      <c r="AA187" s="373" t="s">
        <v>1070</v>
      </c>
      <c r="AB187" s="389" t="s">
        <v>1104</v>
      </c>
    </row>
    <row r="188" spans="1:28" ht="39.75" customHeight="1">
      <c r="A188" s="838" t="s">
        <v>1105</v>
      </c>
      <c r="B188" s="377" t="s">
        <v>35</v>
      </c>
      <c r="C188" s="704">
        <v>46040</v>
      </c>
      <c r="D188" s="716" t="s">
        <v>55</v>
      </c>
      <c r="E188" s="715">
        <v>46042</v>
      </c>
      <c r="F188" s="716" t="s">
        <v>54</v>
      </c>
      <c r="G188" s="716"/>
      <c r="H188" s="717">
        <v>0</v>
      </c>
      <c r="I188" s="372" t="s">
        <v>137</v>
      </c>
      <c r="J188" s="717" t="s">
        <v>31</v>
      </c>
      <c r="K188" s="715" t="s">
        <v>547</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1106</v>
      </c>
    </row>
    <row r="189" spans="1:28" ht="39.75" customHeight="1">
      <c r="A189" s="838" t="s">
        <v>1107</v>
      </c>
      <c r="B189" s="377" t="s">
        <v>35</v>
      </c>
      <c r="C189" s="704">
        <v>46073</v>
      </c>
      <c r="D189" s="716" t="s">
        <v>53</v>
      </c>
      <c r="E189" s="715">
        <v>46055</v>
      </c>
      <c r="F189" s="716" t="s">
        <v>54</v>
      </c>
      <c r="G189" s="716" t="s">
        <v>1108</v>
      </c>
      <c r="H189" s="717">
        <v>0</v>
      </c>
      <c r="I189" s="372" t="s">
        <v>137</v>
      </c>
      <c r="J189" s="717" t="s">
        <v>31</v>
      </c>
      <c r="K189" s="367" t="s">
        <v>547</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1070</v>
      </c>
      <c r="AA189" s="373" t="s">
        <v>1070</v>
      </c>
      <c r="AB189" s="713" t="s">
        <v>1109</v>
      </c>
    </row>
    <row r="190" spans="1:28" ht="39.75" customHeight="1">
      <c r="A190" s="1067" t="s">
        <v>1110</v>
      </c>
      <c r="B190" s="377" t="s">
        <v>35</v>
      </c>
      <c r="C190" s="360" t="s">
        <v>1111</v>
      </c>
      <c r="D190" s="366" t="s">
        <v>51</v>
      </c>
      <c r="E190" s="367">
        <v>45964</v>
      </c>
      <c r="F190" s="366" t="s">
        <v>56</v>
      </c>
      <c r="G190" s="368"/>
      <c r="H190" s="369">
        <v>0</v>
      </c>
      <c r="I190" s="362" t="s">
        <v>137</v>
      </c>
      <c r="J190" s="369" t="s">
        <v>31</v>
      </c>
      <c r="K190" s="367" t="s">
        <v>547</v>
      </c>
      <c r="L190" s="369" t="s">
        <v>120</v>
      </c>
      <c r="M190" s="944">
        <v>2670.65</v>
      </c>
      <c r="N190" s="970"/>
      <c r="O190" s="989"/>
      <c r="P190" s="369" t="s">
        <v>120</v>
      </c>
      <c r="Q190" s="565" t="s">
        <v>39</v>
      </c>
      <c r="R190" s="370">
        <v>45937</v>
      </c>
      <c r="S190" s="1268">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1112</v>
      </c>
    </row>
    <row r="191" spans="1:28" ht="39.75" customHeight="1">
      <c r="A191" s="838" t="s">
        <v>1113</v>
      </c>
      <c r="B191" s="377" t="s">
        <v>35</v>
      </c>
      <c r="C191" s="704">
        <v>46040</v>
      </c>
      <c r="D191" s="716" t="s">
        <v>309</v>
      </c>
      <c r="E191" s="715">
        <v>46034</v>
      </c>
      <c r="F191" s="716" t="s">
        <v>54</v>
      </c>
      <c r="G191" s="716"/>
      <c r="H191" s="717">
        <v>76</v>
      </c>
      <c r="I191" s="372" t="s">
        <v>137</v>
      </c>
      <c r="J191" s="1188"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1070</v>
      </c>
      <c r="AA191" s="373" t="s">
        <v>1070</v>
      </c>
      <c r="AB191" s="713" t="s">
        <v>1114</v>
      </c>
    </row>
    <row r="192" spans="1:28" ht="39.75" customHeight="1">
      <c r="A192" s="563" t="s">
        <v>1115</v>
      </c>
      <c r="B192" s="377" t="s">
        <v>38</v>
      </c>
      <c r="C192" s="360">
        <v>46006</v>
      </c>
      <c r="D192" s="366" t="s">
        <v>53</v>
      </c>
      <c r="E192" s="367">
        <v>45987</v>
      </c>
      <c r="F192" s="366" t="s">
        <v>52</v>
      </c>
      <c r="G192" s="368" t="s">
        <v>1116</v>
      </c>
      <c r="H192" s="369">
        <v>35</v>
      </c>
      <c r="I192" s="372" t="s">
        <v>137</v>
      </c>
      <c r="J192" s="369" t="s">
        <v>31</v>
      </c>
      <c r="K192" s="367" t="s">
        <v>547</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1070</v>
      </c>
      <c r="AA192" s="373" t="s">
        <v>1070</v>
      </c>
      <c r="AB192" s="834" t="s">
        <v>834</v>
      </c>
    </row>
    <row r="193" spans="1:28" ht="39.75" customHeight="1">
      <c r="A193" s="563" t="s">
        <v>1117</v>
      </c>
      <c r="B193" s="377" t="s">
        <v>38</v>
      </c>
      <c r="C193" s="360">
        <v>46006</v>
      </c>
      <c r="D193" s="366" t="s">
        <v>53</v>
      </c>
      <c r="E193" s="367">
        <v>45975</v>
      </c>
      <c r="F193" s="366" t="s">
        <v>52</v>
      </c>
      <c r="G193" s="368" t="s">
        <v>1118</v>
      </c>
      <c r="H193" s="369">
        <v>86</v>
      </c>
      <c r="I193" s="372" t="s">
        <v>137</v>
      </c>
      <c r="J193" s="1188" t="s">
        <v>31</v>
      </c>
      <c r="K193" s="367" t="s">
        <v>547</v>
      </c>
      <c r="L193" s="369" t="s">
        <v>120</v>
      </c>
      <c r="M193" s="944">
        <v>111432</v>
      </c>
      <c r="N193" s="558"/>
      <c r="O193" s="1017"/>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1070</v>
      </c>
      <c r="AA193" s="373" t="s">
        <v>1070</v>
      </c>
      <c r="AB193" s="834" t="s">
        <v>1119</v>
      </c>
    </row>
    <row r="194" spans="1:28" ht="39.75" customHeight="1">
      <c r="A194" s="563" t="s">
        <v>1120</v>
      </c>
      <c r="B194" s="377" t="s">
        <v>38</v>
      </c>
      <c r="C194" s="360">
        <v>46006</v>
      </c>
      <c r="D194" s="366" t="s">
        <v>53</v>
      </c>
      <c r="E194" s="367">
        <v>45980</v>
      </c>
      <c r="F194" s="366" t="s">
        <v>52</v>
      </c>
      <c r="G194" s="368" t="s">
        <v>1121</v>
      </c>
      <c r="H194" s="369">
        <v>75</v>
      </c>
      <c r="I194" s="372" t="s">
        <v>137</v>
      </c>
      <c r="J194" s="369" t="s">
        <v>31</v>
      </c>
      <c r="K194" s="367" t="s">
        <v>547</v>
      </c>
      <c r="L194" s="369" t="s">
        <v>120</v>
      </c>
      <c r="M194" s="944">
        <v>82330</v>
      </c>
      <c r="N194" s="558"/>
      <c r="O194" s="1017"/>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1070</v>
      </c>
      <c r="AA194" s="373" t="s">
        <v>1070</v>
      </c>
      <c r="AB194" s="834" t="s">
        <v>1122</v>
      </c>
    </row>
    <row r="195" spans="1:28" ht="39.75" customHeight="1">
      <c r="A195" s="297" t="s">
        <v>432</v>
      </c>
      <c r="B195" s="298" t="s">
        <v>32</v>
      </c>
      <c r="C195" s="19">
        <v>45899</v>
      </c>
      <c r="D195" s="299" t="s">
        <v>57</v>
      </c>
      <c r="E195" s="299">
        <v>45873</v>
      </c>
      <c r="F195" s="457" t="s">
        <v>151</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439</v>
      </c>
      <c r="B196" s="358" t="s">
        <v>32</v>
      </c>
      <c r="C196" s="360">
        <v>45868</v>
      </c>
      <c r="D196" s="375" t="s">
        <v>57</v>
      </c>
      <c r="E196" s="360">
        <v>45786</v>
      </c>
      <c r="F196" s="375" t="s">
        <v>58</v>
      </c>
      <c r="G196" s="358" t="s">
        <v>440</v>
      </c>
      <c r="H196" s="362">
        <v>0</v>
      </c>
      <c r="I196" s="362" t="s">
        <v>137</v>
      </c>
      <c r="J196" s="362" t="s">
        <v>31</v>
      </c>
      <c r="K196" s="360">
        <v>45786</v>
      </c>
      <c r="L196" s="362" t="s">
        <v>120</v>
      </c>
      <c r="M196" s="651">
        <v>133172.15</v>
      </c>
      <c r="N196" s="558"/>
      <c r="O196" s="1017"/>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1123</v>
      </c>
    </row>
    <row r="197" spans="1:28" ht="39.75" customHeight="1">
      <c r="A197" s="563" t="s">
        <v>1124</v>
      </c>
      <c r="B197" s="358" t="s">
        <v>32</v>
      </c>
      <c r="C197" s="367">
        <v>45960</v>
      </c>
      <c r="D197" s="360" t="s">
        <v>51</v>
      </c>
      <c r="E197" s="367">
        <v>45918</v>
      </c>
      <c r="F197" s="358" t="s">
        <v>58</v>
      </c>
      <c r="G197" s="18" t="s">
        <v>1125</v>
      </c>
      <c r="H197" s="648">
        <v>0</v>
      </c>
      <c r="I197" s="1177"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2" t="s">
        <v>1126</v>
      </c>
    </row>
    <row r="198" spans="1:28" ht="39.75" customHeight="1">
      <c r="A198" s="660" t="s">
        <v>449</v>
      </c>
      <c r="B198" s="358" t="s">
        <v>32</v>
      </c>
      <c r="C198" s="360">
        <v>45868</v>
      </c>
      <c r="D198" s="360" t="s">
        <v>51</v>
      </c>
      <c r="E198" s="360">
        <v>45793</v>
      </c>
      <c r="F198" s="375" t="s">
        <v>58</v>
      </c>
      <c r="G198" s="649" t="s">
        <v>450</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1127</v>
      </c>
    </row>
    <row r="199" spans="1:28" ht="39.75" customHeight="1">
      <c r="A199" s="838" t="s">
        <v>1128</v>
      </c>
      <c r="B199" s="705" t="s">
        <v>32</v>
      </c>
      <c r="C199" s="704">
        <v>46073</v>
      </c>
      <c r="D199" s="704" t="s">
        <v>51</v>
      </c>
      <c r="E199" s="704">
        <v>46042</v>
      </c>
      <c r="F199" s="705" t="s">
        <v>61</v>
      </c>
      <c r="G199" s="705" t="s">
        <v>1129</v>
      </c>
      <c r="H199" s="706">
        <v>11</v>
      </c>
      <c r="I199" s="1177"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1130</v>
      </c>
    </row>
    <row r="200" spans="1:28" ht="39.75" customHeight="1">
      <c r="A200" s="838" t="s">
        <v>1131</v>
      </c>
      <c r="B200" s="705" t="s">
        <v>32</v>
      </c>
      <c r="C200" s="704">
        <v>46101</v>
      </c>
      <c r="D200" s="704" t="s">
        <v>836</v>
      </c>
      <c r="E200" s="704">
        <v>46042</v>
      </c>
      <c r="F200" s="705" t="s">
        <v>58</v>
      </c>
      <c r="G200" s="705" t="s">
        <v>1132</v>
      </c>
      <c r="H200" s="706">
        <v>65</v>
      </c>
      <c r="I200" s="1177"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1070</v>
      </c>
      <c r="AA200" s="373" t="s">
        <v>1070</v>
      </c>
      <c r="AB200" s="713" t="s">
        <v>1133</v>
      </c>
    </row>
    <row r="201" spans="1:28" ht="39.75" customHeight="1">
      <c r="A201" s="838" t="s">
        <v>1134</v>
      </c>
      <c r="B201" s="705" t="s">
        <v>32</v>
      </c>
      <c r="C201" s="704">
        <v>46073</v>
      </c>
      <c r="D201" s="704" t="s">
        <v>1135</v>
      </c>
      <c r="E201" s="704">
        <v>46045</v>
      </c>
      <c r="F201" s="705" t="s">
        <v>61</v>
      </c>
      <c r="G201" s="705" t="s">
        <v>1136</v>
      </c>
      <c r="H201" s="706">
        <v>87</v>
      </c>
      <c r="I201" s="1177"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1070</v>
      </c>
      <c r="AB201" s="713" t="s">
        <v>1137</v>
      </c>
    </row>
    <row r="202" spans="1:28" ht="39.75" customHeight="1">
      <c r="A202" s="297" t="s">
        <v>1138</v>
      </c>
      <c r="B202" s="18" t="s">
        <v>32</v>
      </c>
      <c r="C202" s="19">
        <v>45930</v>
      </c>
      <c r="D202" s="19" t="s">
        <v>57</v>
      </c>
      <c r="E202" s="19">
        <v>45884</v>
      </c>
      <c r="F202" s="18" t="s">
        <v>151</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69">
        <f>IFERROR(Table5[[#This Row],[Actual Redline Completed Footage UG]]/Table5[[#This Row],[Footage UG]], 0)</f>
        <v>0.94802207911683534</v>
      </c>
      <c r="V202" s="21">
        <v>45895</v>
      </c>
      <c r="W202" s="7">
        <v>1</v>
      </c>
      <c r="X202" s="7">
        <v>1</v>
      </c>
      <c r="Y202" s="940">
        <v>1</v>
      </c>
      <c r="Z202" s="21">
        <v>45932</v>
      </c>
      <c r="AA202" s="21">
        <v>45932</v>
      </c>
      <c r="AB202" s="352" t="s">
        <v>1139</v>
      </c>
    </row>
    <row r="203" spans="1:28" ht="39.75" customHeight="1">
      <c r="A203" s="563" t="s">
        <v>1140</v>
      </c>
      <c r="B203" s="358" t="s">
        <v>32</v>
      </c>
      <c r="C203" s="360">
        <v>45991</v>
      </c>
      <c r="D203" s="360" t="s">
        <v>57</v>
      </c>
      <c r="E203" s="360">
        <v>45966</v>
      </c>
      <c r="F203" s="358" t="s">
        <v>58</v>
      </c>
      <c r="G203" s="361" t="s">
        <v>1141</v>
      </c>
      <c r="H203" s="362">
        <v>83</v>
      </c>
      <c r="I203" s="1177"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1142</v>
      </c>
    </row>
    <row r="204" spans="1:28" ht="39.75" customHeight="1">
      <c r="A204" s="563" t="s">
        <v>1143</v>
      </c>
      <c r="B204" s="358" t="s">
        <v>32</v>
      </c>
      <c r="C204" s="360">
        <v>46001</v>
      </c>
      <c r="D204" s="360" t="s">
        <v>57</v>
      </c>
      <c r="E204" s="360">
        <v>45966</v>
      </c>
      <c r="F204" s="358" t="s">
        <v>58</v>
      </c>
      <c r="G204" s="361" t="s">
        <v>1144</v>
      </c>
      <c r="H204" s="362">
        <v>77</v>
      </c>
      <c r="I204" s="1177"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1145</v>
      </c>
    </row>
    <row r="205" spans="1:28" ht="39.75" customHeight="1">
      <c r="A205" s="838" t="s">
        <v>1146</v>
      </c>
      <c r="B205" s="705" t="s">
        <v>32</v>
      </c>
      <c r="C205" s="704">
        <v>46021</v>
      </c>
      <c r="D205" s="704" t="s">
        <v>57</v>
      </c>
      <c r="E205" s="704">
        <v>46001</v>
      </c>
      <c r="F205" s="705" t="s">
        <v>61</v>
      </c>
      <c r="G205" s="705"/>
      <c r="H205" s="706">
        <v>49</v>
      </c>
      <c r="I205" s="1177"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1070</v>
      </c>
      <c r="AB205" s="713" t="s">
        <v>1147</v>
      </c>
    </row>
    <row r="206" spans="1:28" ht="39.75" customHeight="1">
      <c r="A206" s="650" t="s">
        <v>1148</v>
      </c>
      <c r="B206" s="358" t="s">
        <v>32</v>
      </c>
      <c r="C206" s="367">
        <v>45899</v>
      </c>
      <c r="D206" s="1270" t="s">
        <v>936</v>
      </c>
      <c r="E206" s="367">
        <v>45889</v>
      </c>
      <c r="F206" s="375" t="s">
        <v>151</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1149</v>
      </c>
    </row>
    <row r="207" spans="1:28" ht="39.75" customHeight="1">
      <c r="A207" s="650" t="s">
        <v>1150</v>
      </c>
      <c r="B207" s="358" t="s">
        <v>32</v>
      </c>
      <c r="C207" s="367">
        <v>45930</v>
      </c>
      <c r="D207" s="360" t="s">
        <v>57</v>
      </c>
      <c r="E207" s="375">
        <v>45910</v>
      </c>
      <c r="F207" s="358" t="s">
        <v>58</v>
      </c>
      <c r="G207" s="358" t="s">
        <v>1151</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1070</v>
      </c>
      <c r="AA207" s="373" t="s">
        <v>1070</v>
      </c>
      <c r="AB207" s="330" t="s">
        <v>1152</v>
      </c>
    </row>
    <row r="208" spans="1:28" ht="39.75" customHeight="1">
      <c r="A208" s="838" t="s">
        <v>1153</v>
      </c>
      <c r="B208" s="705" t="s">
        <v>32</v>
      </c>
      <c r="C208" s="704">
        <v>46010</v>
      </c>
      <c r="D208" s="704" t="s">
        <v>936</v>
      </c>
      <c r="E208" s="704">
        <v>45974</v>
      </c>
      <c r="F208" s="705" t="s">
        <v>58</v>
      </c>
      <c r="G208" s="705" t="s">
        <v>1154</v>
      </c>
      <c r="H208" s="706">
        <v>67</v>
      </c>
      <c r="I208" s="1177"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1155</v>
      </c>
    </row>
    <row r="209" spans="1:28" ht="39.75" customHeight="1">
      <c r="A209" s="660" t="s">
        <v>1156</v>
      </c>
      <c r="B209" s="358" t="s">
        <v>32</v>
      </c>
      <c r="C209" s="367">
        <v>45930</v>
      </c>
      <c r="D209" s="360" t="s">
        <v>57</v>
      </c>
      <c r="E209" s="375">
        <v>45910</v>
      </c>
      <c r="F209" s="375" t="s">
        <v>151</v>
      </c>
      <c r="G209" s="361" t="s">
        <v>1157</v>
      </c>
      <c r="H209" s="362">
        <v>67</v>
      </c>
      <c r="I209" s="1177"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1158</v>
      </c>
    </row>
    <row r="210" spans="1:28" ht="39.75" customHeight="1">
      <c r="A210" s="838" t="s">
        <v>1159</v>
      </c>
      <c r="B210" s="705" t="s">
        <v>32</v>
      </c>
      <c r="C210" s="704">
        <v>46010</v>
      </c>
      <c r="D210" s="704" t="s">
        <v>936</v>
      </c>
      <c r="E210" s="704">
        <v>45974</v>
      </c>
      <c r="F210" s="705" t="s">
        <v>58</v>
      </c>
      <c r="G210" s="705" t="s">
        <v>1160</v>
      </c>
      <c r="H210" s="706">
        <v>68</v>
      </c>
      <c r="I210" s="1177"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1161</v>
      </c>
    </row>
    <row r="211" spans="1:28" ht="39.75" customHeight="1">
      <c r="A211" s="838" t="s">
        <v>1162</v>
      </c>
      <c r="B211" s="705" t="s">
        <v>32</v>
      </c>
      <c r="C211" s="704">
        <v>46010</v>
      </c>
      <c r="D211" s="704" t="s">
        <v>936</v>
      </c>
      <c r="E211" s="704">
        <v>45974</v>
      </c>
      <c r="F211" s="705" t="s">
        <v>58</v>
      </c>
      <c r="G211" s="705" t="s">
        <v>1163</v>
      </c>
      <c r="H211" s="706">
        <v>28</v>
      </c>
      <c r="I211" s="1177"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1164</v>
      </c>
    </row>
    <row r="212" spans="1:28" ht="39.75" customHeight="1">
      <c r="A212" s="297" t="s">
        <v>1165</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1166</v>
      </c>
    </row>
    <row r="213" spans="1:28" ht="39.75" customHeight="1">
      <c r="A213" s="297" t="s">
        <v>502</v>
      </c>
      <c r="B213" s="18" t="s">
        <v>32</v>
      </c>
      <c r="C213" s="19">
        <v>45899</v>
      </c>
      <c r="D213" s="305" t="s">
        <v>936</v>
      </c>
      <c r="E213" s="19">
        <v>45887</v>
      </c>
      <c r="F213" s="305" t="s">
        <v>151</v>
      </c>
      <c r="G213" s="303" t="s">
        <v>1167</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1168</v>
      </c>
    </row>
    <row r="214" spans="1:28" ht="39.75" customHeight="1">
      <c r="A214" s="297" t="s">
        <v>1169</v>
      </c>
      <c r="B214" s="18" t="s">
        <v>32</v>
      </c>
      <c r="C214" s="19">
        <v>45930</v>
      </c>
      <c r="D214" s="19" t="s">
        <v>57</v>
      </c>
      <c r="E214" s="19">
        <v>45896</v>
      </c>
      <c r="F214" s="305" t="s">
        <v>151</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1170</v>
      </c>
    </row>
    <row r="215" spans="1:28" ht="39.75" customHeight="1">
      <c r="A215" s="838" t="s">
        <v>1171</v>
      </c>
      <c r="B215" s="705" t="s">
        <v>32</v>
      </c>
      <c r="C215" s="704">
        <v>46006</v>
      </c>
      <c r="D215" s="704" t="s">
        <v>57</v>
      </c>
      <c r="E215" s="704">
        <v>46006</v>
      </c>
      <c r="F215" s="705" t="s">
        <v>58</v>
      </c>
      <c r="G215" s="705" t="s">
        <v>1172</v>
      </c>
      <c r="H215" s="706">
        <v>21</v>
      </c>
      <c r="I215" s="1177" t="s">
        <v>137</v>
      </c>
      <c r="J215" s="706" t="s">
        <v>31</v>
      </c>
      <c r="K215" s="704">
        <v>46006</v>
      </c>
      <c r="L215" s="706" t="s">
        <v>120</v>
      </c>
      <c r="M215" s="839">
        <v>20891</v>
      </c>
      <c r="N215" s="558"/>
      <c r="O215" s="1017"/>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1070</v>
      </c>
      <c r="AB215" s="744" t="s">
        <v>1173</v>
      </c>
    </row>
    <row r="216" spans="1:28" ht="39.75" customHeight="1">
      <c r="A216" s="297" t="s">
        <v>1174</v>
      </c>
      <c r="B216" s="18" t="s">
        <v>32</v>
      </c>
      <c r="C216" s="19">
        <v>45930</v>
      </c>
      <c r="D216" s="19" t="s">
        <v>57</v>
      </c>
      <c r="E216" s="19">
        <v>45915</v>
      </c>
      <c r="F216" s="305" t="s">
        <v>151</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1175</v>
      </c>
    </row>
    <row r="217" spans="1:28" ht="39.75" customHeight="1">
      <c r="A217" s="297" t="s">
        <v>1176</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2" t="s">
        <v>1177</v>
      </c>
    </row>
    <row r="218" spans="1:28" ht="39.75" customHeight="1">
      <c r="A218" s="650" t="s">
        <v>1178</v>
      </c>
      <c r="B218" s="358" t="s">
        <v>32</v>
      </c>
      <c r="C218" s="367">
        <v>45960</v>
      </c>
      <c r="D218" s="360" t="s">
        <v>57</v>
      </c>
      <c r="E218" s="360">
        <v>45915</v>
      </c>
      <c r="F218" s="375" t="s">
        <v>151</v>
      </c>
      <c r="G218" s="361"/>
      <c r="H218" s="362">
        <v>82</v>
      </c>
      <c r="I218" s="1177"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1070</v>
      </c>
      <c r="AA218" s="373" t="s">
        <v>1070</v>
      </c>
      <c r="AB218" s="603" t="s">
        <v>1179</v>
      </c>
    </row>
    <row r="219" spans="1:28" ht="39.75" customHeight="1">
      <c r="A219" s="297" t="s">
        <v>1180</v>
      </c>
      <c r="B219" s="18" t="s">
        <v>32</v>
      </c>
      <c r="C219" s="19">
        <v>45960</v>
      </c>
      <c r="D219" s="19" t="s">
        <v>836</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1181</v>
      </c>
    </row>
    <row r="220" spans="1:28" ht="39.75" customHeight="1">
      <c r="A220" s="563" t="s">
        <v>1182</v>
      </c>
      <c r="B220" s="358" t="s">
        <v>32</v>
      </c>
      <c r="C220" s="367">
        <v>45976</v>
      </c>
      <c r="D220" s="360" t="s">
        <v>57</v>
      </c>
      <c r="E220" s="360">
        <v>45959</v>
      </c>
      <c r="F220" s="358" t="s">
        <v>1183</v>
      </c>
      <c r="G220" s="361"/>
      <c r="H220" s="362">
        <v>69</v>
      </c>
      <c r="I220" s="1177" t="s">
        <v>137</v>
      </c>
      <c r="J220" s="362" t="s">
        <v>31</v>
      </c>
      <c r="K220" s="360">
        <v>45962</v>
      </c>
      <c r="L220" s="362" t="s">
        <v>120</v>
      </c>
      <c r="M220" s="700">
        <v>37418</v>
      </c>
      <c r="N220" s="343">
        <v>28949</v>
      </c>
      <c r="O220" s="1017"/>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1070</v>
      </c>
      <c r="AB220" s="1271" t="s">
        <v>1184</v>
      </c>
    </row>
    <row r="221" spans="1:28" ht="39.75" customHeight="1">
      <c r="A221" s="838" t="s">
        <v>1185</v>
      </c>
      <c r="B221" s="705" t="s">
        <v>32</v>
      </c>
      <c r="C221" s="704">
        <v>46006</v>
      </c>
      <c r="D221" s="704" t="s">
        <v>57</v>
      </c>
      <c r="E221" s="704">
        <v>46021</v>
      </c>
      <c r="F221" s="705" t="s">
        <v>58</v>
      </c>
      <c r="G221" s="705" t="s">
        <v>1186</v>
      </c>
      <c r="H221" s="706">
        <v>87</v>
      </c>
      <c r="I221" s="1177" t="s">
        <v>137</v>
      </c>
      <c r="J221" s="706" t="s">
        <v>31</v>
      </c>
      <c r="K221" s="704">
        <v>46027</v>
      </c>
      <c r="L221" s="706" t="s">
        <v>120</v>
      </c>
      <c r="M221" s="839">
        <v>63322.45</v>
      </c>
      <c r="N221" s="558"/>
      <c r="O221" s="1017"/>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1187</v>
      </c>
    </row>
    <row r="222" spans="1:28" ht="39.75" customHeight="1">
      <c r="A222" s="838" t="s">
        <v>1188</v>
      </c>
      <c r="B222" s="705" t="s">
        <v>32</v>
      </c>
      <c r="C222" s="704">
        <v>46052</v>
      </c>
      <c r="D222" s="704" t="s">
        <v>836</v>
      </c>
      <c r="E222" s="704">
        <v>46021</v>
      </c>
      <c r="F222" s="705" t="s">
        <v>61</v>
      </c>
      <c r="G222" s="705" t="s">
        <v>1189</v>
      </c>
      <c r="H222" s="706">
        <v>88</v>
      </c>
      <c r="I222" s="1177" t="s">
        <v>137</v>
      </c>
      <c r="J222" s="706" t="s">
        <v>31</v>
      </c>
      <c r="K222" s="704">
        <v>46021</v>
      </c>
      <c r="L222" s="706" t="s">
        <v>120</v>
      </c>
      <c r="M222" s="839">
        <v>77109.5</v>
      </c>
      <c r="N222" s="558"/>
      <c r="O222" s="1017"/>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1190</v>
      </c>
    </row>
    <row r="223" spans="1:28" ht="39.75" customHeight="1">
      <c r="A223" s="297" t="s">
        <v>542</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1">
        <v>1010</v>
      </c>
      <c r="T223" s="1272">
        <v>978</v>
      </c>
      <c r="U223" s="3">
        <v>0.97</v>
      </c>
      <c r="V223" s="604">
        <v>45911</v>
      </c>
      <c r="W223" s="466">
        <v>1</v>
      </c>
      <c r="X223" s="962">
        <v>1</v>
      </c>
      <c r="Y223" s="963">
        <v>1</v>
      </c>
      <c r="Z223" s="370">
        <v>45972</v>
      </c>
      <c r="AA223" s="370">
        <v>45972</v>
      </c>
      <c r="AB223" s="352" t="s">
        <v>1191</v>
      </c>
    </row>
    <row r="224" spans="1:28" ht="39.75" customHeight="1">
      <c r="A224" s="570" t="s">
        <v>515</v>
      </c>
      <c r="B224" s="699" t="s">
        <v>32</v>
      </c>
      <c r="C224" s="629">
        <v>45838</v>
      </c>
      <c r="D224" s="1273" t="s">
        <v>57</v>
      </c>
      <c r="E224" s="629">
        <v>45817</v>
      </c>
      <c r="F224" s="1273" t="s">
        <v>58</v>
      </c>
      <c r="G224" s="1274" t="s">
        <v>523</v>
      </c>
      <c r="H224" s="635">
        <v>0</v>
      </c>
      <c r="I224" s="1238" t="s">
        <v>137</v>
      </c>
      <c r="J224" s="635" t="s">
        <v>31</v>
      </c>
      <c r="K224" s="1275">
        <v>45821</v>
      </c>
      <c r="L224" s="1238" t="s">
        <v>120</v>
      </c>
      <c r="M224" s="636">
        <v>23436.55</v>
      </c>
      <c r="N224" s="558"/>
      <c r="O224" s="1018"/>
      <c r="P224" s="1238"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1192</v>
      </c>
    </row>
    <row r="225" spans="1:28" ht="39.75" customHeight="1">
      <c r="A225" s="563" t="s">
        <v>1193</v>
      </c>
      <c r="B225" s="643" t="s">
        <v>32</v>
      </c>
      <c r="C225" s="367">
        <v>45991</v>
      </c>
      <c r="D225" s="358" t="s">
        <v>1194</v>
      </c>
      <c r="E225" s="360">
        <v>45936</v>
      </c>
      <c r="F225" s="358" t="s">
        <v>58</v>
      </c>
      <c r="G225" s="361"/>
      <c r="H225" s="362">
        <v>0</v>
      </c>
      <c r="I225" s="362" t="s">
        <v>137</v>
      </c>
      <c r="J225" s="362" t="s">
        <v>31</v>
      </c>
      <c r="K225" s="360" t="s">
        <v>148</v>
      </c>
      <c r="L225" s="362" t="s">
        <v>120</v>
      </c>
      <c r="M225" s="700">
        <v>74164.05</v>
      </c>
      <c r="N225" s="582"/>
      <c r="O225" s="1017"/>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8" t="s">
        <v>1195</v>
      </c>
    </row>
    <row r="226" spans="1:28" ht="39.75" customHeight="1">
      <c r="A226" s="573" t="s">
        <v>532</v>
      </c>
      <c r="B226" s="610" t="s">
        <v>32</v>
      </c>
      <c r="C226" s="24">
        <v>45899</v>
      </c>
      <c r="D226" s="608" t="s">
        <v>57</v>
      </c>
      <c r="E226" s="608">
        <v>45882</v>
      </c>
      <c r="F226" s="661" t="s">
        <v>151</v>
      </c>
      <c r="G226" s="665" t="s">
        <v>978</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979</v>
      </c>
    </row>
    <row r="227" spans="1:28" ht="39.75" customHeight="1">
      <c r="A227" s="573" t="s">
        <v>537</v>
      </c>
      <c r="B227" s="610" t="s">
        <v>32</v>
      </c>
      <c r="C227" s="24">
        <v>45868</v>
      </c>
      <c r="D227" s="576" t="s">
        <v>51</v>
      </c>
      <c r="E227" s="608">
        <v>45853</v>
      </c>
      <c r="F227" s="661" t="s">
        <v>58</v>
      </c>
      <c r="G227" s="666" t="s">
        <v>538</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1196</v>
      </c>
    </row>
    <row r="228" spans="1:28" ht="39.75" customHeight="1">
      <c r="A228" s="838" t="s">
        <v>1197</v>
      </c>
      <c r="B228" s="705" t="s">
        <v>32</v>
      </c>
      <c r="C228" s="704">
        <v>46031</v>
      </c>
      <c r="D228" s="704" t="s">
        <v>57</v>
      </c>
      <c r="E228" s="704">
        <v>46002</v>
      </c>
      <c r="F228" s="705" t="s">
        <v>61</v>
      </c>
      <c r="G228" s="705" t="s">
        <v>1198</v>
      </c>
      <c r="H228" s="706">
        <v>0</v>
      </c>
      <c r="I228" s="706" t="s">
        <v>137</v>
      </c>
      <c r="J228" s="706" t="s">
        <v>31</v>
      </c>
      <c r="K228" s="704" t="s">
        <v>148</v>
      </c>
      <c r="L228" s="706" t="s">
        <v>120</v>
      </c>
      <c r="M228" s="863">
        <v>23475.5</v>
      </c>
      <c r="N228" s="802"/>
      <c r="O228" s="802"/>
      <c r="P228" s="756" t="s">
        <v>120</v>
      </c>
      <c r="Q228" s="968" t="s">
        <v>39</v>
      </c>
      <c r="R228" s="742">
        <v>45999</v>
      </c>
      <c r="S228" s="1276">
        <v>1890</v>
      </c>
      <c r="T228" s="865">
        <v>2048</v>
      </c>
      <c r="U228" s="674">
        <f>IFERROR($T228/$S228, 0)</f>
        <v>1.0835978835978837</v>
      </c>
      <c r="V228" s="720">
        <v>46009</v>
      </c>
      <c r="W228" s="712">
        <v>1</v>
      </c>
      <c r="X228" s="280">
        <v>1</v>
      </c>
      <c r="Y228" s="1240">
        <v>1</v>
      </c>
      <c r="Z228" s="363">
        <v>46025</v>
      </c>
      <c r="AA228" s="255" t="s">
        <v>1070</v>
      </c>
      <c r="AB228" s="744" t="s">
        <v>1199</v>
      </c>
    </row>
    <row r="229" spans="1:28" ht="39.75" customHeight="1">
      <c r="A229" s="563" t="s">
        <v>1200</v>
      </c>
      <c r="B229" s="358" t="s">
        <v>32</v>
      </c>
      <c r="C229" s="367">
        <v>45991</v>
      </c>
      <c r="D229" s="360" t="s">
        <v>836</v>
      </c>
      <c r="E229" s="360">
        <v>45953</v>
      </c>
      <c r="F229" s="358" t="s">
        <v>61</v>
      </c>
      <c r="G229" s="361" t="s">
        <v>1201</v>
      </c>
      <c r="H229" s="362">
        <v>0</v>
      </c>
      <c r="I229" s="362" t="s">
        <v>137</v>
      </c>
      <c r="J229" s="362" t="s">
        <v>31</v>
      </c>
      <c r="K229" s="360" t="s">
        <v>148</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1070</v>
      </c>
      <c r="AA229" s="255" t="s">
        <v>1070</v>
      </c>
      <c r="AB229" s="842" t="s">
        <v>1202</v>
      </c>
    </row>
    <row r="230" spans="1:28" ht="39.75" customHeight="1">
      <c r="A230" s="563" t="s">
        <v>1203</v>
      </c>
      <c r="B230" s="358" t="s">
        <v>32</v>
      </c>
      <c r="C230" s="367">
        <v>45960</v>
      </c>
      <c r="D230" s="360" t="s">
        <v>1204</v>
      </c>
      <c r="E230" s="360">
        <v>45939</v>
      </c>
      <c r="F230" s="358" t="s">
        <v>151</v>
      </c>
      <c r="G230" s="361"/>
      <c r="H230" s="362">
        <v>385</v>
      </c>
      <c r="I230" s="1177" t="s">
        <v>137</v>
      </c>
      <c r="J230" s="362" t="s">
        <v>37</v>
      </c>
      <c r="K230" s="360">
        <v>45937</v>
      </c>
      <c r="L230" s="362" t="s">
        <v>120</v>
      </c>
      <c r="M230" s="972">
        <v>210533.1</v>
      </c>
      <c r="N230" s="980"/>
      <c r="O230" s="1019"/>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8" t="s">
        <v>1205</v>
      </c>
    </row>
    <row r="231" spans="1:28" ht="39.75" customHeight="1">
      <c r="A231" s="838" t="s">
        <v>1206</v>
      </c>
      <c r="B231" s="643" t="s">
        <v>32</v>
      </c>
      <c r="C231" s="704">
        <v>46020</v>
      </c>
      <c r="D231" s="704" t="s">
        <v>1207</v>
      </c>
      <c r="E231" s="704">
        <v>45978</v>
      </c>
      <c r="F231" s="705" t="s">
        <v>61</v>
      </c>
      <c r="G231" s="705" t="s">
        <v>1208</v>
      </c>
      <c r="H231" s="706">
        <v>197</v>
      </c>
      <c r="I231" s="1177" t="s">
        <v>137</v>
      </c>
      <c r="J231" s="706" t="s">
        <v>37</v>
      </c>
      <c r="K231" s="704">
        <v>45978</v>
      </c>
      <c r="L231" s="706" t="s">
        <v>120</v>
      </c>
      <c r="M231" s="952">
        <v>87807.5</v>
      </c>
      <c r="N231" s="558"/>
      <c r="O231" s="1017"/>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1070</v>
      </c>
      <c r="AB231" s="836" t="s">
        <v>1209</v>
      </c>
    </row>
    <row r="232" spans="1:28" ht="39.75" customHeight="1">
      <c r="A232" s="563" t="s">
        <v>1210</v>
      </c>
      <c r="B232" s="358" t="s">
        <v>32</v>
      </c>
      <c r="C232" s="360">
        <v>45996</v>
      </c>
      <c r="D232" s="360" t="s">
        <v>1204</v>
      </c>
      <c r="E232" s="360">
        <v>45958</v>
      </c>
      <c r="F232" s="358" t="s">
        <v>61</v>
      </c>
      <c r="G232" s="361" t="s">
        <v>1211</v>
      </c>
      <c r="H232" s="362">
        <v>303</v>
      </c>
      <c r="I232" s="1177"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1070</v>
      </c>
      <c r="AB232" s="352" t="s">
        <v>1212</v>
      </c>
    </row>
    <row r="233" spans="1:28" ht="39.75" customHeight="1">
      <c r="A233" s="660" t="s">
        <v>1213</v>
      </c>
      <c r="B233" s="358" t="s">
        <v>32</v>
      </c>
      <c r="C233" s="367">
        <v>45960</v>
      </c>
      <c r="D233" s="360" t="s">
        <v>1214</v>
      </c>
      <c r="E233" s="360">
        <v>45915</v>
      </c>
      <c r="F233" s="358" t="s">
        <v>1215</v>
      </c>
      <c r="G233" s="361"/>
      <c r="H233" s="362">
        <v>384</v>
      </c>
      <c r="I233" s="1177" t="s">
        <v>137</v>
      </c>
      <c r="J233" s="362" t="s">
        <v>37</v>
      </c>
      <c r="K233" s="360">
        <v>45905</v>
      </c>
      <c r="L233" s="362" t="s">
        <v>120</v>
      </c>
      <c r="M233" s="651">
        <v>145985.5</v>
      </c>
      <c r="N233" s="558"/>
      <c r="O233" s="1017"/>
      <c r="P233" s="362" t="s">
        <v>120</v>
      </c>
      <c r="Q233" s="947" t="s">
        <v>39</v>
      </c>
      <c r="R233" s="59">
        <v>45906</v>
      </c>
      <c r="S233" s="1277">
        <v>14150</v>
      </c>
      <c r="T233" s="564">
        <v>15378</v>
      </c>
      <c r="U233" s="3">
        <f>IFERROR(Table5[[#This Row],[Actual Redline Completed Footage UG]]/Table5[[#This Row],[Footage UG]], 0)</f>
        <v>1.0867844522968197</v>
      </c>
      <c r="V233" s="505">
        <v>45926</v>
      </c>
      <c r="W233" s="280">
        <v>1</v>
      </c>
      <c r="X233" s="280">
        <v>1</v>
      </c>
      <c r="Y233" s="365">
        <v>1</v>
      </c>
      <c r="Z233" s="373" t="s">
        <v>1070</v>
      </c>
      <c r="AA233" s="373" t="s">
        <v>1070</v>
      </c>
      <c r="AB233" s="613" t="s">
        <v>1216</v>
      </c>
    </row>
    <row r="234" spans="1:28" ht="39.75" customHeight="1">
      <c r="A234" s="563" t="s">
        <v>1217</v>
      </c>
      <c r="B234" s="358" t="s">
        <v>32</v>
      </c>
      <c r="C234" s="367">
        <v>45930</v>
      </c>
      <c r="D234" s="360" t="s">
        <v>1218</v>
      </c>
      <c r="E234" s="360">
        <v>45916</v>
      </c>
      <c r="F234" s="358" t="s">
        <v>58</v>
      </c>
      <c r="G234" s="361"/>
      <c r="H234" s="362">
        <v>84</v>
      </c>
      <c r="I234" s="1177"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1070</v>
      </c>
      <c r="AA234" s="373" t="s">
        <v>1070</v>
      </c>
      <c r="AB234" s="613" t="s">
        <v>1219</v>
      </c>
    </row>
    <row r="235" spans="1:28" ht="39.75" customHeight="1">
      <c r="A235" s="965" t="s">
        <v>1220</v>
      </c>
      <c r="B235" s="358" t="s">
        <v>32</v>
      </c>
      <c r="C235" s="360">
        <v>46017</v>
      </c>
      <c r="D235" s="360" t="s">
        <v>1207</v>
      </c>
      <c r="E235" s="360">
        <v>45936</v>
      </c>
      <c r="F235" s="358" t="s">
        <v>58</v>
      </c>
      <c r="G235" s="361"/>
      <c r="H235" s="362">
        <v>157</v>
      </c>
      <c r="I235" s="1177"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1070</v>
      </c>
      <c r="AB235" s="1278"/>
    </row>
    <row r="236" spans="1:28" ht="39.75" customHeight="1">
      <c r="A236" s="573" t="s">
        <v>550</v>
      </c>
      <c r="B236" s="576" t="s">
        <v>32</v>
      </c>
      <c r="C236" s="24">
        <v>45930</v>
      </c>
      <c r="D236" s="24" t="s">
        <v>57</v>
      </c>
      <c r="E236" s="24">
        <v>45874</v>
      </c>
      <c r="F236" s="577" t="s">
        <v>151</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1221</v>
      </c>
    </row>
    <row r="237" spans="1:28" ht="39.75" customHeight="1">
      <c r="A237" s="838" t="s">
        <v>1222</v>
      </c>
      <c r="B237" s="643" t="s">
        <v>32</v>
      </c>
      <c r="C237" s="704">
        <v>46015</v>
      </c>
      <c r="D237" s="704" t="s">
        <v>836</v>
      </c>
      <c r="E237" s="704">
        <v>45965</v>
      </c>
      <c r="F237" s="705" t="s">
        <v>58</v>
      </c>
      <c r="G237" s="705" t="s">
        <v>1223</v>
      </c>
      <c r="H237" s="706">
        <v>0</v>
      </c>
      <c r="I237" s="1177" t="s">
        <v>137</v>
      </c>
      <c r="J237" s="706" t="s">
        <v>31</v>
      </c>
      <c r="K237" s="704" t="s">
        <v>547</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1224</v>
      </c>
    </row>
    <row r="238" spans="1:28" ht="39.75" customHeight="1">
      <c r="A238" s="1279" t="s">
        <v>551</v>
      </c>
      <c r="B238" s="359" t="s">
        <v>29</v>
      </c>
      <c r="C238" s="345">
        <v>45716</v>
      </c>
      <c r="D238" s="345" t="s">
        <v>51</v>
      </c>
      <c r="E238" s="345">
        <v>45701</v>
      </c>
      <c r="F238" s="366" t="s">
        <v>7</v>
      </c>
      <c r="G238" s="1280" t="s">
        <v>404</v>
      </c>
      <c r="H238" s="372">
        <v>0</v>
      </c>
      <c r="I238" s="372" t="s">
        <v>39</v>
      </c>
      <c r="J238" s="372" t="s">
        <v>31</v>
      </c>
      <c r="K238" s="345">
        <v>45705</v>
      </c>
      <c r="L238" s="372" t="s">
        <v>120</v>
      </c>
      <c r="M238" s="1281">
        <v>1295</v>
      </c>
      <c r="N238" s="1282"/>
      <c r="O238" s="1282"/>
      <c r="P238" s="1223" t="s">
        <v>120</v>
      </c>
      <c r="Q238" s="565" t="s">
        <v>39</v>
      </c>
      <c r="R238" s="388">
        <v>45706</v>
      </c>
      <c r="S238" s="378">
        <v>153</v>
      </c>
      <c r="T238" s="387">
        <v>153</v>
      </c>
      <c r="U238" s="3">
        <f>IFERROR($T238/$S238, 0)</f>
        <v>1</v>
      </c>
      <c r="V238" s="505">
        <v>45754</v>
      </c>
      <c r="W238" s="365">
        <v>1</v>
      </c>
      <c r="X238" s="365">
        <v>1</v>
      </c>
      <c r="Y238" s="365">
        <v>1</v>
      </c>
      <c r="Z238" s="373" t="s">
        <v>1070</v>
      </c>
      <c r="AA238" s="373" t="s">
        <v>1070</v>
      </c>
      <c r="AB238" s="107" t="s">
        <v>1225</v>
      </c>
    </row>
    <row r="239" spans="1:28" ht="39.75" customHeight="1">
      <c r="A239" s="573" t="s">
        <v>562</v>
      </c>
      <c r="B239" s="575" t="s">
        <v>29</v>
      </c>
      <c r="C239" s="24">
        <v>45772</v>
      </c>
      <c r="D239" s="576" t="s">
        <v>1001</v>
      </c>
      <c r="E239" s="24">
        <v>45716</v>
      </c>
      <c r="F239" s="576" t="s">
        <v>1003</v>
      </c>
      <c r="G239" s="609" t="s">
        <v>563</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0">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632</v>
      </c>
      <c r="B240" s="575" t="s">
        <v>29</v>
      </c>
      <c r="C240" s="24">
        <v>45772</v>
      </c>
      <c r="D240" s="576" t="s">
        <v>1011</v>
      </c>
      <c r="E240" s="24">
        <v>45743</v>
      </c>
      <c r="F240" s="576" t="s">
        <v>1003</v>
      </c>
      <c r="G240" s="578" t="s">
        <v>633</v>
      </c>
      <c r="H240" s="579">
        <v>63</v>
      </c>
      <c r="I240" s="584" t="s">
        <v>137</v>
      </c>
      <c r="J240" s="587" t="s">
        <v>31</v>
      </c>
      <c r="K240" s="662">
        <v>45741</v>
      </c>
      <c r="L240" s="600" t="s">
        <v>120</v>
      </c>
      <c r="M240" s="663">
        <v>41813</v>
      </c>
      <c r="N240" s="41"/>
      <c r="O240" s="41"/>
      <c r="P240" s="1024"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1226</v>
      </c>
    </row>
    <row r="241" spans="1:31" ht="39.75" customHeight="1">
      <c r="A241" s="573" t="s">
        <v>640</v>
      </c>
      <c r="B241" s="575" t="s">
        <v>29</v>
      </c>
      <c r="C241" s="24">
        <v>45772</v>
      </c>
      <c r="D241" s="577" t="s">
        <v>936</v>
      </c>
      <c r="E241" s="24">
        <v>45708</v>
      </c>
      <c r="F241" s="577" t="s">
        <v>996</v>
      </c>
      <c r="G241" s="583" t="s">
        <v>641</v>
      </c>
      <c r="H241" s="579">
        <v>82</v>
      </c>
      <c r="I241" s="584" t="s">
        <v>137</v>
      </c>
      <c r="J241" s="579" t="s">
        <v>31</v>
      </c>
      <c r="K241" s="381">
        <v>45698</v>
      </c>
      <c r="L241" s="386" t="s">
        <v>120</v>
      </c>
      <c r="M241" s="580">
        <v>71979</v>
      </c>
      <c r="N241" s="558"/>
      <c r="O241" s="558"/>
      <c r="P241" s="1025"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669</v>
      </c>
      <c r="B242" s="302" t="s">
        <v>29</v>
      </c>
      <c r="C242" s="19">
        <v>45742</v>
      </c>
      <c r="D242" s="690" t="s">
        <v>1016</v>
      </c>
      <c r="E242" s="305">
        <v>45680</v>
      </c>
      <c r="F242" s="18" t="s">
        <v>7</v>
      </c>
      <c r="G242" s="441" t="s">
        <v>670</v>
      </c>
      <c r="H242" s="20">
        <v>79</v>
      </c>
      <c r="I242" s="1283" t="s">
        <v>889</v>
      </c>
      <c r="J242" s="641" t="s">
        <v>31</v>
      </c>
      <c r="K242" s="298" t="s">
        <v>39</v>
      </c>
      <c r="L242" s="304" t="s">
        <v>120</v>
      </c>
      <c r="M242" s="951">
        <v>64790.5</v>
      </c>
      <c r="N242" s="1026"/>
      <c r="O242" s="1026"/>
      <c r="P242" s="304" t="s">
        <v>120</v>
      </c>
      <c r="Q242" s="820" t="s">
        <v>39</v>
      </c>
      <c r="R242" s="21">
        <v>45675</v>
      </c>
      <c r="S242" s="5">
        <v>4975</v>
      </c>
      <c r="T242" s="612">
        <v>4975</v>
      </c>
      <c r="U242" s="3">
        <f>IFERROR($T242/$S242, 0)</f>
        <v>1</v>
      </c>
      <c r="V242" s="129">
        <v>45680</v>
      </c>
      <c r="W242" s="280">
        <v>0</v>
      </c>
      <c r="X242" s="280">
        <v>0</v>
      </c>
      <c r="Y242" s="1225">
        <v>0</v>
      </c>
      <c r="Z242" s="373" t="s">
        <v>1070</v>
      </c>
      <c r="AA242" s="373" t="s">
        <v>1070</v>
      </c>
      <c r="AB242" s="27" t="s">
        <v>1227</v>
      </c>
    </row>
    <row r="243" spans="1:31" ht="39.75" customHeight="1">
      <c r="A243" s="660" t="s">
        <v>1228</v>
      </c>
      <c r="B243" s="359" t="s">
        <v>29</v>
      </c>
      <c r="C243" s="360">
        <v>45960</v>
      </c>
      <c r="D243" s="358" t="s">
        <v>53</v>
      </c>
      <c r="E243" s="360">
        <v>45927</v>
      </c>
      <c r="F243" s="358" t="s">
        <v>1229</v>
      </c>
      <c r="G243" s="361" t="s">
        <v>1230</v>
      </c>
      <c r="H243" s="362">
        <v>86</v>
      </c>
      <c r="I243" s="1177" t="s">
        <v>137</v>
      </c>
      <c r="J243" s="362" t="s">
        <v>31</v>
      </c>
      <c r="K243" s="360">
        <v>45917</v>
      </c>
      <c r="L243" s="362" t="s">
        <v>120</v>
      </c>
      <c r="M243" s="651">
        <v>45500</v>
      </c>
      <c r="N243" s="415"/>
      <c r="O243" s="415"/>
      <c r="P243" s="362" t="s">
        <v>120</v>
      </c>
      <c r="Q243" s="565" t="s">
        <v>39</v>
      </c>
      <c r="R243" s="363">
        <v>45917</v>
      </c>
      <c r="S243" s="364">
        <v>3242</v>
      </c>
      <c r="T243" s="382">
        <v>3228</v>
      </c>
      <c r="U243" s="1195">
        <f>IFERROR($T243/$S243, 0)</f>
        <v>0.99568167797655771</v>
      </c>
      <c r="V243" s="505">
        <v>45930</v>
      </c>
      <c r="W243" s="280">
        <v>0</v>
      </c>
      <c r="X243" s="280">
        <v>0</v>
      </c>
      <c r="Y243" s="333">
        <v>0</v>
      </c>
      <c r="Z243" s="363">
        <v>45958</v>
      </c>
      <c r="AA243" s="363">
        <v>45958</v>
      </c>
      <c r="AB243" s="1284"/>
    </row>
    <row r="244" spans="1:31" ht="39.75" customHeight="1">
      <c r="A244" s="964" t="s">
        <v>1231</v>
      </c>
      <c r="B244" s="575" t="s">
        <v>29</v>
      </c>
      <c r="C244" s="608">
        <v>45991</v>
      </c>
      <c r="D244" s="691" t="s">
        <v>51</v>
      </c>
      <c r="E244" s="24">
        <v>45743</v>
      </c>
      <c r="F244" s="576" t="s">
        <v>7</v>
      </c>
      <c r="G244" s="578" t="s">
        <v>674</v>
      </c>
      <c r="H244" s="579">
        <v>69</v>
      </c>
      <c r="I244" s="1177"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8">
        <v>0</v>
      </c>
      <c r="Z244" s="373" t="s">
        <v>1070</v>
      </c>
      <c r="AA244" s="373" t="s">
        <v>1070</v>
      </c>
      <c r="AB244" s="27" t="s">
        <v>1232</v>
      </c>
    </row>
    <row r="245" spans="1:31" ht="39.75" customHeight="1">
      <c r="A245" s="838" t="s">
        <v>1233</v>
      </c>
      <c r="B245" s="359" t="s">
        <v>29</v>
      </c>
      <c r="C245" s="704">
        <v>46008</v>
      </c>
      <c r="D245" s="704" t="s">
        <v>857</v>
      </c>
      <c r="E245" s="715">
        <v>45743</v>
      </c>
      <c r="F245" s="716" t="s">
        <v>7</v>
      </c>
      <c r="G245" s="716" t="s">
        <v>1234</v>
      </c>
      <c r="H245" s="717">
        <v>54</v>
      </c>
      <c r="I245" s="1177" t="s">
        <v>137</v>
      </c>
      <c r="J245" s="706" t="s">
        <v>31</v>
      </c>
      <c r="K245" s="715">
        <v>45741</v>
      </c>
      <c r="L245" s="706" t="s">
        <v>120</v>
      </c>
      <c r="M245" s="945">
        <v>45215.5</v>
      </c>
      <c r="N245" s="558"/>
      <c r="O245" s="1017"/>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8">
        <v>0</v>
      </c>
      <c r="Z245" s="373" t="s">
        <v>1070</v>
      </c>
      <c r="AA245" s="373" t="s">
        <v>1070</v>
      </c>
      <c r="AB245" s="1226" t="s">
        <v>1235</v>
      </c>
    </row>
    <row r="246" spans="1:31" ht="39.75" customHeight="1">
      <c r="A246" s="964" t="s">
        <v>679</v>
      </c>
      <c r="B246" s="575" t="s">
        <v>29</v>
      </c>
      <c r="C246" s="608">
        <v>45991</v>
      </c>
      <c r="D246" s="682" t="s">
        <v>1236</v>
      </c>
      <c r="E246" s="577">
        <v>45735</v>
      </c>
      <c r="F246" s="576" t="s">
        <v>7</v>
      </c>
      <c r="G246" s="578" t="s">
        <v>680</v>
      </c>
      <c r="H246" s="579">
        <v>70</v>
      </c>
      <c r="I246" s="1177"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1070</v>
      </c>
      <c r="AA246" s="373" t="s">
        <v>1070</v>
      </c>
      <c r="AB246" s="38" t="s">
        <v>1237</v>
      </c>
    </row>
    <row r="247" spans="1:31" ht="39.75" customHeight="1">
      <c r="A247" s="563" t="s">
        <v>1238</v>
      </c>
      <c r="B247" s="359" t="s">
        <v>29</v>
      </c>
      <c r="C247" s="360">
        <v>45991</v>
      </c>
      <c r="D247" s="360" t="s">
        <v>51</v>
      </c>
      <c r="E247" s="367">
        <v>45743</v>
      </c>
      <c r="F247" s="366" t="s">
        <v>7</v>
      </c>
      <c r="G247" s="368" t="s">
        <v>688</v>
      </c>
      <c r="H247" s="369">
        <v>70</v>
      </c>
      <c r="I247" s="1177" t="s">
        <v>137</v>
      </c>
      <c r="J247" s="362" t="s">
        <v>31</v>
      </c>
      <c r="K247" s="367">
        <v>45741</v>
      </c>
      <c r="L247" s="362" t="s">
        <v>120</v>
      </c>
      <c r="M247" s="581">
        <v>67735.5</v>
      </c>
      <c r="N247" s="558"/>
      <c r="O247" s="1017"/>
      <c r="P247" s="362" t="s">
        <v>120</v>
      </c>
      <c r="Q247" s="565" t="s">
        <v>39</v>
      </c>
      <c r="R247" s="370">
        <v>45779</v>
      </c>
      <c r="S247" s="9">
        <v>6152</v>
      </c>
      <c r="T247" s="382">
        <v>6020</v>
      </c>
      <c r="U247" s="3">
        <v>0.98</v>
      </c>
      <c r="V247" s="505">
        <v>45792</v>
      </c>
      <c r="W247" s="365">
        <v>1</v>
      </c>
      <c r="X247" s="365">
        <v>1</v>
      </c>
      <c r="Y247" s="365">
        <v>1</v>
      </c>
      <c r="Z247" s="373" t="s">
        <v>1070</v>
      </c>
      <c r="AA247" s="373" t="s">
        <v>1070</v>
      </c>
      <c r="AB247" s="278" t="s">
        <v>1239</v>
      </c>
    </row>
    <row r="248" spans="1:31" ht="39.75" customHeight="1">
      <c r="A248" s="650" t="s">
        <v>703</v>
      </c>
      <c r="B248" s="359" t="s">
        <v>29</v>
      </c>
      <c r="C248" s="367">
        <v>45742</v>
      </c>
      <c r="D248" s="366" t="s">
        <v>936</v>
      </c>
      <c r="E248" s="367">
        <v>45708</v>
      </c>
      <c r="F248" s="345" t="s">
        <v>996</v>
      </c>
      <c r="G248" s="368" t="s">
        <v>704</v>
      </c>
      <c r="H248" s="369">
        <v>0</v>
      </c>
      <c r="I248" s="362" t="s">
        <v>39</v>
      </c>
      <c r="J248" s="369" t="s">
        <v>31</v>
      </c>
      <c r="K248" s="367">
        <v>45712</v>
      </c>
      <c r="L248" s="369" t="s">
        <v>120</v>
      </c>
      <c r="M248" s="581">
        <v>14262</v>
      </c>
      <c r="N248" s="558"/>
      <c r="O248" s="1017"/>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8"/>
    </row>
    <row r="249" spans="1:31" ht="39.75" customHeight="1">
      <c r="A249" s="573" t="s">
        <v>716</v>
      </c>
      <c r="B249" s="575" t="s">
        <v>29</v>
      </c>
      <c r="C249" s="24">
        <v>45742</v>
      </c>
      <c r="D249" s="576" t="s">
        <v>1030</v>
      </c>
      <c r="E249" s="24">
        <v>45708</v>
      </c>
      <c r="F249" s="577" t="s">
        <v>56</v>
      </c>
      <c r="G249" s="578" t="s">
        <v>717</v>
      </c>
      <c r="H249" s="579">
        <v>0</v>
      </c>
      <c r="I249" s="579" t="s">
        <v>137</v>
      </c>
      <c r="J249" s="579" t="s">
        <v>31</v>
      </c>
      <c r="K249" s="367">
        <v>45714</v>
      </c>
      <c r="L249" s="369" t="s">
        <v>120</v>
      </c>
      <c r="M249" s="581">
        <v>93462.85</v>
      </c>
      <c r="N249" s="582"/>
      <c r="O249" s="1017"/>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7"/>
      <c r="AD249" s="1031"/>
      <c r="AE249" s="1032"/>
    </row>
    <row r="250" spans="1:31" ht="39.75" customHeight="1">
      <c r="A250" s="573" t="s">
        <v>724</v>
      </c>
      <c r="B250" s="575" t="s">
        <v>29</v>
      </c>
      <c r="C250" s="24">
        <v>45924</v>
      </c>
      <c r="D250" s="577" t="s">
        <v>57</v>
      </c>
      <c r="E250" s="24">
        <v>45772</v>
      </c>
      <c r="F250" s="576" t="s">
        <v>7</v>
      </c>
      <c r="G250" s="576" t="s">
        <v>725</v>
      </c>
      <c r="H250" s="579">
        <v>0</v>
      </c>
      <c r="I250" s="579" t="s">
        <v>137</v>
      </c>
      <c r="J250" s="579" t="s">
        <v>31</v>
      </c>
      <c r="K250" s="366" t="s">
        <v>547</v>
      </c>
      <c r="L250" s="362" t="s">
        <v>120</v>
      </c>
      <c r="M250" s="651">
        <v>4397.6499999999996</v>
      </c>
      <c r="N250" s="582"/>
      <c r="O250" s="1017"/>
      <c r="P250" s="362" t="s">
        <v>120</v>
      </c>
      <c r="Q250" s="565" t="s">
        <v>39</v>
      </c>
      <c r="R250" s="363">
        <v>45852</v>
      </c>
      <c r="S250" s="364">
        <v>129</v>
      </c>
      <c r="T250" s="659">
        <v>129</v>
      </c>
      <c r="U250" s="79">
        <v>1</v>
      </c>
      <c r="V250" s="505">
        <v>45856</v>
      </c>
      <c r="W250" s="280">
        <v>0</v>
      </c>
      <c r="X250" s="280">
        <v>0</v>
      </c>
      <c r="Y250" s="1178">
        <v>0</v>
      </c>
      <c r="Z250" s="370">
        <v>45972</v>
      </c>
      <c r="AA250" s="370">
        <v>45972</v>
      </c>
      <c r="AB250" s="330" t="s">
        <v>1240</v>
      </c>
      <c r="AC250" s="342"/>
      <c r="AD250" s="826"/>
      <c r="AE250" s="1029"/>
    </row>
    <row r="251" spans="1:31" ht="39.75" customHeight="1">
      <c r="A251" s="964" t="s">
        <v>1241</v>
      </c>
      <c r="B251" s="359" t="s">
        <v>29</v>
      </c>
      <c r="C251" s="608">
        <v>46008</v>
      </c>
      <c r="D251" s="1285" t="s">
        <v>1242</v>
      </c>
      <c r="E251" s="24">
        <v>45938</v>
      </c>
      <c r="F251" s="366" t="s">
        <v>7</v>
      </c>
      <c r="G251" s="1280"/>
      <c r="H251" s="579">
        <v>193</v>
      </c>
      <c r="I251" s="1177" t="s">
        <v>137</v>
      </c>
      <c r="J251" s="362" t="s">
        <v>37</v>
      </c>
      <c r="K251" s="345">
        <v>46303</v>
      </c>
      <c r="L251" s="600" t="s">
        <v>120</v>
      </c>
      <c r="M251" s="951">
        <v>86136</v>
      </c>
      <c r="N251" s="558"/>
      <c r="O251" s="1017"/>
      <c r="P251" s="600" t="s">
        <v>120</v>
      </c>
      <c r="Q251" s="658" t="s">
        <v>39</v>
      </c>
      <c r="R251" s="21">
        <v>45938</v>
      </c>
      <c r="S251" s="378">
        <v>7655</v>
      </c>
      <c r="T251" s="387">
        <v>8528</v>
      </c>
      <c r="U251" s="256">
        <v>1.1100000000000001</v>
      </c>
      <c r="V251" s="21">
        <v>45943</v>
      </c>
      <c r="W251" s="26">
        <v>1</v>
      </c>
      <c r="X251" s="26">
        <v>1</v>
      </c>
      <c r="Y251" s="365">
        <v>1</v>
      </c>
      <c r="Z251" s="373" t="s">
        <v>1070</v>
      </c>
      <c r="AA251" s="373" t="s">
        <v>1070</v>
      </c>
      <c r="AB251" s="107"/>
      <c r="AC251" s="342"/>
      <c r="AD251" s="826"/>
      <c r="AE251" s="1029"/>
    </row>
    <row r="252" spans="1:31" ht="39.75" customHeight="1">
      <c r="A252" s="660" t="s">
        <v>1243</v>
      </c>
      <c r="B252" s="575" t="s">
        <v>29</v>
      </c>
      <c r="C252" s="608">
        <v>46008</v>
      </c>
      <c r="D252" s="691" t="s">
        <v>1244</v>
      </c>
      <c r="E252" s="24">
        <v>45952</v>
      </c>
      <c r="F252" s="366" t="s">
        <v>7</v>
      </c>
      <c r="G252" s="578"/>
      <c r="H252" s="579">
        <v>139</v>
      </c>
      <c r="I252" s="1177" t="s">
        <v>137</v>
      </c>
      <c r="J252" s="362" t="s">
        <v>37</v>
      </c>
      <c r="K252" s="24" t="s">
        <v>547</v>
      </c>
      <c r="L252" s="641" t="s">
        <v>120</v>
      </c>
      <c r="M252" s="951">
        <v>42766.5</v>
      </c>
      <c r="N252" s="558"/>
      <c r="O252" s="558"/>
      <c r="P252" s="20" t="s">
        <v>120</v>
      </c>
      <c r="Q252" s="820" t="s">
        <v>39</v>
      </c>
      <c r="R252" s="21">
        <v>45939</v>
      </c>
      <c r="S252" s="5">
        <v>6699</v>
      </c>
      <c r="T252" s="821">
        <v>7175</v>
      </c>
      <c r="U252" s="1195">
        <f>IFERROR($T252/$S252, 0)</f>
        <v>1.0710553814002091</v>
      </c>
      <c r="V252" s="21">
        <v>45954</v>
      </c>
      <c r="W252" s="466">
        <v>1</v>
      </c>
      <c r="X252" s="466">
        <v>1</v>
      </c>
      <c r="Y252" s="365">
        <v>1</v>
      </c>
      <c r="Z252" s="373" t="s">
        <v>1070</v>
      </c>
      <c r="AA252" s="373" t="s">
        <v>1070</v>
      </c>
      <c r="AB252" s="1033"/>
      <c r="AC252" s="342"/>
      <c r="AD252" s="826"/>
      <c r="AE252" s="1029"/>
    </row>
    <row r="253" spans="1:31" ht="39.75" customHeight="1">
      <c r="A253" s="660" t="s">
        <v>1245</v>
      </c>
      <c r="B253" s="359" t="s">
        <v>29</v>
      </c>
      <c r="C253" s="704">
        <v>46008</v>
      </c>
      <c r="D253" s="704" t="s">
        <v>1041</v>
      </c>
      <c r="E253" s="715">
        <v>45958</v>
      </c>
      <c r="F253" s="366" t="s">
        <v>7</v>
      </c>
      <c r="G253" s="716" t="s">
        <v>1246</v>
      </c>
      <c r="H253" s="717">
        <v>517</v>
      </c>
      <c r="I253" s="1177" t="s">
        <v>889</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1070</v>
      </c>
      <c r="AA253" s="373" t="s">
        <v>1070</v>
      </c>
      <c r="AB253" s="1034" t="s">
        <v>1247</v>
      </c>
      <c r="AC253" s="342"/>
      <c r="AD253" s="826"/>
      <c r="AE253" s="1029"/>
    </row>
    <row r="254" spans="1:31" ht="39.75" customHeight="1">
      <c r="A254" s="563" t="s">
        <v>1248</v>
      </c>
      <c r="B254" s="643" t="s">
        <v>1049</v>
      </c>
      <c r="C254" s="360">
        <v>46045</v>
      </c>
      <c r="D254" s="375" t="s">
        <v>57</v>
      </c>
      <c r="E254" s="360">
        <v>45959</v>
      </c>
      <c r="F254" s="358" t="s">
        <v>1050</v>
      </c>
      <c r="G254" s="361" t="s">
        <v>1249</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1070</v>
      </c>
      <c r="AB254" s="833" t="s">
        <v>1250</v>
      </c>
      <c r="AC254" s="342"/>
      <c r="AD254" s="826"/>
      <c r="AE254" s="1029"/>
    </row>
    <row r="255" spans="1:31" ht="39.75" customHeight="1">
      <c r="A255" s="961" t="s">
        <v>1251</v>
      </c>
      <c r="B255" s="355" t="s">
        <v>1049</v>
      </c>
      <c r="C255" s="299">
        <v>46019</v>
      </c>
      <c r="D255" s="1286" t="s">
        <v>57</v>
      </c>
      <c r="E255" s="299">
        <v>45959</v>
      </c>
      <c r="F255" s="298" t="s">
        <v>1050</v>
      </c>
      <c r="G255" s="495" t="s">
        <v>1252</v>
      </c>
      <c r="H255" s="679">
        <v>89</v>
      </c>
      <c r="I255" s="1283"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5" t="s">
        <v>1253</v>
      </c>
      <c r="AC255" s="342"/>
      <c r="AD255" s="826"/>
      <c r="AE255" s="1029"/>
    </row>
    <row r="256" spans="1:31" ht="39.75" customHeight="1">
      <c r="A256" s="950" t="s">
        <v>1254</v>
      </c>
      <c r="B256" s="355" t="s">
        <v>1049</v>
      </c>
      <c r="C256" s="299">
        <v>46052</v>
      </c>
      <c r="D256" s="1286" t="s">
        <v>57</v>
      </c>
      <c r="E256" s="770">
        <v>45959</v>
      </c>
      <c r="F256" s="771" t="s">
        <v>1050</v>
      </c>
      <c r="G256" s="771" t="s">
        <v>1255</v>
      </c>
      <c r="H256" s="782">
        <v>83</v>
      </c>
      <c r="I256" s="1283" t="s">
        <v>137</v>
      </c>
      <c r="J256" s="761" t="s">
        <v>31</v>
      </c>
      <c r="K256" s="770" t="s">
        <v>547</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1070</v>
      </c>
      <c r="AA256" s="373" t="s">
        <v>1070</v>
      </c>
      <c r="AB256" s="1036" t="s">
        <v>1256</v>
      </c>
      <c r="AC256" s="342"/>
      <c r="AD256" s="826"/>
      <c r="AE256" s="1029"/>
    </row>
    <row r="257" spans="1:31" ht="39.75" customHeight="1">
      <c r="A257" s="573" t="s">
        <v>1257</v>
      </c>
      <c r="B257" s="789" t="s">
        <v>1049</v>
      </c>
      <c r="C257" s="24">
        <v>46045</v>
      </c>
      <c r="D257" s="577" t="s">
        <v>57</v>
      </c>
      <c r="E257" s="24"/>
      <c r="F257" s="576" t="s">
        <v>1050</v>
      </c>
      <c r="G257" s="578"/>
      <c r="H257" s="790">
        <v>85</v>
      </c>
      <c r="I257" s="584" t="s">
        <v>137</v>
      </c>
      <c r="J257" s="579" t="s">
        <v>31</v>
      </c>
      <c r="K257" s="367" t="s">
        <v>547</v>
      </c>
      <c r="L257" s="369" t="s">
        <v>120</v>
      </c>
      <c r="M257" s="818">
        <v>29180.45</v>
      </c>
      <c r="N257" s="582"/>
      <c r="O257" s="1017"/>
      <c r="P257" s="369" t="s">
        <v>120</v>
      </c>
      <c r="Q257" s="565" t="s">
        <v>39</v>
      </c>
      <c r="R257" s="59" t="s">
        <v>547</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1070</v>
      </c>
      <c r="AB257" s="1165" t="s">
        <v>1258</v>
      </c>
      <c r="AC257" s="342"/>
      <c r="AD257" s="826"/>
      <c r="AE257" s="1029"/>
    </row>
    <row r="258" spans="1:31" ht="39.75" customHeight="1">
      <c r="A258" s="950" t="s">
        <v>1259</v>
      </c>
      <c r="B258" s="355" t="s">
        <v>1049</v>
      </c>
      <c r="C258" s="299">
        <v>46052</v>
      </c>
      <c r="D258" s="1286" t="s">
        <v>57</v>
      </c>
      <c r="E258" s="770">
        <v>45993</v>
      </c>
      <c r="F258" s="771" t="s">
        <v>151</v>
      </c>
      <c r="G258" s="771" t="s">
        <v>1260</v>
      </c>
      <c r="H258" s="782">
        <v>89</v>
      </c>
      <c r="I258" s="1283" t="s">
        <v>137</v>
      </c>
      <c r="J258" s="761" t="s">
        <v>31</v>
      </c>
      <c r="K258" s="770">
        <v>45993</v>
      </c>
      <c r="L258" s="761" t="s">
        <v>120</v>
      </c>
      <c r="M258" s="987">
        <v>93349.5</v>
      </c>
      <c r="N258" s="1061"/>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1070</v>
      </c>
      <c r="AB258" s="1036" t="s">
        <v>1261</v>
      </c>
      <c r="AC258" s="342"/>
      <c r="AD258" s="826"/>
      <c r="AE258" s="1029"/>
    </row>
    <row r="259" spans="1:31" ht="39.75" customHeight="1">
      <c r="A259" s="961" t="s">
        <v>1262</v>
      </c>
      <c r="B259" s="355" t="s">
        <v>1049</v>
      </c>
      <c r="C259" s="299">
        <v>46045</v>
      </c>
      <c r="D259" s="1286" t="s">
        <v>57</v>
      </c>
      <c r="E259" s="299">
        <v>45959</v>
      </c>
      <c r="F259" s="298" t="s">
        <v>151</v>
      </c>
      <c r="G259" s="495"/>
      <c r="H259" s="300">
        <v>89</v>
      </c>
      <c r="I259" s="1283"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1070</v>
      </c>
      <c r="AB259" s="1035" t="s">
        <v>1263</v>
      </c>
      <c r="AC259" s="342"/>
      <c r="AD259" s="826"/>
      <c r="AE259" s="1029"/>
    </row>
    <row r="260" spans="1:31" ht="39.75" customHeight="1">
      <c r="A260" s="961" t="s">
        <v>1264</v>
      </c>
      <c r="B260" s="355" t="s">
        <v>1049</v>
      </c>
      <c r="C260" s="299">
        <v>45989</v>
      </c>
      <c r="D260" s="1286" t="s">
        <v>57</v>
      </c>
      <c r="E260" s="299">
        <v>45959</v>
      </c>
      <c r="F260" s="298" t="s">
        <v>151</v>
      </c>
      <c r="G260" s="495" t="s">
        <v>1265</v>
      </c>
      <c r="H260" s="300">
        <v>59</v>
      </c>
      <c r="I260" s="1283"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1070</v>
      </c>
      <c r="AB260" s="1035" t="s">
        <v>1266</v>
      </c>
      <c r="AC260" s="342"/>
      <c r="AD260" s="826"/>
      <c r="AE260" s="1029"/>
    </row>
    <row r="261" spans="1:31" ht="39.75" customHeight="1">
      <c r="A261" s="961" t="s">
        <v>1267</v>
      </c>
      <c r="B261" s="355" t="s">
        <v>1049</v>
      </c>
      <c r="C261" s="299">
        <v>46010</v>
      </c>
      <c r="D261" s="1286" t="s">
        <v>57</v>
      </c>
      <c r="E261" s="299">
        <v>45959</v>
      </c>
      <c r="F261" s="298" t="s">
        <v>151</v>
      </c>
      <c r="G261" s="495" t="s">
        <v>1268</v>
      </c>
      <c r="H261" s="300">
        <v>89</v>
      </c>
      <c r="I261" s="1283"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1070</v>
      </c>
      <c r="AB261" s="1035" t="s">
        <v>1269</v>
      </c>
      <c r="AC261" s="342"/>
      <c r="AD261" s="826"/>
      <c r="AE261" s="1029"/>
    </row>
    <row r="262" spans="1:31" ht="39.75" customHeight="1">
      <c r="A262" s="961" t="s">
        <v>1270</v>
      </c>
      <c r="B262" s="355" t="s">
        <v>1049</v>
      </c>
      <c r="C262" s="299">
        <v>46045</v>
      </c>
      <c r="D262" s="1286" t="s">
        <v>57</v>
      </c>
      <c r="E262" s="299">
        <v>45959</v>
      </c>
      <c r="F262" s="298" t="s">
        <v>151</v>
      </c>
      <c r="G262" s="495"/>
      <c r="H262" s="300">
        <v>88</v>
      </c>
      <c r="I262" s="1283"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1070</v>
      </c>
      <c r="AB262" s="1035" t="s">
        <v>1271</v>
      </c>
      <c r="AC262" s="342"/>
      <c r="AD262" s="826"/>
      <c r="AE262" s="1029"/>
    </row>
    <row r="263" spans="1:31" ht="39.75" customHeight="1">
      <c r="A263" s="961" t="s">
        <v>1272</v>
      </c>
      <c r="B263" s="355" t="s">
        <v>1049</v>
      </c>
      <c r="C263" s="299">
        <v>45989</v>
      </c>
      <c r="D263" s="1286" t="s">
        <v>57</v>
      </c>
      <c r="E263" s="299">
        <v>45959</v>
      </c>
      <c r="F263" s="298" t="s">
        <v>151</v>
      </c>
      <c r="G263" s="495" t="s">
        <v>1273</v>
      </c>
      <c r="H263" s="300">
        <v>87</v>
      </c>
      <c r="I263" s="1283"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1070</v>
      </c>
      <c r="AB263" s="1166" t="s">
        <v>1274</v>
      </c>
      <c r="AC263" s="342"/>
      <c r="AD263" s="826"/>
      <c r="AE263" s="1029"/>
    </row>
    <row r="264" spans="1:31" ht="39.75" customHeight="1">
      <c r="A264" s="961" t="s">
        <v>1275</v>
      </c>
      <c r="B264" s="355" t="s">
        <v>1049</v>
      </c>
      <c r="C264" s="299">
        <v>46045</v>
      </c>
      <c r="D264" s="1286" t="s">
        <v>57</v>
      </c>
      <c r="E264" s="299">
        <v>45959</v>
      </c>
      <c r="F264" s="298" t="s">
        <v>151</v>
      </c>
      <c r="G264" s="495"/>
      <c r="H264" s="300">
        <v>90</v>
      </c>
      <c r="I264" s="1283"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1070</v>
      </c>
      <c r="AB264" s="1035" t="s">
        <v>1276</v>
      </c>
      <c r="AC264" s="342"/>
      <c r="AD264" s="826"/>
      <c r="AE264" s="1029"/>
    </row>
    <row r="265" spans="1:31" ht="39.75" customHeight="1">
      <c r="A265" s="950" t="s">
        <v>1277</v>
      </c>
      <c r="B265" s="355" t="s">
        <v>1049</v>
      </c>
      <c r="C265" s="770">
        <v>46019</v>
      </c>
      <c r="D265" s="1286" t="s">
        <v>57</v>
      </c>
      <c r="E265" s="770">
        <v>45959</v>
      </c>
      <c r="F265" s="771" t="s">
        <v>151</v>
      </c>
      <c r="G265" s="771" t="s">
        <v>1278</v>
      </c>
      <c r="H265" s="772">
        <v>90</v>
      </c>
      <c r="I265" s="1283"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1070</v>
      </c>
      <c r="AB265" s="1035" t="s">
        <v>1279</v>
      </c>
      <c r="AC265" s="342"/>
      <c r="AD265" s="826"/>
      <c r="AE265" s="1029"/>
    </row>
    <row r="266" spans="1:31" ht="39.75" customHeight="1">
      <c r="A266" s="961" t="s">
        <v>1280</v>
      </c>
      <c r="B266" s="355" t="s">
        <v>1049</v>
      </c>
      <c r="C266" s="299">
        <v>45989</v>
      </c>
      <c r="D266" s="1286" t="s">
        <v>57</v>
      </c>
      <c r="E266" s="299">
        <v>45959</v>
      </c>
      <c r="F266" s="298" t="s">
        <v>151</v>
      </c>
      <c r="G266" s="495" t="s">
        <v>1281</v>
      </c>
      <c r="H266" s="300">
        <v>90</v>
      </c>
      <c r="I266" s="1283"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1070</v>
      </c>
      <c r="AB266" s="1035" t="s">
        <v>1282</v>
      </c>
      <c r="AC266" s="342"/>
      <c r="AD266" s="826"/>
      <c r="AE266" s="1029"/>
    </row>
    <row r="267" spans="1:31" ht="39.75" customHeight="1">
      <c r="A267" s="950" t="s">
        <v>1283</v>
      </c>
      <c r="B267" s="355" t="s">
        <v>1049</v>
      </c>
      <c r="C267" s="770">
        <v>46019</v>
      </c>
      <c r="D267" s="1286" t="s">
        <v>57</v>
      </c>
      <c r="E267" s="770">
        <v>45959</v>
      </c>
      <c r="F267" s="771" t="s">
        <v>151</v>
      </c>
      <c r="G267" s="771" t="s">
        <v>1284</v>
      </c>
      <c r="H267" s="772">
        <v>90</v>
      </c>
      <c r="I267" s="1283"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1070</v>
      </c>
      <c r="AB267" s="1035" t="s">
        <v>1285</v>
      </c>
      <c r="AC267" s="342"/>
      <c r="AD267" s="826"/>
      <c r="AE267" s="1029"/>
    </row>
    <row r="268" spans="1:31" ht="39.75" customHeight="1">
      <c r="A268" s="961" t="s">
        <v>1286</v>
      </c>
      <c r="B268" s="355" t="s">
        <v>1049</v>
      </c>
      <c r="C268" s="299">
        <v>46021</v>
      </c>
      <c r="D268" s="1286" t="s">
        <v>57</v>
      </c>
      <c r="E268" s="299">
        <v>45959</v>
      </c>
      <c r="F268" s="298" t="s">
        <v>151</v>
      </c>
      <c r="G268" s="495" t="s">
        <v>1287</v>
      </c>
      <c r="H268" s="300">
        <v>89</v>
      </c>
      <c r="I268" s="1283"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1070</v>
      </c>
      <c r="AB268" s="1035" t="s">
        <v>1288</v>
      </c>
      <c r="AC268" s="342"/>
      <c r="AD268" s="826"/>
      <c r="AE268" s="1029"/>
    </row>
    <row r="269" spans="1:31" ht="39.75" customHeight="1">
      <c r="A269" s="950" t="s">
        <v>1289</v>
      </c>
      <c r="B269" s="355" t="s">
        <v>1049</v>
      </c>
      <c r="C269" s="770">
        <v>46021</v>
      </c>
      <c r="D269" s="1286" t="s">
        <v>57</v>
      </c>
      <c r="E269" s="770">
        <v>45959</v>
      </c>
      <c r="F269" s="771" t="s">
        <v>151</v>
      </c>
      <c r="G269" s="771" t="s">
        <v>1290</v>
      </c>
      <c r="H269" s="772">
        <v>88</v>
      </c>
      <c r="I269" s="1283"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1070</v>
      </c>
      <c r="AB269" s="1035" t="s">
        <v>1291</v>
      </c>
      <c r="AC269" s="342"/>
      <c r="AD269" s="826"/>
      <c r="AE269" s="1029"/>
    </row>
    <row r="270" spans="1:31" ht="39.75" customHeight="1">
      <c r="A270" s="950" t="s">
        <v>1292</v>
      </c>
      <c r="B270" s="355" t="s">
        <v>1049</v>
      </c>
      <c r="C270" s="770">
        <v>46021</v>
      </c>
      <c r="D270" s="1286" t="s">
        <v>57</v>
      </c>
      <c r="E270" s="770">
        <v>45959</v>
      </c>
      <c r="F270" s="771" t="s">
        <v>151</v>
      </c>
      <c r="G270" s="771" t="s">
        <v>1293</v>
      </c>
      <c r="H270" s="772">
        <v>86</v>
      </c>
      <c r="I270" s="1283"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1070</v>
      </c>
      <c r="AB270" s="1035" t="s">
        <v>1294</v>
      </c>
      <c r="AC270" s="342"/>
      <c r="AD270" s="826"/>
      <c r="AE270" s="1029"/>
    </row>
    <row r="271" spans="1:31" ht="39.75" customHeight="1">
      <c r="A271" s="950" t="s">
        <v>1295</v>
      </c>
      <c r="B271" s="355" t="s">
        <v>1049</v>
      </c>
      <c r="C271" s="299">
        <v>46052</v>
      </c>
      <c r="D271" s="1286" t="s">
        <v>57</v>
      </c>
      <c r="E271" s="770">
        <v>45959</v>
      </c>
      <c r="F271" s="771" t="s">
        <v>151</v>
      </c>
      <c r="G271" s="771" t="s">
        <v>1296</v>
      </c>
      <c r="H271" s="772">
        <v>87</v>
      </c>
      <c r="I271" s="1283"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1070</v>
      </c>
      <c r="AB271" s="1036" t="s">
        <v>1297</v>
      </c>
      <c r="AC271" s="342"/>
      <c r="AD271" s="826"/>
      <c r="AE271" s="1029"/>
    </row>
    <row r="272" spans="1:31" ht="39.75" customHeight="1">
      <c r="A272" s="950" t="s">
        <v>1298</v>
      </c>
      <c r="B272" s="355" t="s">
        <v>1049</v>
      </c>
      <c r="C272" s="770">
        <v>46021</v>
      </c>
      <c r="D272" s="1286" t="s">
        <v>57</v>
      </c>
      <c r="E272" s="770">
        <v>45959</v>
      </c>
      <c r="F272" s="771" t="s">
        <v>151</v>
      </c>
      <c r="G272" s="771" t="s">
        <v>1299</v>
      </c>
      <c r="H272" s="772">
        <v>85</v>
      </c>
      <c r="I272" s="1283"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1070</v>
      </c>
      <c r="AB272" s="1035" t="s">
        <v>1300</v>
      </c>
      <c r="AC272" s="342"/>
      <c r="AD272" s="826"/>
      <c r="AE272" s="1029"/>
    </row>
    <row r="273" spans="1:31" ht="39.75" customHeight="1">
      <c r="A273" s="950" t="s">
        <v>1301</v>
      </c>
      <c r="B273" s="355" t="s">
        <v>1049</v>
      </c>
      <c r="C273" s="770">
        <v>46019</v>
      </c>
      <c r="D273" s="1286" t="s">
        <v>57</v>
      </c>
      <c r="E273" s="770">
        <v>45959</v>
      </c>
      <c r="F273" s="771" t="s">
        <v>151</v>
      </c>
      <c r="G273" s="771" t="s">
        <v>1302</v>
      </c>
      <c r="H273" s="772">
        <v>87</v>
      </c>
      <c r="I273" s="1283"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1070</v>
      </c>
      <c r="AB273" s="1035" t="s">
        <v>1303</v>
      </c>
      <c r="AC273" s="342"/>
      <c r="AD273" s="826"/>
      <c r="AE273" s="1029"/>
    </row>
    <row r="274" spans="1:31" ht="39.75" customHeight="1">
      <c r="A274" s="950" t="s">
        <v>1304</v>
      </c>
      <c r="B274" s="355" t="s">
        <v>1049</v>
      </c>
      <c r="C274" s="770">
        <v>46052</v>
      </c>
      <c r="D274" s="1286" t="s">
        <v>57</v>
      </c>
      <c r="E274" s="770">
        <v>45987</v>
      </c>
      <c r="F274" s="771" t="s">
        <v>151</v>
      </c>
      <c r="G274" s="771" t="s">
        <v>1305</v>
      </c>
      <c r="H274" s="772">
        <v>85</v>
      </c>
      <c r="I274" s="1283" t="s">
        <v>137</v>
      </c>
      <c r="J274" s="761" t="s">
        <v>31</v>
      </c>
      <c r="K274" s="774">
        <v>45987</v>
      </c>
      <c r="L274" s="761" t="s">
        <v>120</v>
      </c>
      <c r="M274" s="863">
        <v>84092.5</v>
      </c>
      <c r="N274" s="1061"/>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1070</v>
      </c>
      <c r="AB274" s="1036" t="s">
        <v>1306</v>
      </c>
      <c r="AC274" s="342"/>
      <c r="AD274" s="826"/>
      <c r="AE274" s="1029"/>
    </row>
    <row r="275" spans="1:31" ht="39.75" customHeight="1">
      <c r="A275" s="950" t="s">
        <v>1307</v>
      </c>
      <c r="B275" s="355" t="s">
        <v>1049</v>
      </c>
      <c r="C275" s="299">
        <v>46052</v>
      </c>
      <c r="D275" s="1286" t="s">
        <v>57</v>
      </c>
      <c r="E275" s="770">
        <v>45987</v>
      </c>
      <c r="F275" s="771" t="s">
        <v>151</v>
      </c>
      <c r="G275" s="771" t="s">
        <v>1308</v>
      </c>
      <c r="H275" s="772">
        <v>76</v>
      </c>
      <c r="I275" s="1283"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1070</v>
      </c>
      <c r="AB275" s="1036" t="s">
        <v>1309</v>
      </c>
      <c r="AC275" s="342"/>
      <c r="AD275" s="826"/>
      <c r="AE275" s="1029"/>
    </row>
    <row r="276" spans="1:31" ht="39.75" customHeight="1">
      <c r="A276" s="950" t="s">
        <v>1310</v>
      </c>
      <c r="B276" s="355" t="s">
        <v>1049</v>
      </c>
      <c r="C276" s="299">
        <v>46052</v>
      </c>
      <c r="D276" s="1286" t="s">
        <v>57</v>
      </c>
      <c r="E276" s="770">
        <v>45987</v>
      </c>
      <c r="F276" s="771" t="s">
        <v>151</v>
      </c>
      <c r="G276" s="798" t="s">
        <v>1311</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1070</v>
      </c>
      <c r="AB276" s="1036" t="s">
        <v>1312</v>
      </c>
      <c r="AC276" s="342"/>
      <c r="AD276" s="826"/>
      <c r="AE276" s="1029"/>
    </row>
    <row r="277" spans="1:31" ht="39.75" customHeight="1">
      <c r="A277" s="950" t="s">
        <v>1313</v>
      </c>
      <c r="B277" s="355" t="s">
        <v>1049</v>
      </c>
      <c r="C277" s="299">
        <v>46052</v>
      </c>
      <c r="D277" s="1286" t="s">
        <v>57</v>
      </c>
      <c r="E277" s="770">
        <v>45987</v>
      </c>
      <c r="F277" s="807" t="s">
        <v>151</v>
      </c>
      <c r="G277" s="771" t="s">
        <v>1314</v>
      </c>
      <c r="H277" s="772">
        <v>78</v>
      </c>
      <c r="I277" s="304" t="s">
        <v>137</v>
      </c>
      <c r="J277" s="776" t="s">
        <v>31</v>
      </c>
      <c r="K277" s="774">
        <v>45987</v>
      </c>
      <c r="L277" s="761" t="s">
        <v>120</v>
      </c>
      <c r="M277" s="863">
        <v>68606.5</v>
      </c>
      <c r="N277" s="1061"/>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1070</v>
      </c>
      <c r="AB277" s="1036" t="s">
        <v>1315</v>
      </c>
      <c r="AC277" s="342"/>
      <c r="AD277" s="826"/>
      <c r="AE277" s="1029"/>
    </row>
    <row r="278" spans="1:31" ht="39.75" customHeight="1">
      <c r="A278" s="982" t="s">
        <v>1316</v>
      </c>
      <c r="B278" s="1287" t="s">
        <v>1049</v>
      </c>
      <c r="C278" s="299">
        <v>46052</v>
      </c>
      <c r="D278" s="1288" t="s">
        <v>57</v>
      </c>
      <c r="E278" s="769">
        <v>45987</v>
      </c>
      <c r="F278" s="705" t="s">
        <v>151</v>
      </c>
      <c r="G278" s="771" t="s">
        <v>1317</v>
      </c>
      <c r="H278" s="772">
        <v>73</v>
      </c>
      <c r="I278" s="304" t="s">
        <v>137</v>
      </c>
      <c r="J278" s="776" t="s">
        <v>31</v>
      </c>
      <c r="K278" s="800">
        <v>45987</v>
      </c>
      <c r="L278" s="717" t="s">
        <v>120</v>
      </c>
      <c r="M278" s="839">
        <v>71371</v>
      </c>
      <c r="N278" s="1062"/>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1070</v>
      </c>
      <c r="AB278" s="1036" t="s">
        <v>1318</v>
      </c>
      <c r="AC278" s="342"/>
      <c r="AD278" s="826"/>
      <c r="AE278" s="1029"/>
    </row>
    <row r="279" spans="1:31" ht="39.75" customHeight="1">
      <c r="A279" s="950" t="s">
        <v>1319</v>
      </c>
      <c r="B279" s="355" t="s">
        <v>1049</v>
      </c>
      <c r="C279" s="770">
        <v>46019</v>
      </c>
      <c r="D279" s="1286" t="s">
        <v>57</v>
      </c>
      <c r="E279" s="770">
        <v>45959</v>
      </c>
      <c r="F279" s="771" t="s">
        <v>151</v>
      </c>
      <c r="G279" s="771" t="s">
        <v>1320</v>
      </c>
      <c r="H279" s="772">
        <v>0</v>
      </c>
      <c r="I279" s="1283"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1070</v>
      </c>
      <c r="AB279" s="1035" t="s">
        <v>1321</v>
      </c>
      <c r="AC279" s="342"/>
      <c r="AD279" s="826"/>
      <c r="AE279" s="1029"/>
    </row>
    <row r="280" spans="1:31" ht="39.75" customHeight="1">
      <c r="A280" s="950" t="s">
        <v>1322</v>
      </c>
      <c r="B280" s="355" t="s">
        <v>1049</v>
      </c>
      <c r="C280" s="770">
        <v>46019</v>
      </c>
      <c r="D280" s="1286" t="s">
        <v>57</v>
      </c>
      <c r="E280" s="770">
        <v>45959</v>
      </c>
      <c r="F280" s="771" t="s">
        <v>151</v>
      </c>
      <c r="G280" s="771" t="s">
        <v>1323</v>
      </c>
      <c r="H280" s="772">
        <v>0</v>
      </c>
      <c r="I280" s="1283"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1070</v>
      </c>
      <c r="AB280" s="1035" t="s">
        <v>1324</v>
      </c>
      <c r="AC280" s="342"/>
      <c r="AD280" s="826"/>
      <c r="AE280" s="1029"/>
    </row>
    <row r="281" spans="1:31" ht="39.75" customHeight="1">
      <c r="A281" s="862" t="s">
        <v>1325</v>
      </c>
      <c r="B281" s="789" t="s">
        <v>1049</v>
      </c>
      <c r="C281" s="800">
        <v>46052</v>
      </c>
      <c r="D281" s="577" t="s">
        <v>57</v>
      </c>
      <c r="E281" s="800">
        <v>46027</v>
      </c>
      <c r="F281" s="861" t="s">
        <v>1183</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1070</v>
      </c>
      <c r="AB281" s="1036" t="s">
        <v>1326</v>
      </c>
      <c r="AC281" s="342"/>
      <c r="AD281" s="826"/>
      <c r="AE281" s="1029"/>
    </row>
    <row r="282" spans="1:31" ht="39.75" customHeight="1">
      <c r="A282" s="573" t="s">
        <v>1327</v>
      </c>
      <c r="B282" s="789" t="s">
        <v>1049</v>
      </c>
      <c r="C282" s="24">
        <v>46052</v>
      </c>
      <c r="D282" s="577" t="s">
        <v>57</v>
      </c>
      <c r="E282" s="800">
        <v>46027</v>
      </c>
      <c r="F282" s="576" t="s">
        <v>1183</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5">
        <v>5883</v>
      </c>
      <c r="U282" s="79">
        <f>IFERROR(Table5[[#This Row],[Actual Redline Completed Footage UG]]/Table5[[#This Row],[Footage UG]], 0)</f>
        <v>1.0039249146757678</v>
      </c>
      <c r="V282" s="1086">
        <v>46034</v>
      </c>
      <c r="W282" s="280">
        <v>1</v>
      </c>
      <c r="X282" s="280">
        <v>1</v>
      </c>
      <c r="Y282" s="280">
        <v>1</v>
      </c>
      <c r="Z282" s="742">
        <v>46052</v>
      </c>
      <c r="AA282" s="373" t="s">
        <v>1070</v>
      </c>
      <c r="AB282" s="1036" t="s">
        <v>1328</v>
      </c>
      <c r="AC282" s="342"/>
      <c r="AD282" s="826"/>
      <c r="AE282" s="1029"/>
    </row>
    <row r="283" spans="1:31" ht="39.75" customHeight="1">
      <c r="A283" s="950" t="s">
        <v>1329</v>
      </c>
      <c r="B283" s="1287" t="s">
        <v>1049</v>
      </c>
      <c r="C283" s="770">
        <v>46052</v>
      </c>
      <c r="D283" s="1288" t="s">
        <v>57</v>
      </c>
      <c r="E283" s="769">
        <v>46027</v>
      </c>
      <c r="F283" s="807" t="s">
        <v>1183</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1070</v>
      </c>
      <c r="AB283" s="1036" t="s">
        <v>1330</v>
      </c>
      <c r="AC283" s="342"/>
      <c r="AD283" s="826"/>
      <c r="AE283" s="1029"/>
    </row>
    <row r="284" spans="1:31" ht="39.75" customHeight="1">
      <c r="A284" s="573" t="s">
        <v>1331</v>
      </c>
      <c r="B284" s="789" t="s">
        <v>1049</v>
      </c>
      <c r="C284" s="24">
        <v>46052</v>
      </c>
      <c r="D284" s="577" t="s">
        <v>57</v>
      </c>
      <c r="E284" s="800">
        <v>46027</v>
      </c>
      <c r="F284" s="576" t="s">
        <v>1183</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1070</v>
      </c>
      <c r="AB284" s="1036" t="s">
        <v>1332</v>
      </c>
      <c r="AC284" s="342"/>
      <c r="AD284" s="826"/>
      <c r="AE284" s="1029"/>
    </row>
    <row r="285" spans="1:31" ht="39.75" customHeight="1">
      <c r="A285" s="961" t="s">
        <v>1333</v>
      </c>
      <c r="B285" s="1287" t="s">
        <v>1049</v>
      </c>
      <c r="C285" s="299">
        <v>46052</v>
      </c>
      <c r="D285" s="1288" t="s">
        <v>57</v>
      </c>
      <c r="E285" s="769">
        <v>46027</v>
      </c>
      <c r="F285" s="1289" t="s">
        <v>1183</v>
      </c>
      <c r="G285" s="771"/>
      <c r="H285" s="20">
        <v>68</v>
      </c>
      <c r="I285" s="304" t="s">
        <v>137</v>
      </c>
      <c r="J285" s="776" t="s">
        <v>31</v>
      </c>
      <c r="K285" s="769">
        <v>46027</v>
      </c>
      <c r="L285" s="717" t="s">
        <v>120</v>
      </c>
      <c r="M285" s="863">
        <v>59114.5</v>
      </c>
      <c r="N285" s="1061"/>
      <c r="O285" s="582"/>
      <c r="P285" s="801" t="s">
        <v>120</v>
      </c>
      <c r="Q285" s="864" t="s">
        <v>39</v>
      </c>
      <c r="R285" s="742">
        <v>46027</v>
      </c>
      <c r="S285" s="5">
        <v>4836</v>
      </c>
      <c r="T285" s="1095">
        <v>4894</v>
      </c>
      <c r="U285" s="3">
        <f>IFERROR(Table5[[#This Row],[Actual Redline Completed Footage UG]]/Table5[[#This Row],[Footage UG]], 0)</f>
        <v>1.011993382961125</v>
      </c>
      <c r="V285" s="1089">
        <v>46036</v>
      </c>
      <c r="W285" s="280">
        <v>1</v>
      </c>
      <c r="X285" s="280">
        <v>1</v>
      </c>
      <c r="Y285" s="280">
        <v>1</v>
      </c>
      <c r="Z285" s="742">
        <v>46052</v>
      </c>
      <c r="AA285" s="373" t="s">
        <v>1070</v>
      </c>
      <c r="AB285" s="1036" t="s">
        <v>1334</v>
      </c>
      <c r="AC285" s="342"/>
      <c r="AD285" s="826"/>
      <c r="AE285" s="1029"/>
    </row>
    <row r="286" spans="1:31" ht="39.75" customHeight="1">
      <c r="A286" s="950" t="s">
        <v>1335</v>
      </c>
      <c r="B286" s="1287" t="s">
        <v>1049</v>
      </c>
      <c r="C286" s="770">
        <v>46052</v>
      </c>
      <c r="D286" s="1288" t="s">
        <v>57</v>
      </c>
      <c r="E286" s="769">
        <v>46027</v>
      </c>
      <c r="F286" s="807" t="s">
        <v>1183</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1070</v>
      </c>
      <c r="AB286" s="1036" t="s">
        <v>1336</v>
      </c>
      <c r="AC286" s="342"/>
      <c r="AD286" s="826"/>
      <c r="AE286" s="1029"/>
    </row>
    <row r="287" spans="1:31" ht="39.75" customHeight="1">
      <c r="A287" s="964" t="s">
        <v>1337</v>
      </c>
      <c r="B287" s="1287" t="s">
        <v>1049</v>
      </c>
      <c r="C287" s="299">
        <v>46052</v>
      </c>
      <c r="D287" s="1288" t="s">
        <v>57</v>
      </c>
      <c r="E287" s="608">
        <v>46027</v>
      </c>
      <c r="F287" s="807" t="s">
        <v>1183</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6">
        <v>7212</v>
      </c>
      <c r="U287" s="3">
        <f>IFERROR(Table5[[#This Row],[Actual Redline Completed Footage UG]]/Table5[[#This Row],[Footage UG]], 0)</f>
        <v>0.98242746219861055</v>
      </c>
      <c r="V287" s="1086">
        <v>46037</v>
      </c>
      <c r="W287" s="280">
        <v>1</v>
      </c>
      <c r="X287" s="280">
        <v>1</v>
      </c>
      <c r="Y287" s="280">
        <v>1</v>
      </c>
      <c r="Z287" s="742">
        <v>46048</v>
      </c>
      <c r="AA287" s="373" t="s">
        <v>1070</v>
      </c>
      <c r="AB287" s="1036" t="s">
        <v>1338</v>
      </c>
      <c r="AC287" s="342"/>
      <c r="AD287" s="826"/>
      <c r="AE287" s="1029"/>
    </row>
    <row r="288" spans="1:31" ht="39.75" customHeight="1">
      <c r="A288" s="297" t="s">
        <v>1339</v>
      </c>
      <c r="B288" s="311" t="s">
        <v>1049</v>
      </c>
      <c r="C288" s="19">
        <v>46052</v>
      </c>
      <c r="D288" s="305" t="s">
        <v>57</v>
      </c>
      <c r="E288" s="19">
        <v>46027</v>
      </c>
      <c r="F288" s="855" t="s">
        <v>151</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1070</v>
      </c>
      <c r="AB288" s="1036" t="s">
        <v>1340</v>
      </c>
      <c r="AC288" s="342"/>
      <c r="AD288" s="826"/>
      <c r="AE288" s="1029"/>
    </row>
    <row r="289" spans="1:31" ht="39.75" customHeight="1">
      <c r="A289" s="573" t="s">
        <v>1341</v>
      </c>
      <c r="B289" s="789" t="s">
        <v>1049</v>
      </c>
      <c r="C289" s="24">
        <v>46052</v>
      </c>
      <c r="D289" s="577" t="s">
        <v>57</v>
      </c>
      <c r="E289" s="800">
        <v>46027</v>
      </c>
      <c r="F289" s="861" t="s">
        <v>151</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6">
        <v>1277</v>
      </c>
      <c r="U289" s="79">
        <f>IFERROR(Table5[[#This Row],[Actual Redline Completed Footage UG]]/Table5[[#This Row],[Footage UG]], 0)</f>
        <v>0.99454828660436134</v>
      </c>
      <c r="V289" s="1086">
        <v>46042</v>
      </c>
      <c r="W289" s="765">
        <v>1</v>
      </c>
      <c r="X289" s="712">
        <v>1</v>
      </c>
      <c r="Y289" s="280">
        <v>1</v>
      </c>
      <c r="Z289" s="837">
        <v>46059</v>
      </c>
      <c r="AA289" s="373" t="s">
        <v>1070</v>
      </c>
      <c r="AB289" s="1039" t="s">
        <v>1342</v>
      </c>
      <c r="AC289" s="342"/>
      <c r="AD289" s="826"/>
      <c r="AE289" s="1029"/>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9"/>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9"/>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0"/>
      <c r="Y292" s="1031"/>
      <c r="Z292" s="1031"/>
      <c r="AA292" s="1031"/>
      <c r="AB292" s="350"/>
      <c r="AC292" s="1290"/>
      <c r="AD292" s="1278"/>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30" t="s">
        <v>110</v>
      </c>
      <c r="V293" s="1030" t="s">
        <v>111</v>
      </c>
      <c r="W293" s="1043" t="s">
        <v>112</v>
      </c>
      <c r="X293" s="1055" t="s">
        <v>113</v>
      </c>
      <c r="Y293" s="1055" t="s">
        <v>1344</v>
      </c>
      <c r="Z293" s="1055" t="s">
        <v>867</v>
      </c>
      <c r="AA293" s="1055" t="s">
        <v>1345</v>
      </c>
      <c r="AB293" s="1291" t="s">
        <v>869</v>
      </c>
    </row>
    <row r="294" spans="1:31" ht="39.75" customHeight="1">
      <c r="A294" s="1020"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2">
        <f t="shared" ref="U294:U300" si="2">IFERROR($T294/$S294, 0)</f>
        <v>0</v>
      </c>
      <c r="V294" s="694">
        <v>45744</v>
      </c>
      <c r="W294" s="1044">
        <v>1</v>
      </c>
      <c r="X294" s="1044"/>
      <c r="Y294" s="1044"/>
      <c r="Z294" s="1044"/>
      <c r="AA294" s="1044"/>
      <c r="AB294" s="11" t="s">
        <v>1346</v>
      </c>
    </row>
    <row r="295" spans="1:31" ht="39.75" customHeight="1">
      <c r="A295" s="1020"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1">
        <v>1</v>
      </c>
      <c r="X295" s="1041"/>
      <c r="Y295" s="1041"/>
      <c r="Z295" s="1041"/>
      <c r="AA295" s="1041"/>
      <c r="AB295" s="613"/>
    </row>
    <row r="296" spans="1:31" ht="39.75" customHeight="1">
      <c r="A296" s="1020"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1">
        <v>1</v>
      </c>
      <c r="X296" s="1041"/>
      <c r="Y296" s="1041"/>
      <c r="Z296" s="1041"/>
      <c r="AA296" s="1041"/>
      <c r="AB296" s="11"/>
    </row>
    <row r="297" spans="1:31" ht="39.75" customHeight="1">
      <c r="A297" s="1020" t="s">
        <v>558</v>
      </c>
      <c r="B297" s="359" t="s">
        <v>29</v>
      </c>
      <c r="C297" s="367">
        <v>45807</v>
      </c>
      <c r="D297" s="366" t="s">
        <v>848</v>
      </c>
      <c r="E297" s="366" t="s">
        <v>547</v>
      </c>
      <c r="F297" s="366" t="s">
        <v>63</v>
      </c>
      <c r="G297" s="368" t="s">
        <v>559</v>
      </c>
      <c r="H297" s="369">
        <v>68</v>
      </c>
      <c r="I297" s="369" t="s">
        <v>39</v>
      </c>
      <c r="J297" s="369" t="s">
        <v>37</v>
      </c>
      <c r="K297" s="1293">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0" t="s">
        <v>568</v>
      </c>
      <c r="B298" s="359" t="s">
        <v>29</v>
      </c>
      <c r="C298" s="367">
        <v>45772</v>
      </c>
      <c r="D298" s="366" t="s">
        <v>848</v>
      </c>
      <c r="E298" s="366" t="s">
        <v>547</v>
      </c>
      <c r="F298" s="366" t="s">
        <v>63</v>
      </c>
      <c r="G298" s="1294"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20" t="s">
        <v>646</v>
      </c>
      <c r="B299" s="359" t="s">
        <v>29</v>
      </c>
      <c r="C299" s="367">
        <v>45772</v>
      </c>
      <c r="D299" s="345" t="s">
        <v>1004</v>
      </c>
      <c r="E299" s="345">
        <v>45698</v>
      </c>
      <c r="F299" s="367" t="s">
        <v>999</v>
      </c>
      <c r="G299" s="1222" t="s">
        <v>647</v>
      </c>
      <c r="H299" s="369">
        <v>82</v>
      </c>
      <c r="I299" s="369" t="s">
        <v>137</v>
      </c>
      <c r="J299" s="369" t="s">
        <v>31</v>
      </c>
      <c r="K299" s="1293">
        <v>45716</v>
      </c>
      <c r="L299" s="372" t="s">
        <v>120</v>
      </c>
      <c r="M299" s="416">
        <v>2025.6</v>
      </c>
      <c r="N299" s="416"/>
      <c r="O299" s="416"/>
      <c r="P299" s="372" t="s">
        <v>120</v>
      </c>
      <c r="Q299" s="622" t="s">
        <v>39</v>
      </c>
      <c r="R299" s="277" t="s">
        <v>37</v>
      </c>
      <c r="S299" s="9">
        <v>0</v>
      </c>
      <c r="T299" s="364">
        <v>0</v>
      </c>
      <c r="U299" s="383">
        <f t="shared" si="2"/>
        <v>0</v>
      </c>
      <c r="V299" s="370">
        <v>45716</v>
      </c>
      <c r="W299" s="3">
        <v>1</v>
      </c>
      <c r="X299" s="1195"/>
      <c r="Y299" s="1195"/>
      <c r="Z299" s="1195"/>
      <c r="AA299" s="1195"/>
      <c r="AB299" s="1042" t="s">
        <v>1349</v>
      </c>
    </row>
    <row r="300" spans="1:31" ht="39.75" customHeight="1">
      <c r="A300" s="1020"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1" t="s">
        <v>67</v>
      </c>
      <c r="B303" s="1051" t="s">
        <v>91</v>
      </c>
      <c r="C303" s="1051" t="s">
        <v>92</v>
      </c>
      <c r="D303" s="1051" t="s">
        <v>93</v>
      </c>
      <c r="E303" s="1051" t="s">
        <v>94</v>
      </c>
      <c r="F303" s="1051" t="s">
        <v>95</v>
      </c>
      <c r="G303" s="1051" t="s">
        <v>96</v>
      </c>
      <c r="H303" s="1051" t="s">
        <v>68</v>
      </c>
      <c r="I303" s="1051" t="s">
        <v>97</v>
      </c>
      <c r="J303" s="1051" t="s">
        <v>27</v>
      </c>
      <c r="K303" s="1051" t="s">
        <v>98</v>
      </c>
      <c r="L303" s="1051" t="s">
        <v>99</v>
      </c>
      <c r="M303" s="1051" t="s">
        <v>100</v>
      </c>
      <c r="N303" s="1052" t="s">
        <v>101</v>
      </c>
      <c r="O303" s="1052" t="s">
        <v>1351</v>
      </c>
      <c r="P303" s="1051" t="s">
        <v>102</v>
      </c>
      <c r="Q303" s="1051" t="s">
        <v>103</v>
      </c>
      <c r="R303" s="1053" t="s">
        <v>104</v>
      </c>
      <c r="S303" s="1053" t="s">
        <v>105</v>
      </c>
      <c r="T303" s="1053" t="s">
        <v>1352</v>
      </c>
      <c r="U303" s="1053" t="s">
        <v>1353</v>
      </c>
      <c r="V303" s="1053" t="s">
        <v>867</v>
      </c>
      <c r="W303" s="1053" t="s">
        <v>69</v>
      </c>
      <c r="X303" s="1053" t="s">
        <v>108</v>
      </c>
      <c r="Y303" s="1030" t="s">
        <v>109</v>
      </c>
      <c r="Z303" s="1030" t="s">
        <v>110</v>
      </c>
      <c r="AA303" s="1030" t="s">
        <v>111</v>
      </c>
      <c r="AB303" s="1057" t="s">
        <v>869</v>
      </c>
      <c r="AC303" s="1054" t="s">
        <v>115</v>
      </c>
    </row>
    <row r="304" spans="1:31" ht="39.75" customHeight="1">
      <c r="A304" s="1045" t="s">
        <v>1354</v>
      </c>
      <c r="B304" s="358" t="s">
        <v>32</v>
      </c>
      <c r="C304" s="1046"/>
      <c r="D304" s="360" t="s">
        <v>51</v>
      </c>
      <c r="E304" s="360">
        <v>45768</v>
      </c>
      <c r="F304" s="375" t="s">
        <v>151</v>
      </c>
      <c r="G304" s="358"/>
      <c r="H304" s="362">
        <v>0</v>
      </c>
      <c r="I304" s="1177" t="s">
        <v>39</v>
      </c>
      <c r="J304" s="362" t="s">
        <v>37</v>
      </c>
      <c r="K304" s="1046"/>
      <c r="L304" s="366" t="s">
        <v>37</v>
      </c>
      <c r="M304" s="362" t="s">
        <v>130</v>
      </c>
      <c r="N304" s="415">
        <v>0</v>
      </c>
      <c r="O304" s="362" t="s">
        <v>130</v>
      </c>
      <c r="P304" s="1047"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5" t="s">
        <v>1355</v>
      </c>
      <c r="B305" s="358" t="s">
        <v>32</v>
      </c>
      <c r="C305" s="1046"/>
      <c r="D305" s="360" t="s">
        <v>51</v>
      </c>
      <c r="E305" s="360">
        <v>45768</v>
      </c>
      <c r="F305" s="375" t="s">
        <v>151</v>
      </c>
      <c r="G305" s="358"/>
      <c r="H305" s="362">
        <v>0</v>
      </c>
      <c r="I305" s="1177" t="s">
        <v>39</v>
      </c>
      <c r="J305" s="362" t="s">
        <v>37</v>
      </c>
      <c r="K305" s="1046"/>
      <c r="L305" s="366" t="s">
        <v>37</v>
      </c>
      <c r="M305" s="362" t="s">
        <v>130</v>
      </c>
      <c r="N305" s="415">
        <v>0</v>
      </c>
      <c r="O305" s="362" t="s">
        <v>130</v>
      </c>
      <c r="P305" s="1047" t="s">
        <v>39</v>
      </c>
      <c r="Q305" s="277" t="s">
        <v>37</v>
      </c>
      <c r="R305" s="373" t="s">
        <v>148</v>
      </c>
      <c r="S305" s="373" t="s">
        <v>148</v>
      </c>
      <c r="T305" s="373" t="s">
        <v>148</v>
      </c>
      <c r="U305" s="277"/>
      <c r="V305" s="373">
        <v>3</v>
      </c>
      <c r="W305" s="373">
        <v>3</v>
      </c>
      <c r="X305" s="364">
        <f t="shared" si="3"/>
        <v>0</v>
      </c>
      <c r="Y305" s="383">
        <f>IFERROR($W305/$V305, 0)</f>
        <v>1</v>
      </c>
      <c r="Z305" s="383"/>
      <c r="AA305" s="370">
        <v>45768</v>
      </c>
      <c r="AB305" s="1056"/>
    </row>
    <row r="306" spans="1:28" ht="39.75" customHeight="1">
      <c r="A306" s="975" t="s">
        <v>1356</v>
      </c>
      <c r="B306" s="1261" t="s">
        <v>35</v>
      </c>
      <c r="C306" s="616">
        <v>46053</v>
      </c>
      <c r="D306" s="618" t="s">
        <v>1357</v>
      </c>
      <c r="E306" s="645">
        <v>46030</v>
      </c>
      <c r="F306" s="618" t="s">
        <v>54</v>
      </c>
      <c r="G306" s="973"/>
      <c r="H306" s="761">
        <v>0</v>
      </c>
      <c r="I306" s="1263" t="s">
        <v>137</v>
      </c>
      <c r="J306" s="1048" t="s">
        <v>31</v>
      </c>
      <c r="K306" s="605"/>
      <c r="L306" s="601" t="s">
        <v>37</v>
      </c>
      <c r="M306" s="641" t="s">
        <v>120</v>
      </c>
      <c r="N306" s="1049">
        <v>1035</v>
      </c>
      <c r="O306" s="761" t="s">
        <v>120</v>
      </c>
      <c r="P306" s="974" t="s">
        <v>39</v>
      </c>
      <c r="Q306" s="763">
        <v>46030</v>
      </c>
      <c r="R306" s="255" t="s">
        <v>148</v>
      </c>
      <c r="S306" s="255" t="s">
        <v>148</v>
      </c>
      <c r="T306" s="255" t="s">
        <v>148</v>
      </c>
      <c r="U306" s="35"/>
      <c r="V306" s="764">
        <v>0</v>
      </c>
      <c r="W306" s="1050">
        <v>0</v>
      </c>
      <c r="X306" s="380">
        <f t="shared" ref="X306" si="4">SUM(V306-W306)</f>
        <v>0</v>
      </c>
      <c r="Y306" s="383">
        <v>1</v>
      </c>
      <c r="Z306" s="1258"/>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54"/>
      <c r="C4" s="1354"/>
      <c r="D4" s="1354"/>
      <c r="E4" s="1354"/>
      <c r="F4" s="1354">
        <v>1049</v>
      </c>
      <c r="G4" s="1354">
        <v>1049</v>
      </c>
      <c r="J4" s="12" t="s">
        <v>1362</v>
      </c>
      <c r="K4" t="s">
        <v>49</v>
      </c>
      <c r="N4" s="12" t="s">
        <v>1362</v>
      </c>
      <c r="O4" t="s">
        <v>1363</v>
      </c>
      <c r="P4" t="s">
        <v>1364</v>
      </c>
      <c r="Q4" t="s">
        <v>1365</v>
      </c>
      <c r="R4" t="s">
        <v>750</v>
      </c>
    </row>
    <row r="5" spans="1:18">
      <c r="A5" t="s">
        <v>583</v>
      </c>
      <c r="B5" s="1354"/>
      <c r="C5" s="1354"/>
      <c r="D5" s="1354">
        <v>1426</v>
      </c>
      <c r="E5" s="1354">
        <v>1190</v>
      </c>
      <c r="F5" s="1354">
        <v>23</v>
      </c>
      <c r="G5" s="1354">
        <v>2639</v>
      </c>
      <c r="J5" t="s">
        <v>1001</v>
      </c>
      <c r="K5" s="1354">
        <v>6147</v>
      </c>
      <c r="N5" t="s">
        <v>1001</v>
      </c>
      <c r="O5" s="1354">
        <v>7120</v>
      </c>
      <c r="P5" s="1354">
        <v>22896</v>
      </c>
      <c r="Q5" s="1354">
        <v>7447</v>
      </c>
      <c r="R5" s="1354">
        <v>37463</v>
      </c>
    </row>
    <row r="6" spans="1:18">
      <c r="A6" t="s">
        <v>589</v>
      </c>
      <c r="B6" s="1354"/>
      <c r="C6" s="1354">
        <v>202</v>
      </c>
      <c r="D6" s="1354"/>
      <c r="E6" s="1354"/>
      <c r="F6" s="1354"/>
      <c r="G6" s="1354">
        <v>202</v>
      </c>
      <c r="J6" t="s">
        <v>57</v>
      </c>
      <c r="K6" s="1354">
        <v>22274</v>
      </c>
      <c r="N6" t="s">
        <v>57</v>
      </c>
      <c r="O6" s="1354">
        <v>24798</v>
      </c>
      <c r="P6" s="1354">
        <v>52479</v>
      </c>
      <c r="Q6" s="1354">
        <v>33743</v>
      </c>
      <c r="R6" s="1354">
        <v>111020</v>
      </c>
    </row>
    <row r="7" spans="1:18">
      <c r="A7" t="s">
        <v>591</v>
      </c>
      <c r="B7" s="1354">
        <v>2677</v>
      </c>
      <c r="C7" s="1354"/>
      <c r="D7" s="1354"/>
      <c r="E7" s="1354"/>
      <c r="F7" s="1354"/>
      <c r="G7" s="1354">
        <v>2677</v>
      </c>
      <c r="J7" t="s">
        <v>1366</v>
      </c>
      <c r="K7" s="1354">
        <v>0</v>
      </c>
      <c r="N7" t="s">
        <v>1022</v>
      </c>
      <c r="O7" s="1354">
        <v>3158</v>
      </c>
      <c r="P7" s="1354">
        <v>21322</v>
      </c>
      <c r="Q7" s="1354">
        <v>12406</v>
      </c>
      <c r="R7" s="1354">
        <v>36886</v>
      </c>
    </row>
    <row r="8" spans="1:18">
      <c r="A8" t="s">
        <v>595</v>
      </c>
      <c r="B8" s="1354"/>
      <c r="C8" s="1354">
        <v>241</v>
      </c>
      <c r="D8" s="1354">
        <v>366</v>
      </c>
      <c r="E8" s="1354">
        <v>202</v>
      </c>
      <c r="F8" s="1354">
        <v>120</v>
      </c>
      <c r="G8" s="1354">
        <v>929</v>
      </c>
      <c r="J8" t="s">
        <v>1022</v>
      </c>
      <c r="K8" s="1354">
        <v>3629</v>
      </c>
      <c r="N8" t="s">
        <v>1027</v>
      </c>
      <c r="O8" s="1354"/>
      <c r="P8" s="1354">
        <v>4135</v>
      </c>
      <c r="Q8" s="1354">
        <v>7641</v>
      </c>
      <c r="R8" s="1354">
        <v>11776</v>
      </c>
    </row>
    <row r="9" spans="1:18">
      <c r="A9" t="s">
        <v>465</v>
      </c>
      <c r="B9" s="1354"/>
      <c r="C9" s="1354"/>
      <c r="D9" s="1354"/>
      <c r="E9" s="1354">
        <v>106</v>
      </c>
      <c r="F9" s="1354"/>
      <c r="G9" s="1354">
        <v>106</v>
      </c>
      <c r="J9" t="s">
        <v>1027</v>
      </c>
      <c r="K9" s="1354">
        <v>0</v>
      </c>
      <c r="N9" t="s">
        <v>1367</v>
      </c>
      <c r="O9" s="1354">
        <v>7188</v>
      </c>
      <c r="P9" s="1354">
        <v>21280</v>
      </c>
      <c r="Q9" s="1354">
        <v>8220</v>
      </c>
      <c r="R9" s="1354">
        <v>36688</v>
      </c>
    </row>
    <row r="10" spans="1:18">
      <c r="A10" t="s">
        <v>469</v>
      </c>
      <c r="B10" s="1354"/>
      <c r="C10" s="1354">
        <v>534</v>
      </c>
      <c r="D10" s="1354">
        <v>460</v>
      </c>
      <c r="E10" s="1354">
        <v>886</v>
      </c>
      <c r="F10" s="1354">
        <v>202</v>
      </c>
      <c r="G10" s="1354">
        <v>2082</v>
      </c>
      <c r="J10" t="s">
        <v>1030</v>
      </c>
      <c r="K10" s="1354">
        <v>933</v>
      </c>
      <c r="N10" t="s">
        <v>936</v>
      </c>
      <c r="O10" s="1354">
        <v>6561</v>
      </c>
      <c r="P10" s="1354">
        <v>14625</v>
      </c>
      <c r="Q10" s="1354">
        <v>17060</v>
      </c>
      <c r="R10" s="1354">
        <v>38246</v>
      </c>
    </row>
    <row r="11" spans="1:18">
      <c r="A11" t="s">
        <v>714</v>
      </c>
      <c r="B11" s="1354"/>
      <c r="C11" s="1354">
        <v>1990</v>
      </c>
      <c r="D11" s="1354">
        <v>1045</v>
      </c>
      <c r="E11" s="1354"/>
      <c r="F11" s="1354"/>
      <c r="G11" s="1354">
        <v>3035</v>
      </c>
      <c r="J11" t="s">
        <v>1367</v>
      </c>
      <c r="K11" s="1354">
        <v>4129</v>
      </c>
      <c r="N11" t="s">
        <v>873</v>
      </c>
      <c r="O11" s="1354"/>
      <c r="P11" s="1354">
        <v>5968</v>
      </c>
      <c r="Q11" s="1354">
        <v>20002</v>
      </c>
      <c r="R11" s="1354">
        <v>25970</v>
      </c>
    </row>
    <row r="12" spans="1:18">
      <c r="A12" t="s">
        <v>750</v>
      </c>
      <c r="B12" s="1354">
        <v>2677</v>
      </c>
      <c r="C12" s="1354">
        <v>2967</v>
      </c>
      <c r="D12" s="1354">
        <v>3297</v>
      </c>
      <c r="E12" s="1354">
        <v>2384</v>
      </c>
      <c r="F12" s="1354">
        <v>1394</v>
      </c>
      <c r="G12" s="1354">
        <v>12719</v>
      </c>
      <c r="J12" t="s">
        <v>936</v>
      </c>
      <c r="K12" s="1354">
        <v>7128</v>
      </c>
      <c r="N12" t="s">
        <v>1011</v>
      </c>
      <c r="O12" s="1354">
        <v>2073</v>
      </c>
      <c r="P12" s="1354">
        <v>6882</v>
      </c>
      <c r="Q12" s="1354">
        <v>7027</v>
      </c>
      <c r="R12" s="1354">
        <v>15982</v>
      </c>
    </row>
    <row r="13" spans="1:18">
      <c r="J13" t="s">
        <v>1368</v>
      </c>
      <c r="K13" s="1354">
        <v>2298</v>
      </c>
      <c r="N13" t="s">
        <v>750</v>
      </c>
      <c r="O13" s="1354">
        <v>50898</v>
      </c>
      <c r="P13" s="1354">
        <v>149587</v>
      </c>
      <c r="Q13" s="1354">
        <v>113546</v>
      </c>
      <c r="R13" s="1354">
        <v>314031</v>
      </c>
    </row>
    <row r="14" spans="1:18">
      <c r="J14" t="s">
        <v>873</v>
      </c>
      <c r="K14" s="1354">
        <v>13034</v>
      </c>
    </row>
    <row r="15" spans="1:18">
      <c r="A15" s="12" t="s">
        <v>1359</v>
      </c>
      <c r="B15" s="12" t="s">
        <v>1358</v>
      </c>
      <c r="J15" t="s">
        <v>1004</v>
      </c>
      <c r="K15" s="1354">
        <v>4828</v>
      </c>
    </row>
    <row r="16" spans="1:18">
      <c r="A16" s="12" t="s">
        <v>1360</v>
      </c>
      <c r="B16" s="48">
        <v>45705</v>
      </c>
      <c r="C16" s="48">
        <v>45706</v>
      </c>
      <c r="D16" s="48">
        <v>45707</v>
      </c>
      <c r="E16" s="48">
        <v>45708</v>
      </c>
      <c r="F16" s="48">
        <v>45709</v>
      </c>
      <c r="G16" t="s">
        <v>750</v>
      </c>
      <c r="J16" t="s">
        <v>1011</v>
      </c>
      <c r="K16" s="1354">
        <v>6718</v>
      </c>
    </row>
    <row r="17" spans="1:11">
      <c r="A17" t="s">
        <v>581</v>
      </c>
      <c r="B17" s="1354"/>
      <c r="C17" s="1354"/>
      <c r="D17" s="1354"/>
      <c r="E17" s="1354">
        <v>547</v>
      </c>
      <c r="F17" s="1354">
        <v>792</v>
      </c>
      <c r="G17" s="1354">
        <v>1339</v>
      </c>
      <c r="J17" t="s">
        <v>870</v>
      </c>
      <c r="K17" s="1354"/>
    </row>
    <row r="18" spans="1:11">
      <c r="A18" t="s">
        <v>583</v>
      </c>
      <c r="B18" s="1354"/>
      <c r="C18" s="1354"/>
      <c r="D18" s="1354"/>
      <c r="E18" s="1354"/>
      <c r="F18" s="1354">
        <v>823</v>
      </c>
      <c r="G18" s="1354">
        <v>823</v>
      </c>
      <c r="J18" t="s">
        <v>750</v>
      </c>
      <c r="K18" s="1354">
        <v>71118</v>
      </c>
    </row>
    <row r="19" spans="1:11">
      <c r="A19" t="s">
        <v>589</v>
      </c>
      <c r="B19" s="1354"/>
      <c r="C19" s="1354"/>
      <c r="D19" s="1354"/>
      <c r="E19" s="1354">
        <v>23</v>
      </c>
      <c r="F19" s="1354">
        <v>24</v>
      </c>
      <c r="G19" s="1354">
        <v>47</v>
      </c>
    </row>
    <row r="20" spans="1:11">
      <c r="A20" t="s">
        <v>591</v>
      </c>
      <c r="B20" s="1354"/>
      <c r="C20" s="1354"/>
      <c r="D20" s="1354">
        <v>1319</v>
      </c>
      <c r="E20" s="1354"/>
      <c r="F20" s="1354"/>
      <c r="G20" s="1354">
        <v>1319</v>
      </c>
    </row>
    <row r="21" spans="1:11">
      <c r="A21" t="s">
        <v>595</v>
      </c>
      <c r="B21" s="1354">
        <v>283</v>
      </c>
      <c r="C21" s="1354"/>
      <c r="D21" s="1354">
        <v>732</v>
      </c>
      <c r="E21" s="1354">
        <v>309</v>
      </c>
      <c r="F21" s="1354"/>
      <c r="G21" s="1354">
        <v>1324</v>
      </c>
    </row>
    <row r="22" spans="1:11">
      <c r="A22" t="s">
        <v>604</v>
      </c>
      <c r="B22" s="1354"/>
      <c r="C22" s="1354">
        <v>1240</v>
      </c>
      <c r="D22" s="1354">
        <v>1978</v>
      </c>
      <c r="E22" s="1354">
        <v>851</v>
      </c>
      <c r="F22" s="1354"/>
      <c r="G22" s="1354">
        <v>4069</v>
      </c>
    </row>
    <row r="23" spans="1:11">
      <c r="A23" t="s">
        <v>634</v>
      </c>
      <c r="B23" s="1354"/>
      <c r="C23" s="1354"/>
      <c r="D23" s="1354"/>
      <c r="E23" s="1354"/>
      <c r="F23" s="1354"/>
      <c r="G23" s="1354"/>
    </row>
    <row r="24" spans="1:11">
      <c r="A24" t="s">
        <v>648</v>
      </c>
      <c r="B24" s="1354"/>
      <c r="C24" s="1354"/>
      <c r="D24" s="1354">
        <v>1606</v>
      </c>
      <c r="E24" s="1354">
        <v>1334</v>
      </c>
      <c r="F24" s="1354"/>
      <c r="G24" s="1354">
        <v>2940</v>
      </c>
    </row>
    <row r="25" spans="1:11">
      <c r="A25" t="s">
        <v>655</v>
      </c>
      <c r="B25" s="1354"/>
      <c r="C25" s="1354">
        <v>300</v>
      </c>
      <c r="D25" s="1354">
        <v>696</v>
      </c>
      <c r="E25" s="1354">
        <v>227</v>
      </c>
      <c r="F25" s="1354">
        <v>333</v>
      </c>
      <c r="G25" s="1354">
        <v>1556</v>
      </c>
    </row>
    <row r="26" spans="1:11">
      <c r="A26" t="s">
        <v>465</v>
      </c>
      <c r="B26" s="1354"/>
      <c r="C26" s="1354"/>
      <c r="D26" s="1354"/>
      <c r="E26" s="1354"/>
      <c r="F26" s="1354">
        <v>21</v>
      </c>
      <c r="G26" s="1354">
        <v>21</v>
      </c>
    </row>
    <row r="27" spans="1:11">
      <c r="A27" t="s">
        <v>469</v>
      </c>
      <c r="B27" s="1354">
        <v>383</v>
      </c>
      <c r="C27" s="1354">
        <v>1017</v>
      </c>
      <c r="D27" s="1354">
        <v>242</v>
      </c>
      <c r="E27" s="1354">
        <v>424</v>
      </c>
      <c r="F27" s="1354">
        <v>19</v>
      </c>
      <c r="G27" s="1354">
        <v>2085</v>
      </c>
    </row>
    <row r="28" spans="1:11">
      <c r="A28" t="s">
        <v>483</v>
      </c>
      <c r="B28" s="1354"/>
      <c r="C28" s="1354">
        <v>1050</v>
      </c>
      <c r="D28" s="1354"/>
      <c r="E28" s="1354"/>
      <c r="F28" s="1354"/>
      <c r="G28" s="1354">
        <v>1050</v>
      </c>
    </row>
    <row r="29" spans="1:11">
      <c r="A29" t="s">
        <v>578</v>
      </c>
      <c r="B29" s="1354"/>
      <c r="C29" s="1354"/>
      <c r="D29" s="1354"/>
      <c r="E29" s="1354">
        <v>1400</v>
      </c>
      <c r="F29" s="1354">
        <v>1462</v>
      </c>
      <c r="G29" s="1354">
        <v>2862</v>
      </c>
    </row>
    <row r="30" spans="1:11">
      <c r="A30" t="s">
        <v>579</v>
      </c>
      <c r="B30" s="1354"/>
      <c r="C30" s="1354"/>
      <c r="D30" s="1354"/>
      <c r="E30" s="1354">
        <v>1806</v>
      </c>
      <c r="F30" s="1354">
        <v>345</v>
      </c>
      <c r="G30" s="1354">
        <v>2151</v>
      </c>
    </row>
    <row r="31" spans="1:11">
      <c r="A31" t="s">
        <v>451</v>
      </c>
      <c r="B31" s="1354"/>
      <c r="C31" s="1354"/>
      <c r="D31" s="1354"/>
      <c r="E31" s="1354">
        <v>47</v>
      </c>
      <c r="F31" s="1354">
        <v>1494</v>
      </c>
      <c r="G31" s="1354">
        <v>1541</v>
      </c>
    </row>
    <row r="32" spans="1:11">
      <c r="A32" t="s">
        <v>669</v>
      </c>
      <c r="B32" s="1354"/>
      <c r="C32" s="1354"/>
      <c r="D32" s="1354"/>
      <c r="E32" s="1354"/>
      <c r="F32" s="1354"/>
      <c r="G32" s="1354"/>
    </row>
    <row r="33" spans="1:7">
      <c r="A33" t="s">
        <v>574</v>
      </c>
      <c r="B33" s="1354"/>
      <c r="C33" s="1354"/>
      <c r="D33" s="1354"/>
      <c r="E33" s="1354"/>
      <c r="F33" s="1354">
        <v>1095</v>
      </c>
      <c r="G33" s="1354">
        <v>1095</v>
      </c>
    </row>
    <row r="34" spans="1:7">
      <c r="A34" t="s">
        <v>576</v>
      </c>
      <c r="B34" s="1354"/>
      <c r="C34" s="1354"/>
      <c r="D34" s="1354"/>
      <c r="E34" s="1354"/>
      <c r="F34" s="1354">
        <v>2989</v>
      </c>
      <c r="G34" s="1354">
        <v>2989</v>
      </c>
    </row>
    <row r="35" spans="1:7">
      <c r="A35" t="s">
        <v>750</v>
      </c>
      <c r="B35" s="1354">
        <v>666</v>
      </c>
      <c r="C35" s="1354">
        <v>3607</v>
      </c>
      <c r="D35" s="1354">
        <v>6573</v>
      </c>
      <c r="E35" s="1354">
        <v>6968</v>
      </c>
      <c r="F35" s="1354">
        <v>9397</v>
      </c>
      <c r="G35" s="1354">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54"/>
      <c r="C40" s="1354">
        <v>1277</v>
      </c>
      <c r="D40" s="1354">
        <v>1721</v>
      </c>
      <c r="E40" s="1354">
        <v>670</v>
      </c>
      <c r="F40" s="1354">
        <v>0</v>
      </c>
      <c r="G40" s="1354">
        <v>3668</v>
      </c>
    </row>
    <row r="41" spans="1:7">
      <c r="A41" t="s">
        <v>583</v>
      </c>
      <c r="B41" s="1354"/>
      <c r="C41" s="1354"/>
      <c r="D41" s="1354"/>
      <c r="E41" s="1354">
        <v>1422</v>
      </c>
      <c r="F41" s="1354">
        <v>946</v>
      </c>
      <c r="G41" s="1354">
        <v>2368</v>
      </c>
    </row>
    <row r="42" spans="1:7">
      <c r="A42" t="s">
        <v>589</v>
      </c>
      <c r="B42" s="1354"/>
      <c r="C42" s="1354"/>
      <c r="D42" s="1354"/>
      <c r="E42" s="1354"/>
      <c r="F42" s="1354">
        <v>9</v>
      </c>
      <c r="G42" s="1354">
        <v>9</v>
      </c>
    </row>
    <row r="43" spans="1:7">
      <c r="A43" t="s">
        <v>591</v>
      </c>
      <c r="B43" s="1354"/>
      <c r="C43" s="1354"/>
      <c r="D43" s="1354"/>
      <c r="E43" s="1354"/>
      <c r="F43" s="1354">
        <v>0</v>
      </c>
      <c r="G43" s="1354">
        <v>0</v>
      </c>
    </row>
    <row r="44" spans="1:7">
      <c r="A44" t="s">
        <v>595</v>
      </c>
      <c r="B44" s="1354">
        <v>73</v>
      </c>
      <c r="C44" s="1354"/>
      <c r="D44" s="1354">
        <v>25</v>
      </c>
      <c r="E44" s="1354"/>
      <c r="F44" s="1354"/>
      <c r="G44" s="1354">
        <v>98</v>
      </c>
    </row>
    <row r="45" spans="1:7">
      <c r="A45" t="s">
        <v>604</v>
      </c>
      <c r="B45" s="1354"/>
      <c r="C45" s="1354"/>
      <c r="D45" s="1354"/>
      <c r="E45" s="1354"/>
      <c r="F45" s="1354">
        <v>54</v>
      </c>
      <c r="G45" s="1354">
        <v>54</v>
      </c>
    </row>
    <row r="46" spans="1:7">
      <c r="A46" t="s">
        <v>634</v>
      </c>
      <c r="B46" s="1354"/>
      <c r="C46" s="1354"/>
      <c r="D46" s="1354"/>
      <c r="E46" s="1354">
        <v>437</v>
      </c>
      <c r="F46" s="1354">
        <v>0</v>
      </c>
      <c r="G46" s="1354">
        <v>437</v>
      </c>
    </row>
    <row r="47" spans="1:7">
      <c r="A47" t="s">
        <v>648</v>
      </c>
      <c r="B47" s="1354"/>
      <c r="C47" s="1354"/>
      <c r="D47" s="1354">
        <v>992</v>
      </c>
      <c r="E47" s="1354">
        <v>513</v>
      </c>
      <c r="F47" s="1354">
        <v>0</v>
      </c>
      <c r="G47" s="1354">
        <v>1505</v>
      </c>
    </row>
    <row r="48" spans="1:7">
      <c r="A48" t="s">
        <v>655</v>
      </c>
      <c r="B48" s="1354"/>
      <c r="C48" s="1354">
        <v>800</v>
      </c>
      <c r="D48" s="1354">
        <v>208</v>
      </c>
      <c r="E48" s="1354">
        <v>529</v>
      </c>
      <c r="F48" s="1354">
        <v>327</v>
      </c>
      <c r="G48" s="1354">
        <v>1864</v>
      </c>
    </row>
    <row r="49" spans="1:7">
      <c r="A49" t="s">
        <v>465</v>
      </c>
      <c r="B49" s="1354"/>
      <c r="C49" s="1354"/>
      <c r="D49" s="1354"/>
      <c r="E49" s="1354"/>
      <c r="F49" s="1354">
        <v>3</v>
      </c>
      <c r="G49" s="1354">
        <v>3</v>
      </c>
    </row>
    <row r="50" spans="1:7">
      <c r="A50" t="s">
        <v>469</v>
      </c>
      <c r="B50" s="1354"/>
      <c r="C50" s="1354">
        <v>236</v>
      </c>
      <c r="D50" s="1354"/>
      <c r="E50" s="1354"/>
      <c r="F50" s="1354">
        <v>0</v>
      </c>
      <c r="G50" s="1354">
        <v>236</v>
      </c>
    </row>
    <row r="51" spans="1:7">
      <c r="A51" t="s">
        <v>483</v>
      </c>
      <c r="B51" s="1354"/>
      <c r="C51" s="1354"/>
      <c r="D51" s="1354"/>
      <c r="E51" s="1354"/>
      <c r="F51" s="1354">
        <v>0</v>
      </c>
      <c r="G51" s="1354">
        <v>0</v>
      </c>
    </row>
    <row r="52" spans="1:7">
      <c r="A52" t="s">
        <v>714</v>
      </c>
      <c r="B52" s="1354"/>
      <c r="C52" s="1354">
        <v>74</v>
      </c>
      <c r="D52" s="1354">
        <v>671</v>
      </c>
      <c r="E52" s="1354"/>
      <c r="F52" s="1354">
        <v>0</v>
      </c>
      <c r="G52" s="1354">
        <v>745</v>
      </c>
    </row>
    <row r="53" spans="1:7">
      <c r="A53" t="s">
        <v>578</v>
      </c>
      <c r="B53" s="1354"/>
      <c r="C53" s="1354"/>
      <c r="D53" s="1354"/>
      <c r="E53" s="1354"/>
      <c r="F53" s="1354">
        <v>886</v>
      </c>
      <c r="G53" s="1354">
        <v>886</v>
      </c>
    </row>
    <row r="54" spans="1:7">
      <c r="A54" t="s">
        <v>579</v>
      </c>
      <c r="B54" s="1354"/>
      <c r="C54" s="1354"/>
      <c r="D54" s="1354">
        <v>400</v>
      </c>
      <c r="E54" s="1354"/>
      <c r="F54" s="1354">
        <v>384</v>
      </c>
      <c r="G54" s="1354">
        <v>784</v>
      </c>
    </row>
    <row r="55" spans="1:7">
      <c r="A55" t="s">
        <v>451</v>
      </c>
      <c r="B55" s="1354">
        <v>2087</v>
      </c>
      <c r="C55" s="1354"/>
      <c r="D55" s="1354"/>
      <c r="E55" s="1354"/>
      <c r="F55" s="1354">
        <v>0</v>
      </c>
      <c r="G55" s="1354">
        <v>2087</v>
      </c>
    </row>
    <row r="56" spans="1:7">
      <c r="A56" t="s">
        <v>669</v>
      </c>
      <c r="B56" s="1354"/>
      <c r="C56" s="1354"/>
      <c r="D56" s="1354"/>
      <c r="E56" s="1354"/>
      <c r="F56" s="1354">
        <v>0</v>
      </c>
      <c r="G56" s="1354">
        <v>0</v>
      </c>
    </row>
    <row r="57" spans="1:7">
      <c r="A57" t="s">
        <v>574</v>
      </c>
      <c r="B57" s="1354"/>
      <c r="C57" s="1354">
        <v>860</v>
      </c>
      <c r="D57" s="1354">
        <v>1540</v>
      </c>
      <c r="E57" s="1354">
        <v>1360</v>
      </c>
      <c r="F57" s="1354">
        <v>0</v>
      </c>
      <c r="G57" s="1354">
        <v>3760</v>
      </c>
    </row>
    <row r="58" spans="1:7">
      <c r="A58" t="s">
        <v>576</v>
      </c>
      <c r="B58" s="1354"/>
      <c r="C58" s="1354">
        <v>967</v>
      </c>
      <c r="D58" s="1354">
        <v>1708</v>
      </c>
      <c r="E58" s="1354"/>
      <c r="F58" s="1354">
        <v>229</v>
      </c>
      <c r="G58" s="1354">
        <v>2904</v>
      </c>
    </row>
    <row r="59" spans="1:7">
      <c r="A59" t="s">
        <v>644</v>
      </c>
      <c r="B59" s="1354">
        <v>555</v>
      </c>
      <c r="C59" s="1354"/>
      <c r="D59" s="1354"/>
      <c r="E59" s="1354">
        <v>577</v>
      </c>
      <c r="F59" s="1354">
        <v>239</v>
      </c>
      <c r="G59" s="1354">
        <v>1371</v>
      </c>
    </row>
    <row r="60" spans="1:7">
      <c r="A60" t="s">
        <v>995</v>
      </c>
      <c r="B60" s="1354"/>
      <c r="C60" s="1354"/>
      <c r="D60" s="1354"/>
      <c r="E60" s="1354"/>
      <c r="F60" s="1354">
        <v>0</v>
      </c>
      <c r="G60" s="1354">
        <v>0</v>
      </c>
    </row>
    <row r="61" spans="1:7">
      <c r="A61" t="s">
        <v>463</v>
      </c>
      <c r="B61" s="1354"/>
      <c r="C61" s="1354"/>
      <c r="D61" s="1354"/>
      <c r="E61" s="1354"/>
      <c r="F61" s="1354">
        <v>0</v>
      </c>
      <c r="G61" s="1354">
        <v>0</v>
      </c>
    </row>
    <row r="62" spans="1:7">
      <c r="A62" t="s">
        <v>467</v>
      </c>
      <c r="B62" s="1354"/>
      <c r="C62" s="1354"/>
      <c r="D62" s="1354"/>
      <c r="E62" s="1354"/>
      <c r="F62" s="1354">
        <v>0</v>
      </c>
      <c r="G62" s="1354">
        <v>0</v>
      </c>
    </row>
    <row r="63" spans="1:7">
      <c r="A63" t="s">
        <v>471</v>
      </c>
      <c r="B63" s="1354"/>
      <c r="C63" s="1354"/>
      <c r="D63" s="1354"/>
      <c r="E63" s="1354"/>
      <c r="F63" s="1354">
        <v>0</v>
      </c>
      <c r="G63" s="1354">
        <v>0</v>
      </c>
    </row>
    <row r="64" spans="1:7">
      <c r="A64" t="s">
        <v>513</v>
      </c>
      <c r="B64" s="1354"/>
      <c r="C64" s="1354">
        <v>214</v>
      </c>
      <c r="D64" s="1354"/>
      <c r="E64" s="1354"/>
      <c r="F64" s="1354">
        <v>0</v>
      </c>
      <c r="G64" s="1354">
        <v>214</v>
      </c>
    </row>
    <row r="65" spans="1:7">
      <c r="A65" t="s">
        <v>572</v>
      </c>
      <c r="B65" s="1354"/>
      <c r="C65" s="1354">
        <v>956</v>
      </c>
      <c r="D65" s="1354"/>
      <c r="E65" s="1354">
        <v>1168</v>
      </c>
      <c r="F65" s="1354">
        <v>0</v>
      </c>
      <c r="G65" s="1354">
        <v>2124</v>
      </c>
    </row>
    <row r="66" spans="1:7">
      <c r="A66" t="s">
        <v>711</v>
      </c>
      <c r="B66" s="1354"/>
      <c r="C66" s="1354"/>
      <c r="D66" s="1354"/>
      <c r="E66" s="1354"/>
      <c r="F66" s="1354">
        <v>0</v>
      </c>
      <c r="G66" s="1354">
        <v>0</v>
      </c>
    </row>
    <row r="67" spans="1:7">
      <c r="A67" t="s">
        <v>585</v>
      </c>
      <c r="B67" s="1354"/>
      <c r="C67" s="1354"/>
      <c r="D67" s="1354">
        <v>1090</v>
      </c>
      <c r="E67" s="1354">
        <v>840</v>
      </c>
      <c r="F67" s="1354">
        <v>530</v>
      </c>
      <c r="G67" s="1354">
        <v>2460</v>
      </c>
    </row>
    <row r="68" spans="1:7">
      <c r="A68" t="s">
        <v>1369</v>
      </c>
      <c r="B68" s="1354"/>
      <c r="C68" s="1354"/>
      <c r="D68" s="1354">
        <v>120</v>
      </c>
      <c r="E68" s="1354"/>
      <c r="F68" s="1354"/>
      <c r="G68" s="1354">
        <v>120</v>
      </c>
    </row>
    <row r="69" spans="1:7">
      <c r="A69" t="s">
        <v>638</v>
      </c>
      <c r="B69" s="1354"/>
      <c r="C69" s="1354"/>
      <c r="D69" s="1354">
        <v>399</v>
      </c>
      <c r="E69" s="1354">
        <v>335</v>
      </c>
      <c r="F69" s="1354">
        <v>1339</v>
      </c>
      <c r="G69" s="1354">
        <v>2073</v>
      </c>
    </row>
    <row r="70" spans="1:7">
      <c r="A70" t="s">
        <v>691</v>
      </c>
      <c r="B70" s="1354"/>
      <c r="C70" s="1354"/>
      <c r="D70" s="1354">
        <v>891</v>
      </c>
      <c r="E70" s="1354">
        <v>1213</v>
      </c>
      <c r="F70" s="1354">
        <v>1054</v>
      </c>
      <c r="G70" s="1354">
        <v>3158</v>
      </c>
    </row>
    <row r="71" spans="1:7">
      <c r="A71" t="s">
        <v>525</v>
      </c>
      <c r="B71" s="1354"/>
      <c r="C71" s="1354"/>
      <c r="D71" s="1354"/>
      <c r="E71" s="1354"/>
      <c r="F71" s="1354">
        <v>0</v>
      </c>
      <c r="G71" s="1354">
        <v>0</v>
      </c>
    </row>
    <row r="72" spans="1:7">
      <c r="A72" t="s">
        <v>750</v>
      </c>
      <c r="B72" s="1354">
        <v>2715</v>
      </c>
      <c r="C72" s="1354">
        <v>5384</v>
      </c>
      <c r="D72" s="1354">
        <v>9765</v>
      </c>
      <c r="E72" s="1354">
        <v>9064</v>
      </c>
      <c r="F72" s="1354">
        <v>6000</v>
      </c>
      <c r="G72" s="1354">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54">
        <v>0</v>
      </c>
      <c r="C76" s="1354"/>
      <c r="D76" s="1354">
        <v>0</v>
      </c>
      <c r="E76" s="1354">
        <v>0</v>
      </c>
      <c r="F76" s="1354">
        <v>0</v>
      </c>
      <c r="G76" s="1354">
        <v>0</v>
      </c>
    </row>
    <row r="77" spans="1:7">
      <c r="A77" t="s">
        <v>583</v>
      </c>
      <c r="B77" s="1354">
        <v>0</v>
      </c>
      <c r="C77" s="1354"/>
      <c r="D77" s="1354">
        <v>0</v>
      </c>
      <c r="E77" s="1354">
        <v>0</v>
      </c>
      <c r="F77" s="1354">
        <v>0</v>
      </c>
      <c r="G77" s="1354">
        <v>0</v>
      </c>
    </row>
    <row r="78" spans="1:7">
      <c r="A78" t="s">
        <v>589</v>
      </c>
      <c r="B78" s="1354">
        <v>0</v>
      </c>
      <c r="C78" s="1354">
        <v>0</v>
      </c>
      <c r="D78" s="1354">
        <v>0</v>
      </c>
      <c r="E78" s="1354">
        <v>0</v>
      </c>
      <c r="F78" s="1354">
        <v>0</v>
      </c>
      <c r="G78" s="1354">
        <v>0</v>
      </c>
    </row>
    <row r="79" spans="1:7">
      <c r="A79" t="s">
        <v>591</v>
      </c>
      <c r="B79" s="1354">
        <v>0</v>
      </c>
      <c r="C79" s="1354"/>
      <c r="D79" s="1354">
        <v>0</v>
      </c>
      <c r="E79" s="1354">
        <v>0</v>
      </c>
      <c r="F79" s="1354">
        <v>0</v>
      </c>
      <c r="G79" s="1354">
        <v>0</v>
      </c>
    </row>
    <row r="80" spans="1:7">
      <c r="A80" t="s">
        <v>595</v>
      </c>
      <c r="B80" s="1354">
        <v>0</v>
      </c>
      <c r="C80" s="1354">
        <v>414</v>
      </c>
      <c r="D80" s="1354">
        <v>367</v>
      </c>
      <c r="E80" s="1354">
        <v>245</v>
      </c>
      <c r="F80" s="1354">
        <v>0</v>
      </c>
      <c r="G80" s="1354">
        <v>1026</v>
      </c>
    </row>
    <row r="81" spans="1:7">
      <c r="A81" t="s">
        <v>604</v>
      </c>
      <c r="B81" s="1354">
        <v>0</v>
      </c>
      <c r="C81" s="1354"/>
      <c r="D81" s="1354">
        <v>0</v>
      </c>
      <c r="E81" s="1354">
        <v>0</v>
      </c>
      <c r="F81" s="1354">
        <v>0</v>
      </c>
      <c r="G81" s="1354">
        <v>0</v>
      </c>
    </row>
    <row r="82" spans="1:7">
      <c r="A82" t="s">
        <v>634</v>
      </c>
      <c r="B82" s="1354">
        <v>0</v>
      </c>
      <c r="C82" s="1354"/>
      <c r="D82" s="1354">
        <v>0</v>
      </c>
      <c r="E82" s="1354">
        <v>0</v>
      </c>
      <c r="F82" s="1354">
        <v>0</v>
      </c>
      <c r="G82" s="1354">
        <v>0</v>
      </c>
    </row>
    <row r="83" spans="1:7">
      <c r="A83" t="s">
        <v>648</v>
      </c>
      <c r="B83" s="1354">
        <v>0</v>
      </c>
      <c r="C83" s="1354"/>
      <c r="D83" s="1354">
        <v>0</v>
      </c>
      <c r="E83" s="1354">
        <v>0</v>
      </c>
      <c r="F83" s="1354">
        <v>201</v>
      </c>
      <c r="G83" s="1354">
        <v>201</v>
      </c>
    </row>
    <row r="84" spans="1:7">
      <c r="A84" t="s">
        <v>655</v>
      </c>
      <c r="B84" s="1354">
        <v>286</v>
      </c>
      <c r="C84" s="1354">
        <v>358</v>
      </c>
      <c r="D84" s="1354">
        <v>0</v>
      </c>
      <c r="E84" s="1354">
        <v>32</v>
      </c>
      <c r="F84" s="1354">
        <v>9</v>
      </c>
      <c r="G84" s="1354">
        <v>685</v>
      </c>
    </row>
    <row r="85" spans="1:7">
      <c r="A85" t="s">
        <v>465</v>
      </c>
      <c r="B85" s="1354">
        <v>0</v>
      </c>
      <c r="C85" s="1354"/>
      <c r="D85" s="1354">
        <v>0</v>
      </c>
      <c r="E85" s="1354">
        <v>0</v>
      </c>
      <c r="F85" s="1354">
        <v>0</v>
      </c>
      <c r="G85" s="1354">
        <v>0</v>
      </c>
    </row>
    <row r="86" spans="1:7">
      <c r="A86" t="s">
        <v>469</v>
      </c>
      <c r="B86" s="1354">
        <v>0</v>
      </c>
      <c r="C86" s="1354"/>
      <c r="D86" s="1354">
        <v>0</v>
      </c>
      <c r="E86" s="1354">
        <v>0</v>
      </c>
      <c r="F86" s="1354">
        <v>0</v>
      </c>
      <c r="G86" s="1354">
        <v>0</v>
      </c>
    </row>
    <row r="87" spans="1:7">
      <c r="A87" t="s">
        <v>483</v>
      </c>
      <c r="B87" s="1354">
        <v>0</v>
      </c>
      <c r="C87" s="1354"/>
      <c r="D87" s="1354">
        <v>0</v>
      </c>
      <c r="E87" s="1354">
        <v>0</v>
      </c>
      <c r="F87" s="1354">
        <v>0</v>
      </c>
      <c r="G87" s="1354">
        <v>0</v>
      </c>
    </row>
    <row r="88" spans="1:7">
      <c r="A88" t="s">
        <v>714</v>
      </c>
      <c r="B88" s="1354">
        <v>363</v>
      </c>
      <c r="C88" s="1354">
        <v>171</v>
      </c>
      <c r="D88" s="1354">
        <v>0</v>
      </c>
      <c r="E88" s="1354">
        <v>397</v>
      </c>
      <c r="F88" s="1354">
        <v>88</v>
      </c>
      <c r="G88" s="1354">
        <v>1019</v>
      </c>
    </row>
    <row r="89" spans="1:7">
      <c r="A89" t="s">
        <v>578</v>
      </c>
      <c r="B89" s="1354">
        <v>134</v>
      </c>
      <c r="C89" s="1354">
        <v>408</v>
      </c>
      <c r="D89" s="1354">
        <v>452</v>
      </c>
      <c r="E89" s="1354">
        <v>0</v>
      </c>
      <c r="F89" s="1354">
        <v>875</v>
      </c>
      <c r="G89" s="1354">
        <v>1869</v>
      </c>
    </row>
    <row r="90" spans="1:7">
      <c r="A90" t="s">
        <v>579</v>
      </c>
      <c r="B90" s="1354"/>
      <c r="C90" s="1354">
        <v>840</v>
      </c>
      <c r="D90" s="1354">
        <v>0</v>
      </c>
      <c r="E90" s="1354">
        <v>0</v>
      </c>
      <c r="F90" s="1354">
        <v>0</v>
      </c>
      <c r="G90" s="1354">
        <v>840</v>
      </c>
    </row>
    <row r="91" spans="1:7">
      <c r="A91" t="s">
        <v>451</v>
      </c>
      <c r="B91" s="1354">
        <v>0</v>
      </c>
      <c r="C91" s="1354"/>
      <c r="D91" s="1354">
        <v>0</v>
      </c>
      <c r="E91" s="1354">
        <v>0</v>
      </c>
      <c r="F91" s="1354">
        <v>0</v>
      </c>
      <c r="G91" s="1354">
        <v>0</v>
      </c>
    </row>
    <row r="92" spans="1:7">
      <c r="A92" t="s">
        <v>669</v>
      </c>
      <c r="B92" s="1354">
        <v>0</v>
      </c>
      <c r="C92" s="1354"/>
      <c r="D92" s="1354">
        <v>0</v>
      </c>
      <c r="E92" s="1354">
        <v>0</v>
      </c>
      <c r="F92" s="1354">
        <v>0</v>
      </c>
      <c r="G92" s="1354">
        <v>0</v>
      </c>
    </row>
    <row r="93" spans="1:7">
      <c r="A93" t="s">
        <v>574</v>
      </c>
      <c r="B93" s="1354">
        <v>1460</v>
      </c>
      <c r="C93" s="1354">
        <v>970</v>
      </c>
      <c r="D93" s="1354">
        <v>430</v>
      </c>
      <c r="E93" s="1354">
        <v>0</v>
      </c>
      <c r="F93" s="1354">
        <v>0</v>
      </c>
      <c r="G93" s="1354">
        <v>2860</v>
      </c>
    </row>
    <row r="94" spans="1:7">
      <c r="A94" t="s">
        <v>576</v>
      </c>
      <c r="B94" s="1354">
        <v>182</v>
      </c>
      <c r="C94" s="1354"/>
      <c r="D94" s="1354">
        <v>0</v>
      </c>
      <c r="E94" s="1354">
        <v>0</v>
      </c>
      <c r="F94" s="1354">
        <v>0</v>
      </c>
      <c r="G94" s="1354">
        <v>182</v>
      </c>
    </row>
    <row r="95" spans="1:7">
      <c r="A95" t="s">
        <v>644</v>
      </c>
      <c r="B95" s="1354">
        <v>0</v>
      </c>
      <c r="C95" s="1354"/>
      <c r="D95" s="1354">
        <v>0</v>
      </c>
      <c r="E95" s="1354">
        <v>0</v>
      </c>
      <c r="F95" s="1354">
        <v>0</v>
      </c>
      <c r="G95" s="1354">
        <v>0</v>
      </c>
    </row>
    <row r="96" spans="1:7">
      <c r="A96" t="s">
        <v>995</v>
      </c>
      <c r="B96" s="1354">
        <v>0</v>
      </c>
      <c r="C96" s="1354"/>
      <c r="D96" s="1354">
        <v>0</v>
      </c>
      <c r="E96" s="1354"/>
      <c r="F96" s="1354">
        <v>0</v>
      </c>
      <c r="G96" s="1354">
        <v>0</v>
      </c>
    </row>
    <row r="97" spans="1:7">
      <c r="A97" t="s">
        <v>463</v>
      </c>
      <c r="B97" s="1354">
        <v>0</v>
      </c>
      <c r="C97" s="1354"/>
      <c r="D97" s="1354">
        <v>0</v>
      </c>
      <c r="E97" s="1354">
        <v>0</v>
      </c>
      <c r="F97" s="1354">
        <v>0</v>
      </c>
      <c r="G97" s="1354">
        <v>0</v>
      </c>
    </row>
    <row r="98" spans="1:7">
      <c r="A98" t="s">
        <v>467</v>
      </c>
      <c r="B98" s="1354">
        <v>0</v>
      </c>
      <c r="C98" s="1354"/>
      <c r="D98" s="1354">
        <v>0</v>
      </c>
      <c r="E98" s="1354">
        <v>35</v>
      </c>
      <c r="F98" s="1354">
        <v>0</v>
      </c>
      <c r="G98" s="1354">
        <v>35</v>
      </c>
    </row>
    <row r="99" spans="1:7">
      <c r="A99" t="s">
        <v>471</v>
      </c>
      <c r="B99" s="1354">
        <v>0</v>
      </c>
      <c r="C99" s="1354"/>
      <c r="D99" s="1354">
        <v>0</v>
      </c>
      <c r="E99" s="1354">
        <v>0</v>
      </c>
      <c r="F99" s="1354">
        <v>0</v>
      </c>
      <c r="G99" s="1354">
        <v>0</v>
      </c>
    </row>
    <row r="100" spans="1:7">
      <c r="A100" t="s">
        <v>513</v>
      </c>
      <c r="B100" s="1354">
        <v>0</v>
      </c>
      <c r="C100" s="1354"/>
      <c r="D100" s="1354">
        <v>32</v>
      </c>
      <c r="E100" s="1354">
        <v>85</v>
      </c>
      <c r="F100" s="1354">
        <v>0</v>
      </c>
      <c r="G100" s="1354">
        <v>117</v>
      </c>
    </row>
    <row r="101" spans="1:7">
      <c r="A101" t="s">
        <v>572</v>
      </c>
      <c r="B101" s="1354">
        <v>0</v>
      </c>
      <c r="C101" s="1354"/>
      <c r="D101" s="1354">
        <v>0</v>
      </c>
      <c r="E101" s="1354">
        <v>0</v>
      </c>
      <c r="F101" s="1354">
        <v>0</v>
      </c>
      <c r="G101" s="1354">
        <v>0</v>
      </c>
    </row>
    <row r="102" spans="1:7">
      <c r="A102" t="s">
        <v>711</v>
      </c>
      <c r="B102" s="1354">
        <v>0</v>
      </c>
      <c r="C102" s="1354"/>
      <c r="D102" s="1354">
        <v>0</v>
      </c>
      <c r="E102" s="1354">
        <v>0</v>
      </c>
      <c r="F102" s="1354">
        <v>0</v>
      </c>
      <c r="G102" s="1354">
        <v>0</v>
      </c>
    </row>
    <row r="103" spans="1:7">
      <c r="A103" t="s">
        <v>585</v>
      </c>
      <c r="B103" s="1354">
        <v>0</v>
      </c>
      <c r="C103" s="1354"/>
      <c r="D103" s="1354">
        <v>372</v>
      </c>
      <c r="E103" s="1354">
        <v>0</v>
      </c>
      <c r="F103" s="1354">
        <v>0</v>
      </c>
      <c r="G103" s="1354">
        <v>372</v>
      </c>
    </row>
    <row r="104" spans="1:7">
      <c r="A104" t="s">
        <v>1369</v>
      </c>
      <c r="B104" s="1354">
        <v>0</v>
      </c>
      <c r="C104" s="1354"/>
      <c r="D104" s="1354">
        <v>0</v>
      </c>
      <c r="E104" s="1354">
        <v>0</v>
      </c>
      <c r="F104" s="1354">
        <v>0</v>
      </c>
      <c r="G104" s="1354">
        <v>0</v>
      </c>
    </row>
    <row r="105" spans="1:7">
      <c r="A105" t="s">
        <v>638</v>
      </c>
      <c r="B105" s="1354">
        <v>1292</v>
      </c>
      <c r="C105" s="1354">
        <v>1022</v>
      </c>
      <c r="D105" s="1354">
        <v>1246</v>
      </c>
      <c r="E105" s="1354">
        <v>0</v>
      </c>
      <c r="F105" s="1354">
        <v>288</v>
      </c>
      <c r="G105" s="1354">
        <v>3848</v>
      </c>
    </row>
    <row r="106" spans="1:7">
      <c r="A106" t="s">
        <v>691</v>
      </c>
      <c r="B106" s="1354">
        <v>0</v>
      </c>
      <c r="C106" s="1354">
        <v>0</v>
      </c>
      <c r="D106" s="1354">
        <v>0</v>
      </c>
      <c r="E106" s="1354">
        <v>0</v>
      </c>
      <c r="F106" s="1354">
        <v>0</v>
      </c>
      <c r="G106" s="1354">
        <v>0</v>
      </c>
    </row>
    <row r="107" spans="1:7">
      <c r="A107" t="s">
        <v>689</v>
      </c>
      <c r="B107" s="1354">
        <v>0</v>
      </c>
      <c r="C107" s="1354">
        <v>1570</v>
      </c>
      <c r="D107" s="1354">
        <v>461</v>
      </c>
      <c r="E107" s="1354">
        <v>1109</v>
      </c>
      <c r="F107" s="1354">
        <v>980</v>
      </c>
      <c r="G107" s="1354">
        <v>4120</v>
      </c>
    </row>
    <row r="108" spans="1:7">
      <c r="A108" t="s">
        <v>455</v>
      </c>
      <c r="B108" s="1354">
        <v>1454</v>
      </c>
      <c r="C108" s="1354">
        <v>1360</v>
      </c>
      <c r="D108" s="1354">
        <v>1263</v>
      </c>
      <c r="E108" s="1354">
        <v>0</v>
      </c>
      <c r="F108" s="1354">
        <v>0</v>
      </c>
      <c r="G108" s="1354">
        <v>4077</v>
      </c>
    </row>
    <row r="109" spans="1:7">
      <c r="A109" t="s">
        <v>685</v>
      </c>
      <c r="B109" s="1354">
        <v>2215</v>
      </c>
      <c r="C109" s="1354">
        <v>0</v>
      </c>
      <c r="D109" s="1354">
        <v>0</v>
      </c>
      <c r="E109" s="1354">
        <v>0</v>
      </c>
      <c r="F109" s="1354">
        <v>0</v>
      </c>
      <c r="G109" s="1354">
        <v>2215</v>
      </c>
    </row>
    <row r="110" spans="1:7">
      <c r="A110" t="s">
        <v>1370</v>
      </c>
      <c r="B110" s="1354"/>
      <c r="C110" s="1354">
        <v>285</v>
      </c>
      <c r="D110" s="1354"/>
      <c r="E110" s="1354"/>
      <c r="F110" s="1354"/>
      <c r="G110" s="1354">
        <v>285</v>
      </c>
    </row>
    <row r="111" spans="1:7">
      <c r="A111" t="s">
        <v>433</v>
      </c>
      <c r="B111" s="1354"/>
      <c r="C111" s="1354"/>
      <c r="D111" s="1354">
        <v>617</v>
      </c>
      <c r="E111" s="1354">
        <v>286</v>
      </c>
      <c r="F111" s="1354">
        <v>0</v>
      </c>
      <c r="G111" s="1354">
        <v>903</v>
      </c>
    </row>
    <row r="112" spans="1:7">
      <c r="A112" t="s">
        <v>695</v>
      </c>
      <c r="B112" s="1354"/>
      <c r="C112" s="1354"/>
      <c r="D112" s="1354">
        <v>700</v>
      </c>
      <c r="E112" s="1354">
        <v>1590</v>
      </c>
      <c r="F112" s="1354">
        <v>1370</v>
      </c>
      <c r="G112" s="1354">
        <v>3660</v>
      </c>
    </row>
    <row r="113" spans="1:7">
      <c r="A113" t="s">
        <v>528</v>
      </c>
      <c r="B113" s="1354"/>
      <c r="C113" s="1354"/>
      <c r="D113" s="1354">
        <v>200</v>
      </c>
      <c r="E113" s="1354">
        <v>489</v>
      </c>
      <c r="F113" s="1354">
        <v>0</v>
      </c>
      <c r="G113" s="1354">
        <v>689</v>
      </c>
    </row>
    <row r="114" spans="1:7">
      <c r="A114" t="s">
        <v>651</v>
      </c>
      <c r="B114" s="1354"/>
      <c r="C114" s="1354"/>
      <c r="D114" s="1354"/>
      <c r="E114" s="1354">
        <v>884</v>
      </c>
      <c r="F114" s="1354">
        <v>738</v>
      </c>
      <c r="G114" s="1354">
        <v>1622</v>
      </c>
    </row>
    <row r="115" spans="1:7">
      <c r="A115" t="s">
        <v>453</v>
      </c>
      <c r="B115" s="1354"/>
      <c r="C115" s="1354"/>
      <c r="D115" s="1354"/>
      <c r="E115" s="1354">
        <v>1357</v>
      </c>
      <c r="F115" s="1354">
        <v>0</v>
      </c>
      <c r="G115" s="1354">
        <v>1357</v>
      </c>
    </row>
    <row r="116" spans="1:7">
      <c r="A116" t="s">
        <v>606</v>
      </c>
      <c r="B116" s="1354"/>
      <c r="C116" s="1354"/>
      <c r="D116" s="1354"/>
      <c r="E116" s="1354">
        <v>874</v>
      </c>
      <c r="F116" s="1354">
        <v>1602</v>
      </c>
      <c r="G116" s="1354">
        <v>2476</v>
      </c>
    </row>
    <row r="117" spans="1:7">
      <c r="A117" t="s">
        <v>543</v>
      </c>
      <c r="B117" s="1354"/>
      <c r="C117" s="1354"/>
      <c r="D117" s="1354"/>
      <c r="E117" s="1354"/>
      <c r="F117" s="1354">
        <v>20</v>
      </c>
      <c r="G117" s="1354">
        <v>20</v>
      </c>
    </row>
    <row r="118" spans="1:7">
      <c r="A118" t="s">
        <v>473</v>
      </c>
      <c r="B118" s="1354"/>
      <c r="C118" s="1354"/>
      <c r="D118" s="1354"/>
      <c r="E118" s="1354">
        <v>0</v>
      </c>
      <c r="F118" s="1354"/>
      <c r="G118" s="1354">
        <v>0</v>
      </c>
    </row>
    <row r="119" spans="1:7">
      <c r="A119" t="s">
        <v>750</v>
      </c>
      <c r="B119" s="1354">
        <v>7386</v>
      </c>
      <c r="C119" s="1354">
        <v>7398</v>
      </c>
      <c r="D119" s="1354">
        <v>6140</v>
      </c>
      <c r="E119" s="1354">
        <v>7383</v>
      </c>
      <c r="F119" s="1354">
        <v>6171</v>
      </c>
      <c r="G119" s="1354">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54">
        <v>0</v>
      </c>
      <c r="C123" s="1354">
        <v>0</v>
      </c>
      <c r="D123" s="1354">
        <v>0</v>
      </c>
      <c r="E123" s="1354"/>
      <c r="F123" s="1354"/>
      <c r="G123" s="1354">
        <v>0</v>
      </c>
    </row>
    <row r="124" spans="1:7">
      <c r="A124" t="s">
        <v>583</v>
      </c>
      <c r="B124" s="1354">
        <v>0</v>
      </c>
      <c r="C124" s="1354">
        <v>0</v>
      </c>
      <c r="D124" s="1354">
        <v>0</v>
      </c>
      <c r="E124" s="1354"/>
      <c r="F124" s="1354"/>
      <c r="G124" s="1354">
        <v>0</v>
      </c>
    </row>
    <row r="125" spans="1:7">
      <c r="A125" t="s">
        <v>589</v>
      </c>
      <c r="B125" s="1354">
        <v>0</v>
      </c>
      <c r="C125" s="1354">
        <v>3</v>
      </c>
      <c r="D125" s="1354"/>
      <c r="E125" s="1354"/>
      <c r="F125" s="1354"/>
      <c r="G125" s="1354">
        <v>3</v>
      </c>
    </row>
    <row r="126" spans="1:7">
      <c r="A126" t="s">
        <v>591</v>
      </c>
      <c r="B126" s="1354">
        <v>0</v>
      </c>
      <c r="C126" s="1354">
        <v>0</v>
      </c>
      <c r="D126" s="1354"/>
      <c r="E126" s="1354"/>
      <c r="F126" s="1354"/>
      <c r="G126" s="1354">
        <v>0</v>
      </c>
    </row>
    <row r="127" spans="1:7">
      <c r="A127" t="s">
        <v>595</v>
      </c>
      <c r="B127" s="1354">
        <v>0</v>
      </c>
      <c r="C127" s="1354">
        <v>0</v>
      </c>
      <c r="D127" s="1354"/>
      <c r="E127" s="1354"/>
      <c r="F127" s="1354"/>
      <c r="G127" s="1354">
        <v>0</v>
      </c>
    </row>
    <row r="128" spans="1:7">
      <c r="A128" t="s">
        <v>604</v>
      </c>
      <c r="B128" s="1354">
        <v>0</v>
      </c>
      <c r="C128" s="1354">
        <v>0</v>
      </c>
      <c r="D128" s="1354">
        <v>0</v>
      </c>
      <c r="E128" s="1354">
        <v>0</v>
      </c>
      <c r="F128" s="1354"/>
      <c r="G128" s="1354">
        <v>0</v>
      </c>
    </row>
    <row r="129" spans="1:7">
      <c r="A129" t="s">
        <v>634</v>
      </c>
      <c r="B129" s="1354">
        <v>0</v>
      </c>
      <c r="C129" s="1354">
        <v>0</v>
      </c>
      <c r="D129" s="1354">
        <v>0</v>
      </c>
      <c r="E129" s="1354"/>
      <c r="F129" s="1354"/>
      <c r="G129" s="1354">
        <v>0</v>
      </c>
    </row>
    <row r="130" spans="1:7">
      <c r="A130" t="s">
        <v>648</v>
      </c>
      <c r="B130" s="1354">
        <v>0</v>
      </c>
      <c r="C130" s="1354">
        <v>0</v>
      </c>
      <c r="D130" s="1354">
        <v>0</v>
      </c>
      <c r="E130" s="1354">
        <v>0</v>
      </c>
      <c r="F130" s="1354"/>
      <c r="G130" s="1354">
        <v>0</v>
      </c>
    </row>
    <row r="131" spans="1:7">
      <c r="A131" t="s">
        <v>655</v>
      </c>
      <c r="B131" s="1354">
        <v>0</v>
      </c>
      <c r="C131" s="1354">
        <v>12</v>
      </c>
      <c r="D131" s="1354">
        <v>9</v>
      </c>
      <c r="E131" s="1354"/>
      <c r="F131" s="1354"/>
      <c r="G131" s="1354">
        <v>21</v>
      </c>
    </row>
    <row r="132" spans="1:7">
      <c r="A132" t="s">
        <v>465</v>
      </c>
      <c r="B132" s="1354">
        <v>0</v>
      </c>
      <c r="C132" s="1354">
        <v>0</v>
      </c>
      <c r="D132" s="1354">
        <v>0</v>
      </c>
      <c r="E132" s="1354"/>
      <c r="F132" s="1354"/>
      <c r="G132" s="1354">
        <v>0</v>
      </c>
    </row>
    <row r="133" spans="1:7">
      <c r="A133" t="s">
        <v>469</v>
      </c>
      <c r="B133" s="1354">
        <v>0</v>
      </c>
      <c r="C133" s="1354">
        <v>0</v>
      </c>
      <c r="D133" s="1354">
        <v>0</v>
      </c>
      <c r="E133" s="1354"/>
      <c r="F133" s="1354"/>
      <c r="G133" s="1354">
        <v>0</v>
      </c>
    </row>
    <row r="134" spans="1:7">
      <c r="A134" t="s">
        <v>483</v>
      </c>
      <c r="B134" s="1354">
        <v>0</v>
      </c>
      <c r="C134" s="1354">
        <v>0</v>
      </c>
      <c r="D134" s="1354">
        <v>0</v>
      </c>
      <c r="E134" s="1354">
        <v>0</v>
      </c>
      <c r="F134" s="1354"/>
      <c r="G134" s="1354">
        <v>0</v>
      </c>
    </row>
    <row r="135" spans="1:7">
      <c r="A135" t="s">
        <v>714</v>
      </c>
      <c r="B135" s="1354">
        <v>0</v>
      </c>
      <c r="C135" s="1354">
        <v>0</v>
      </c>
      <c r="D135" s="1354">
        <v>0</v>
      </c>
      <c r="E135" s="1354"/>
      <c r="F135" s="1354"/>
      <c r="G135" s="1354">
        <v>0</v>
      </c>
    </row>
    <row r="136" spans="1:7">
      <c r="A136" t="s">
        <v>578</v>
      </c>
      <c r="B136" s="1354">
        <v>0</v>
      </c>
      <c r="C136" s="1354">
        <v>199</v>
      </c>
      <c r="D136" s="1354">
        <v>0</v>
      </c>
      <c r="E136" s="1354">
        <v>0</v>
      </c>
      <c r="F136" s="1354"/>
      <c r="G136" s="1354">
        <v>199</v>
      </c>
    </row>
    <row r="137" spans="1:7">
      <c r="A137" t="s">
        <v>579</v>
      </c>
      <c r="B137" s="1354">
        <v>0</v>
      </c>
      <c r="C137" s="1354">
        <v>0</v>
      </c>
      <c r="D137" s="1354">
        <v>0</v>
      </c>
      <c r="E137" s="1354">
        <v>0</v>
      </c>
      <c r="F137" s="1354"/>
      <c r="G137" s="1354">
        <v>0</v>
      </c>
    </row>
    <row r="138" spans="1:7">
      <c r="A138" t="s">
        <v>451</v>
      </c>
      <c r="B138" s="1354">
        <v>0</v>
      </c>
      <c r="C138" s="1354">
        <v>0</v>
      </c>
      <c r="D138" s="1354">
        <v>0</v>
      </c>
      <c r="E138" s="1354">
        <v>0</v>
      </c>
      <c r="F138" s="1354"/>
      <c r="G138" s="1354">
        <v>0</v>
      </c>
    </row>
    <row r="139" spans="1:7">
      <c r="A139" t="s">
        <v>669</v>
      </c>
      <c r="B139" s="1354">
        <v>0</v>
      </c>
      <c r="C139" s="1354">
        <v>0</v>
      </c>
      <c r="D139" s="1354">
        <v>0</v>
      </c>
      <c r="E139" s="1354"/>
      <c r="F139" s="1354"/>
      <c r="G139" s="1354">
        <v>0</v>
      </c>
    </row>
    <row r="140" spans="1:7">
      <c r="A140" t="s">
        <v>574</v>
      </c>
      <c r="B140" s="1354">
        <v>0</v>
      </c>
      <c r="C140" s="1354">
        <v>0</v>
      </c>
      <c r="D140" s="1354">
        <v>0</v>
      </c>
      <c r="E140" s="1354">
        <v>0</v>
      </c>
      <c r="F140" s="1354">
        <v>0</v>
      </c>
      <c r="G140" s="1354">
        <v>0</v>
      </c>
    </row>
    <row r="141" spans="1:7">
      <c r="A141" t="s">
        <v>576</v>
      </c>
      <c r="B141" s="1354">
        <v>0</v>
      </c>
      <c r="C141" s="1354">
        <v>0</v>
      </c>
      <c r="D141" s="1354">
        <v>0</v>
      </c>
      <c r="E141" s="1354">
        <v>0</v>
      </c>
      <c r="F141" s="1354">
        <v>0</v>
      </c>
      <c r="G141" s="1354">
        <v>0</v>
      </c>
    </row>
    <row r="142" spans="1:7">
      <c r="A142" t="s">
        <v>644</v>
      </c>
      <c r="B142" s="1354">
        <v>0</v>
      </c>
      <c r="C142" s="1354">
        <v>0</v>
      </c>
      <c r="D142" s="1354">
        <v>0</v>
      </c>
      <c r="E142" s="1354">
        <v>0</v>
      </c>
      <c r="F142" s="1354">
        <v>0</v>
      </c>
      <c r="G142" s="1354">
        <v>0</v>
      </c>
    </row>
    <row r="143" spans="1:7">
      <c r="A143" t="s">
        <v>995</v>
      </c>
      <c r="B143" s="1354">
        <v>0</v>
      </c>
      <c r="C143" s="1354">
        <v>0</v>
      </c>
      <c r="D143" s="1354">
        <v>0</v>
      </c>
      <c r="E143" s="1354"/>
      <c r="F143" s="1354"/>
      <c r="G143" s="1354">
        <v>0</v>
      </c>
    </row>
    <row r="144" spans="1:7">
      <c r="A144" t="s">
        <v>463</v>
      </c>
      <c r="B144" s="1354">
        <v>0</v>
      </c>
      <c r="C144" s="1354">
        <v>0</v>
      </c>
      <c r="D144" s="1354">
        <v>0</v>
      </c>
      <c r="E144" s="1354"/>
      <c r="F144" s="1354"/>
      <c r="G144" s="1354">
        <v>0</v>
      </c>
    </row>
    <row r="145" spans="1:7">
      <c r="A145" t="s">
        <v>467</v>
      </c>
      <c r="B145" s="1354">
        <v>0</v>
      </c>
      <c r="C145" s="1354">
        <v>0</v>
      </c>
      <c r="D145" s="1354">
        <v>0</v>
      </c>
      <c r="E145" s="1354"/>
      <c r="F145" s="1354"/>
      <c r="G145" s="1354">
        <v>0</v>
      </c>
    </row>
    <row r="146" spans="1:7">
      <c r="A146" t="s">
        <v>471</v>
      </c>
      <c r="B146" s="1354">
        <v>0</v>
      </c>
      <c r="C146" s="1354">
        <v>0</v>
      </c>
      <c r="D146" s="1354">
        <v>0</v>
      </c>
      <c r="E146" s="1354"/>
      <c r="F146" s="1354"/>
      <c r="G146" s="1354">
        <v>0</v>
      </c>
    </row>
    <row r="147" spans="1:7">
      <c r="A147" t="s">
        <v>513</v>
      </c>
      <c r="B147" s="1354">
        <v>0</v>
      </c>
      <c r="C147" s="1354">
        <v>0</v>
      </c>
      <c r="D147" s="1354">
        <v>0</v>
      </c>
      <c r="E147" s="1354"/>
      <c r="F147" s="1354"/>
      <c r="G147" s="1354">
        <v>0</v>
      </c>
    </row>
    <row r="148" spans="1:7">
      <c r="A148" t="s">
        <v>572</v>
      </c>
      <c r="B148" s="1354">
        <v>0</v>
      </c>
      <c r="C148" s="1354">
        <v>0</v>
      </c>
      <c r="D148" s="1354">
        <v>201</v>
      </c>
      <c r="E148" s="1354">
        <v>1207</v>
      </c>
      <c r="F148" s="1354">
        <v>220</v>
      </c>
      <c r="G148" s="1354">
        <v>1628</v>
      </c>
    </row>
    <row r="149" spans="1:7">
      <c r="A149" t="s">
        <v>711</v>
      </c>
      <c r="B149" s="1354">
        <v>0</v>
      </c>
      <c r="C149" s="1354">
        <v>106</v>
      </c>
      <c r="D149" s="1354">
        <v>0</v>
      </c>
      <c r="E149" s="1354">
        <v>0</v>
      </c>
      <c r="F149" s="1354">
        <v>0</v>
      </c>
      <c r="G149" s="1354">
        <v>106</v>
      </c>
    </row>
    <row r="150" spans="1:7">
      <c r="A150" t="s">
        <v>585</v>
      </c>
      <c r="B150" s="1354">
        <v>649</v>
      </c>
      <c r="C150" s="1354">
        <v>528</v>
      </c>
      <c r="D150" s="1354">
        <v>489</v>
      </c>
      <c r="E150" s="1354">
        <v>534</v>
      </c>
      <c r="F150" s="1354"/>
      <c r="G150" s="1354">
        <v>2200</v>
      </c>
    </row>
    <row r="151" spans="1:7">
      <c r="A151" t="s">
        <v>1369</v>
      </c>
      <c r="B151" s="1354">
        <v>0</v>
      </c>
      <c r="C151" s="1354">
        <v>0</v>
      </c>
      <c r="D151" s="1354">
        <v>0</v>
      </c>
      <c r="E151" s="1354"/>
      <c r="F151" s="1354"/>
      <c r="G151" s="1354">
        <v>0</v>
      </c>
    </row>
    <row r="152" spans="1:7">
      <c r="A152" t="s">
        <v>638</v>
      </c>
      <c r="B152" s="1354">
        <v>0</v>
      </c>
      <c r="C152" s="1354">
        <v>0</v>
      </c>
      <c r="D152" s="1354">
        <v>0</v>
      </c>
      <c r="E152" s="1354">
        <v>0</v>
      </c>
      <c r="F152" s="1354">
        <v>0</v>
      </c>
      <c r="G152" s="1354">
        <v>0</v>
      </c>
    </row>
    <row r="153" spans="1:7">
      <c r="A153" t="s">
        <v>691</v>
      </c>
      <c r="B153" s="1354">
        <v>0</v>
      </c>
      <c r="C153" s="1354">
        <v>0</v>
      </c>
      <c r="D153" s="1354">
        <v>0</v>
      </c>
      <c r="E153" s="1354">
        <v>0</v>
      </c>
      <c r="F153" s="1354">
        <v>0</v>
      </c>
      <c r="G153" s="1354">
        <v>0</v>
      </c>
    </row>
    <row r="154" spans="1:7">
      <c r="A154" t="s">
        <v>525</v>
      </c>
      <c r="B154" s="1354"/>
      <c r="C154" s="1354"/>
      <c r="D154" s="1354"/>
      <c r="E154" s="1354">
        <v>0</v>
      </c>
      <c r="F154" s="1354">
        <v>0</v>
      </c>
      <c r="G154" s="1354">
        <v>0</v>
      </c>
    </row>
    <row r="155" spans="1:7">
      <c r="A155" t="s">
        <v>689</v>
      </c>
      <c r="B155" s="1354">
        <v>0</v>
      </c>
      <c r="C155" s="1354">
        <v>0</v>
      </c>
      <c r="D155" s="1354">
        <v>0</v>
      </c>
      <c r="E155" s="1354">
        <v>0</v>
      </c>
      <c r="F155" s="1354">
        <v>0</v>
      </c>
      <c r="G155" s="1354">
        <v>0</v>
      </c>
    </row>
    <row r="156" spans="1:7">
      <c r="A156" t="s">
        <v>455</v>
      </c>
      <c r="B156" s="1354">
        <v>0</v>
      </c>
      <c r="C156" s="1354">
        <v>0</v>
      </c>
      <c r="D156" s="1354">
        <v>0</v>
      </c>
      <c r="E156" s="1354">
        <v>0</v>
      </c>
      <c r="F156" s="1354">
        <v>0</v>
      </c>
      <c r="G156" s="1354">
        <v>0</v>
      </c>
    </row>
    <row r="157" spans="1:7">
      <c r="A157" t="s">
        <v>685</v>
      </c>
      <c r="B157" s="1354">
        <v>0</v>
      </c>
      <c r="C157" s="1354">
        <v>0</v>
      </c>
      <c r="D157" s="1354">
        <v>0</v>
      </c>
      <c r="E157" s="1354">
        <v>0</v>
      </c>
      <c r="F157" s="1354">
        <v>0</v>
      </c>
      <c r="G157" s="1354">
        <v>0</v>
      </c>
    </row>
    <row r="158" spans="1:7">
      <c r="A158" t="s">
        <v>433</v>
      </c>
      <c r="B158" s="1354">
        <v>0</v>
      </c>
      <c r="C158" s="1354">
        <v>491</v>
      </c>
      <c r="D158" s="1354">
        <v>291</v>
      </c>
      <c r="E158" s="1354">
        <v>571</v>
      </c>
      <c r="F158" s="1354">
        <v>0</v>
      </c>
      <c r="G158" s="1354">
        <v>1353</v>
      </c>
    </row>
    <row r="159" spans="1:7">
      <c r="A159" t="s">
        <v>695</v>
      </c>
      <c r="B159" s="1354">
        <v>0</v>
      </c>
      <c r="C159" s="1354">
        <v>0</v>
      </c>
      <c r="D159" s="1354">
        <v>0</v>
      </c>
      <c r="E159" s="1354">
        <v>1170</v>
      </c>
      <c r="F159" s="1354">
        <v>0</v>
      </c>
      <c r="G159" s="1354">
        <v>1170</v>
      </c>
    </row>
    <row r="160" spans="1:7">
      <c r="A160" t="s">
        <v>528</v>
      </c>
      <c r="B160" s="1354">
        <v>921</v>
      </c>
      <c r="C160" s="1354">
        <v>614</v>
      </c>
      <c r="D160" s="1354">
        <v>1004</v>
      </c>
      <c r="E160" s="1354">
        <v>0</v>
      </c>
      <c r="F160" s="1354"/>
      <c r="G160" s="1354">
        <v>2539</v>
      </c>
    </row>
    <row r="161" spans="1:7">
      <c r="A161" t="s">
        <v>651</v>
      </c>
      <c r="B161" s="1354">
        <v>0</v>
      </c>
      <c r="C161" s="1354">
        <v>0</v>
      </c>
      <c r="D161" s="1354">
        <v>961</v>
      </c>
      <c r="E161" s="1354">
        <v>914</v>
      </c>
      <c r="F161" s="1354">
        <v>1903</v>
      </c>
      <c r="G161" s="1354">
        <v>3778</v>
      </c>
    </row>
    <row r="162" spans="1:7">
      <c r="A162" t="s">
        <v>453</v>
      </c>
      <c r="B162" s="1354">
        <v>1288</v>
      </c>
      <c r="C162" s="1354">
        <v>685</v>
      </c>
      <c r="D162" s="1354">
        <v>0</v>
      </c>
      <c r="E162" s="1354">
        <v>0</v>
      </c>
      <c r="F162" s="1354">
        <v>0</v>
      </c>
      <c r="G162" s="1354">
        <v>1973</v>
      </c>
    </row>
    <row r="163" spans="1:7">
      <c r="A163" t="s">
        <v>606</v>
      </c>
      <c r="B163" s="1354">
        <v>834</v>
      </c>
      <c r="C163" s="1354">
        <v>1081</v>
      </c>
      <c r="D163" s="1354">
        <v>688</v>
      </c>
      <c r="E163" s="1354">
        <v>0</v>
      </c>
      <c r="F163" s="1354">
        <v>0</v>
      </c>
      <c r="G163" s="1354">
        <v>2603</v>
      </c>
    </row>
    <row r="164" spans="1:7">
      <c r="A164" t="s">
        <v>543</v>
      </c>
      <c r="B164" s="1354">
        <v>0</v>
      </c>
      <c r="C164" s="1354">
        <v>0</v>
      </c>
      <c r="D164" s="1354">
        <v>0</v>
      </c>
      <c r="E164" s="1354">
        <v>0</v>
      </c>
      <c r="F164" s="1354">
        <v>0</v>
      </c>
      <c r="G164" s="1354">
        <v>0</v>
      </c>
    </row>
    <row r="165" spans="1:7">
      <c r="A165" t="s">
        <v>479</v>
      </c>
      <c r="B165" s="1354"/>
      <c r="C165" s="1354">
        <v>1710</v>
      </c>
      <c r="D165" s="1354">
        <v>1700</v>
      </c>
      <c r="E165" s="1354">
        <v>0</v>
      </c>
      <c r="F165" s="1354">
        <v>0</v>
      </c>
      <c r="G165" s="1354">
        <v>3410</v>
      </c>
    </row>
    <row r="166" spans="1:7">
      <c r="A166" t="s">
        <v>707</v>
      </c>
      <c r="B166" s="1354"/>
      <c r="C166" s="1354">
        <v>304</v>
      </c>
      <c r="D166" s="1354">
        <v>205</v>
      </c>
      <c r="E166" s="1354">
        <v>451</v>
      </c>
      <c r="F166" s="1354">
        <v>0</v>
      </c>
      <c r="G166" s="1354">
        <v>960</v>
      </c>
    </row>
    <row r="167" spans="1:7">
      <c r="A167" t="s">
        <v>1371</v>
      </c>
      <c r="B167" s="1354"/>
      <c r="C167" s="1354">
        <v>1617</v>
      </c>
      <c r="D167" s="1354">
        <v>0</v>
      </c>
      <c r="E167" s="1354">
        <v>101</v>
      </c>
      <c r="F167" s="1354">
        <v>0</v>
      </c>
      <c r="G167" s="1354">
        <v>1718</v>
      </c>
    </row>
    <row r="168" spans="1:7">
      <c r="A168" t="s">
        <v>693</v>
      </c>
      <c r="B168" s="1354"/>
      <c r="C168" s="1354">
        <v>228</v>
      </c>
      <c r="D168" s="1354">
        <v>0</v>
      </c>
      <c r="E168" s="1354">
        <v>0</v>
      </c>
      <c r="F168" s="1354">
        <v>0</v>
      </c>
      <c r="G168" s="1354">
        <v>228</v>
      </c>
    </row>
    <row r="169" spans="1:7">
      <c r="A169" t="s">
        <v>659</v>
      </c>
      <c r="B169" s="1354"/>
      <c r="C169" s="1354">
        <v>1257</v>
      </c>
      <c r="D169" s="1354">
        <v>2121</v>
      </c>
      <c r="E169" s="1354">
        <v>2742</v>
      </c>
      <c r="F169" s="1354">
        <v>75</v>
      </c>
      <c r="G169" s="1354">
        <v>6195</v>
      </c>
    </row>
    <row r="170" spans="1:7">
      <c r="A170" t="s">
        <v>636</v>
      </c>
      <c r="B170" s="1354"/>
      <c r="C170" s="1354"/>
      <c r="D170" s="1354">
        <v>984</v>
      </c>
      <c r="E170" s="1354">
        <v>1078</v>
      </c>
      <c r="F170" s="1354">
        <v>2048</v>
      </c>
      <c r="G170" s="1354">
        <v>4110</v>
      </c>
    </row>
    <row r="171" spans="1:7">
      <c r="A171" t="s">
        <v>716</v>
      </c>
      <c r="B171" s="1354"/>
      <c r="C171" s="1354"/>
      <c r="D171" s="1354">
        <v>2760</v>
      </c>
      <c r="E171" s="1354">
        <v>945</v>
      </c>
      <c r="F171" s="1354">
        <v>1073</v>
      </c>
      <c r="G171" s="1354">
        <v>4778</v>
      </c>
    </row>
    <row r="172" spans="1:7">
      <c r="A172" t="s">
        <v>642</v>
      </c>
      <c r="B172" s="1354"/>
      <c r="C172" s="1354"/>
      <c r="D172" s="1354">
        <v>1246</v>
      </c>
      <c r="E172" s="1354">
        <v>664</v>
      </c>
      <c r="F172" s="1354">
        <v>834</v>
      </c>
      <c r="G172" s="1354">
        <v>2744</v>
      </c>
    </row>
    <row r="173" spans="1:7">
      <c r="A173" t="s">
        <v>473</v>
      </c>
      <c r="B173" s="1354"/>
      <c r="C173" s="1354"/>
      <c r="D173" s="1354">
        <v>1353</v>
      </c>
      <c r="E173" s="1354">
        <v>1123</v>
      </c>
      <c r="F173" s="1354">
        <v>0</v>
      </c>
      <c r="G173" s="1354">
        <v>2476</v>
      </c>
    </row>
    <row r="174" spans="1:7">
      <c r="A174" t="s">
        <v>587</v>
      </c>
      <c r="B174" s="1354"/>
      <c r="C174" s="1354"/>
      <c r="D174" s="1354"/>
      <c r="E174" s="1354">
        <v>338</v>
      </c>
      <c r="F174" s="1354">
        <v>0</v>
      </c>
      <c r="G174" s="1354">
        <v>338</v>
      </c>
    </row>
    <row r="175" spans="1:7">
      <c r="A175" t="s">
        <v>750</v>
      </c>
      <c r="B175" s="1354">
        <v>3692</v>
      </c>
      <c r="C175" s="1354">
        <v>8835</v>
      </c>
      <c r="D175" s="1354">
        <v>14012</v>
      </c>
      <c r="E175" s="1354">
        <v>11838</v>
      </c>
      <c r="F175" s="1354">
        <v>6153</v>
      </c>
      <c r="G175" s="1354">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54"/>
      <c r="C179" s="1354"/>
      <c r="D179" s="1354"/>
      <c r="E179" s="1354"/>
      <c r="F179" s="1354"/>
      <c r="G179" s="1354"/>
    </row>
    <row r="180" spans="1:7">
      <c r="A180" t="s">
        <v>589</v>
      </c>
      <c r="B180" s="1354"/>
      <c r="C180" s="1354"/>
      <c r="D180" s="1354"/>
      <c r="E180" s="1354"/>
      <c r="F180" s="1354"/>
      <c r="G180" s="1354"/>
    </row>
    <row r="181" spans="1:7">
      <c r="A181" t="s">
        <v>595</v>
      </c>
      <c r="B181" s="1354"/>
      <c r="C181" s="1354"/>
      <c r="D181" s="1354"/>
      <c r="E181" s="1354"/>
      <c r="F181" s="1354"/>
      <c r="G181" s="1354"/>
    </row>
    <row r="182" spans="1:7">
      <c r="A182" t="s">
        <v>604</v>
      </c>
      <c r="B182" s="1354"/>
      <c r="C182" s="1354"/>
      <c r="D182" s="1354"/>
      <c r="E182" s="1354"/>
      <c r="F182" s="1354"/>
      <c r="G182" s="1354"/>
    </row>
    <row r="183" spans="1:7">
      <c r="A183" t="s">
        <v>648</v>
      </c>
      <c r="B183" s="1354"/>
      <c r="C183" s="1354"/>
      <c r="D183" s="1354"/>
      <c r="E183" s="1354"/>
      <c r="F183" s="1354"/>
      <c r="G183" s="1354"/>
    </row>
    <row r="184" spans="1:7">
      <c r="A184" t="s">
        <v>655</v>
      </c>
      <c r="B184" s="1354"/>
      <c r="C184" s="1354"/>
      <c r="D184" s="1354"/>
      <c r="E184" s="1354"/>
      <c r="F184" s="1354"/>
      <c r="G184" s="1354"/>
    </row>
    <row r="185" spans="1:7">
      <c r="A185" t="s">
        <v>714</v>
      </c>
      <c r="B185" s="1354"/>
      <c r="C185" s="1354"/>
      <c r="D185" s="1354"/>
      <c r="E185" s="1354"/>
      <c r="F185" s="1354"/>
      <c r="G185" s="1354"/>
    </row>
    <row r="186" spans="1:7">
      <c r="A186" t="s">
        <v>578</v>
      </c>
      <c r="B186" s="1354"/>
      <c r="C186" s="1354"/>
      <c r="D186" s="1354"/>
      <c r="E186" s="1354"/>
      <c r="F186" s="1354"/>
      <c r="G186" s="1354"/>
    </row>
    <row r="187" spans="1:7">
      <c r="A187" t="s">
        <v>451</v>
      </c>
      <c r="B187" s="1354"/>
      <c r="C187" s="1354"/>
      <c r="D187" s="1354"/>
      <c r="E187" s="1354"/>
      <c r="F187" s="1354"/>
      <c r="G187" s="1354"/>
    </row>
    <row r="188" spans="1:7">
      <c r="A188" t="s">
        <v>669</v>
      </c>
      <c r="B188" s="1354"/>
      <c r="C188" s="1354"/>
      <c r="D188" s="1354"/>
      <c r="E188" s="1354"/>
      <c r="F188" s="1354"/>
      <c r="G188" s="1354"/>
    </row>
    <row r="189" spans="1:7">
      <c r="A189" t="s">
        <v>513</v>
      </c>
      <c r="B189" s="1354"/>
      <c r="C189" s="1354"/>
      <c r="D189" s="1354"/>
      <c r="E189" s="1354"/>
      <c r="F189" s="1354"/>
      <c r="G189" s="1354"/>
    </row>
    <row r="190" spans="1:7">
      <c r="A190" t="s">
        <v>572</v>
      </c>
      <c r="B190" s="1354">
        <v>195</v>
      </c>
      <c r="C190" s="1354"/>
      <c r="D190" s="1354">
        <v>187</v>
      </c>
      <c r="E190" s="1354">
        <v>340</v>
      </c>
      <c r="F190" s="1354">
        <v>270</v>
      </c>
      <c r="G190" s="1354">
        <v>992</v>
      </c>
    </row>
    <row r="191" spans="1:7">
      <c r="A191" t="s">
        <v>711</v>
      </c>
      <c r="B191" s="1354"/>
      <c r="C191" s="1354"/>
      <c r="D191" s="1354"/>
      <c r="E191" s="1354"/>
      <c r="F191" s="1354"/>
      <c r="G191" s="1354"/>
    </row>
    <row r="192" spans="1:7">
      <c r="A192" t="s">
        <v>691</v>
      </c>
      <c r="B192" s="1354"/>
      <c r="C192" s="1354"/>
      <c r="D192" s="1354">
        <v>1409</v>
      </c>
      <c r="E192" s="1354">
        <v>1016</v>
      </c>
      <c r="F192" s="1354"/>
      <c r="G192" s="1354">
        <v>2425</v>
      </c>
    </row>
    <row r="193" spans="1:7">
      <c r="A193" t="s">
        <v>525</v>
      </c>
      <c r="B193" s="1354"/>
      <c r="C193" s="1354"/>
      <c r="D193" s="1354"/>
      <c r="E193" s="1354"/>
      <c r="F193" s="1354"/>
      <c r="G193" s="1354"/>
    </row>
    <row r="194" spans="1:7">
      <c r="A194" t="s">
        <v>689</v>
      </c>
      <c r="B194" s="1354"/>
      <c r="C194" s="1354">
        <v>1342</v>
      </c>
      <c r="D194" s="1354"/>
      <c r="E194" s="1354"/>
      <c r="F194" s="1354"/>
      <c r="G194" s="1354">
        <v>1342</v>
      </c>
    </row>
    <row r="195" spans="1:7">
      <c r="A195" t="s">
        <v>455</v>
      </c>
      <c r="B195" s="1354"/>
      <c r="C195" s="1354"/>
      <c r="D195" s="1354"/>
      <c r="E195" s="1354"/>
      <c r="F195" s="1354"/>
      <c r="G195" s="1354"/>
    </row>
    <row r="196" spans="1:7">
      <c r="A196" t="s">
        <v>685</v>
      </c>
      <c r="B196" s="1354"/>
      <c r="C196" s="1354"/>
      <c r="D196" s="1354"/>
      <c r="E196" s="1354"/>
      <c r="F196" s="1354"/>
      <c r="G196" s="1354"/>
    </row>
    <row r="197" spans="1:7">
      <c r="A197" t="s">
        <v>433</v>
      </c>
      <c r="B197" s="1354">
        <v>436</v>
      </c>
      <c r="C197" s="1354"/>
      <c r="D197" s="1354"/>
      <c r="E197" s="1354">
        <v>6275</v>
      </c>
      <c r="F197" s="1354"/>
      <c r="G197" s="1354">
        <v>6711</v>
      </c>
    </row>
    <row r="198" spans="1:7">
      <c r="A198" t="s">
        <v>695</v>
      </c>
      <c r="B198" s="1354"/>
      <c r="C198" s="1354">
        <v>315</v>
      </c>
      <c r="D198" s="1354"/>
      <c r="E198" s="1354"/>
      <c r="F198" s="1354"/>
      <c r="G198" s="1354">
        <v>315</v>
      </c>
    </row>
    <row r="199" spans="1:7">
      <c r="A199" t="s">
        <v>528</v>
      </c>
      <c r="B199" s="1354"/>
      <c r="C199" s="1354">
        <v>1230</v>
      </c>
      <c r="D199" s="1354">
        <v>200</v>
      </c>
      <c r="E199" s="1354"/>
      <c r="F199" s="1354"/>
      <c r="G199" s="1354">
        <v>1430</v>
      </c>
    </row>
    <row r="200" spans="1:7">
      <c r="A200" t="s">
        <v>453</v>
      </c>
      <c r="B200" s="1354"/>
      <c r="C200" s="1354"/>
      <c r="D200" s="1354"/>
      <c r="E200" s="1354"/>
      <c r="F200" s="1354"/>
      <c r="G200" s="1354"/>
    </row>
    <row r="201" spans="1:7">
      <c r="A201" t="s">
        <v>606</v>
      </c>
      <c r="B201" s="1354">
        <v>15</v>
      </c>
      <c r="C201" s="1354"/>
      <c r="D201" s="1354"/>
      <c r="E201" s="1354"/>
      <c r="F201" s="1354"/>
      <c r="G201" s="1354">
        <v>15</v>
      </c>
    </row>
    <row r="202" spans="1:7">
      <c r="A202" t="s">
        <v>543</v>
      </c>
      <c r="B202" s="1354"/>
      <c r="C202" s="1354"/>
      <c r="D202" s="1354"/>
      <c r="E202" s="1354"/>
      <c r="F202" s="1354"/>
      <c r="G202" s="1354"/>
    </row>
    <row r="203" spans="1:7">
      <c r="A203" t="s">
        <v>479</v>
      </c>
      <c r="B203" s="1354"/>
      <c r="C203" s="1354"/>
      <c r="D203" s="1354"/>
      <c r="E203" s="1354"/>
      <c r="F203" s="1354"/>
      <c r="G203" s="1354"/>
    </row>
    <row r="204" spans="1:7">
      <c r="A204" t="s">
        <v>707</v>
      </c>
      <c r="B204" s="1354"/>
      <c r="C204" s="1354"/>
      <c r="D204" s="1354"/>
      <c r="E204" s="1354"/>
      <c r="F204" s="1354"/>
      <c r="G204" s="1354"/>
    </row>
    <row r="205" spans="1:7">
      <c r="A205" t="s">
        <v>1371</v>
      </c>
      <c r="B205" s="1354"/>
      <c r="C205" s="1354"/>
      <c r="D205" s="1354"/>
      <c r="E205" s="1354"/>
      <c r="F205" s="1354"/>
      <c r="G205" s="1354"/>
    </row>
    <row r="206" spans="1:7">
      <c r="A206" t="s">
        <v>693</v>
      </c>
      <c r="B206" s="1354"/>
      <c r="C206" s="1354"/>
      <c r="D206" s="1354">
        <v>1460</v>
      </c>
      <c r="E206" s="1354">
        <v>0</v>
      </c>
      <c r="F206" s="1354">
        <v>420</v>
      </c>
      <c r="G206" s="1354">
        <v>1880</v>
      </c>
    </row>
    <row r="207" spans="1:7">
      <c r="A207" t="s">
        <v>636</v>
      </c>
      <c r="B207" s="1354">
        <v>919</v>
      </c>
      <c r="C207" s="1354"/>
      <c r="D207" s="1354"/>
      <c r="E207" s="1354">
        <v>1672</v>
      </c>
      <c r="F207" s="1354">
        <v>0</v>
      </c>
      <c r="G207" s="1354">
        <v>2591</v>
      </c>
    </row>
    <row r="208" spans="1:7">
      <c r="A208" t="s">
        <v>716</v>
      </c>
      <c r="B208" s="1354">
        <v>2387</v>
      </c>
      <c r="C208" s="1354">
        <v>841</v>
      </c>
      <c r="D208" s="1354">
        <v>18</v>
      </c>
      <c r="E208" s="1354">
        <v>0</v>
      </c>
      <c r="F208" s="1354"/>
      <c r="G208" s="1354">
        <v>3246</v>
      </c>
    </row>
    <row r="209" spans="1:7">
      <c r="A209" t="s">
        <v>642</v>
      </c>
      <c r="B209" s="1354">
        <v>1095</v>
      </c>
      <c r="C209" s="1354">
        <v>65</v>
      </c>
      <c r="D209" s="1354"/>
      <c r="E209" s="1354"/>
      <c r="F209" s="1354"/>
      <c r="G209" s="1354">
        <v>1160</v>
      </c>
    </row>
    <row r="210" spans="1:7">
      <c r="A210" t="s">
        <v>473</v>
      </c>
      <c r="B210" s="1354">
        <v>1105</v>
      </c>
      <c r="C210" s="1354"/>
      <c r="D210" s="1354"/>
      <c r="E210" s="1354"/>
      <c r="F210" s="1354"/>
      <c r="G210" s="1354">
        <v>1105</v>
      </c>
    </row>
    <row r="211" spans="1:7">
      <c r="A211" t="s">
        <v>587</v>
      </c>
      <c r="B211" s="1354"/>
      <c r="C211" s="1354"/>
      <c r="D211" s="1354"/>
      <c r="E211" s="1354"/>
      <c r="F211" s="1354">
        <v>360</v>
      </c>
      <c r="G211" s="1354">
        <v>360</v>
      </c>
    </row>
    <row r="212" spans="1:7">
      <c r="A212" t="s">
        <v>443</v>
      </c>
      <c r="B212" s="1354">
        <v>920</v>
      </c>
      <c r="C212" s="1354"/>
      <c r="D212" s="1354"/>
      <c r="E212" s="1354"/>
      <c r="F212" s="1354"/>
      <c r="G212" s="1354">
        <v>920</v>
      </c>
    </row>
    <row r="213" spans="1:7">
      <c r="A213" t="s">
        <v>566</v>
      </c>
      <c r="B213" s="1354">
        <v>656</v>
      </c>
      <c r="C213" s="1354"/>
      <c r="D213" s="1354">
        <v>728</v>
      </c>
      <c r="E213" s="1354">
        <v>1400</v>
      </c>
      <c r="F213" s="1354">
        <v>709</v>
      </c>
      <c r="G213" s="1354">
        <v>3493</v>
      </c>
    </row>
    <row r="214" spans="1:7">
      <c r="A214" t="s">
        <v>562</v>
      </c>
      <c r="B214" s="1354"/>
      <c r="C214" s="1354">
        <v>977</v>
      </c>
      <c r="D214" s="1354">
        <v>953</v>
      </c>
      <c r="E214" s="1354">
        <v>2472</v>
      </c>
      <c r="F214" s="1354">
        <v>399</v>
      </c>
      <c r="G214" s="1354">
        <v>4801</v>
      </c>
    </row>
    <row r="215" spans="1:7">
      <c r="A215" t="s">
        <v>705</v>
      </c>
      <c r="B215" s="1354"/>
      <c r="C215" s="1354">
        <v>803</v>
      </c>
      <c r="D215" s="1354">
        <v>551</v>
      </c>
      <c r="E215" s="1354">
        <v>0</v>
      </c>
      <c r="F215" s="1354"/>
      <c r="G215" s="1354">
        <v>1354</v>
      </c>
    </row>
    <row r="216" spans="1:7">
      <c r="A216" t="s">
        <v>1372</v>
      </c>
      <c r="B216" s="1354"/>
      <c r="C216" s="1354"/>
      <c r="D216" s="1354"/>
      <c r="E216" s="1354"/>
      <c r="F216" s="1354"/>
      <c r="G216" s="1354"/>
    </row>
    <row r="217" spans="1:7">
      <c r="A217" t="s">
        <v>653</v>
      </c>
      <c r="B217" s="1354"/>
      <c r="C217" s="1354"/>
      <c r="D217" s="1354">
        <v>1373</v>
      </c>
      <c r="E217" s="1354">
        <v>3928</v>
      </c>
      <c r="F217" s="1354">
        <v>1528</v>
      </c>
      <c r="G217" s="1354">
        <v>6829</v>
      </c>
    </row>
    <row r="218" spans="1:7">
      <c r="A218" t="s">
        <v>1373</v>
      </c>
      <c r="B218" s="1354"/>
      <c r="C218" s="1354"/>
      <c r="D218" s="1354"/>
      <c r="E218" s="1354">
        <v>1016</v>
      </c>
      <c r="F218" s="1354"/>
      <c r="G218" s="1354">
        <v>1016</v>
      </c>
    </row>
    <row r="219" spans="1:7">
      <c r="A219" t="s">
        <v>722</v>
      </c>
      <c r="B219" s="1354"/>
      <c r="C219" s="1354"/>
      <c r="D219" s="1354"/>
      <c r="E219" s="1354">
        <v>706</v>
      </c>
      <c r="F219" s="1354"/>
      <c r="G219" s="1354">
        <v>706</v>
      </c>
    </row>
    <row r="220" spans="1:7">
      <c r="A220" t="s">
        <v>1374</v>
      </c>
      <c r="B220" s="1354"/>
      <c r="C220" s="1354"/>
      <c r="D220" s="1354"/>
      <c r="E220" s="1354"/>
      <c r="F220" s="1354">
        <v>583</v>
      </c>
      <c r="G220" s="1354">
        <v>583</v>
      </c>
    </row>
    <row r="221" spans="1:7">
      <c r="A221" t="s">
        <v>750</v>
      </c>
      <c r="B221" s="1354">
        <v>7728</v>
      </c>
      <c r="C221" s="1354">
        <v>5573</v>
      </c>
      <c r="D221" s="1354">
        <v>6879</v>
      </c>
      <c r="E221" s="1354">
        <v>18825</v>
      </c>
      <c r="F221" s="1354">
        <v>4269</v>
      </c>
      <c r="G221" s="1354">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54"/>
      <c r="C226" s="1354"/>
      <c r="D226" s="1354"/>
      <c r="E226" s="1354"/>
      <c r="F226" s="1354"/>
      <c r="G226" s="1354"/>
    </row>
    <row r="227" spans="1:7">
      <c r="A227" t="s">
        <v>595</v>
      </c>
      <c r="B227" s="1354"/>
      <c r="C227" s="1354"/>
      <c r="D227" s="1354"/>
      <c r="E227" s="1354"/>
      <c r="F227" s="1354"/>
      <c r="G227" s="1354"/>
    </row>
    <row r="228" spans="1:7">
      <c r="A228" t="s">
        <v>655</v>
      </c>
      <c r="B228" s="1354"/>
      <c r="C228" s="1354"/>
      <c r="D228" s="1354"/>
      <c r="E228" s="1354"/>
      <c r="F228" s="1354"/>
      <c r="G228" s="1354"/>
    </row>
    <row r="229" spans="1:7">
      <c r="A229" t="s">
        <v>714</v>
      </c>
      <c r="B229" s="1354">
        <v>762</v>
      </c>
      <c r="C229" s="1354">
        <v>0</v>
      </c>
      <c r="D229" s="1354">
        <v>0</v>
      </c>
      <c r="E229" s="1354">
        <v>76</v>
      </c>
      <c r="F229" s="1354"/>
      <c r="G229" s="1354">
        <v>838</v>
      </c>
    </row>
    <row r="230" spans="1:7">
      <c r="A230" t="s">
        <v>578</v>
      </c>
      <c r="B230" s="1354"/>
      <c r="C230" s="1354"/>
      <c r="D230" s="1354"/>
      <c r="E230" s="1354"/>
      <c r="F230" s="1354"/>
      <c r="G230" s="1354"/>
    </row>
    <row r="231" spans="1:7">
      <c r="A231" t="s">
        <v>579</v>
      </c>
      <c r="B231" s="1354"/>
      <c r="C231" s="1354"/>
      <c r="D231" s="1354"/>
      <c r="E231" s="1354"/>
      <c r="F231" s="1354"/>
      <c r="G231" s="1354"/>
    </row>
    <row r="232" spans="1:7">
      <c r="A232" t="s">
        <v>572</v>
      </c>
      <c r="B232" s="1354">
        <v>58</v>
      </c>
      <c r="C232" s="1354">
        <v>574</v>
      </c>
      <c r="D232" s="1354">
        <v>704</v>
      </c>
      <c r="E232" s="1354">
        <v>1009</v>
      </c>
      <c r="F232" s="1354">
        <v>200</v>
      </c>
      <c r="G232" s="1354">
        <v>2545</v>
      </c>
    </row>
    <row r="233" spans="1:7">
      <c r="A233" t="s">
        <v>433</v>
      </c>
      <c r="B233" s="1354"/>
      <c r="C233" s="1354">
        <v>380</v>
      </c>
      <c r="D233" s="1354">
        <v>300</v>
      </c>
      <c r="E233" s="1354">
        <v>150</v>
      </c>
      <c r="F233" s="1354"/>
      <c r="G233" s="1354">
        <v>830</v>
      </c>
    </row>
    <row r="234" spans="1:7">
      <c r="A234" t="s">
        <v>651</v>
      </c>
      <c r="B234" s="1354"/>
      <c r="C234" s="1354"/>
      <c r="D234" s="1354"/>
      <c r="E234" s="1354"/>
      <c r="F234" s="1354"/>
      <c r="G234" s="1354"/>
    </row>
    <row r="235" spans="1:7">
      <c r="A235" t="s">
        <v>606</v>
      </c>
      <c r="B235" s="1354"/>
      <c r="C235" s="1354">
        <v>0</v>
      </c>
      <c r="D235" s="1354">
        <v>0</v>
      </c>
      <c r="E235" s="1354">
        <v>137</v>
      </c>
      <c r="F235" s="1354"/>
      <c r="G235" s="1354">
        <v>137</v>
      </c>
    </row>
    <row r="236" spans="1:7">
      <c r="A236" t="s">
        <v>707</v>
      </c>
      <c r="B236" s="1354"/>
      <c r="C236" s="1354"/>
      <c r="D236" s="1354"/>
      <c r="E236" s="1354">
        <v>310</v>
      </c>
      <c r="F236" s="1354"/>
      <c r="G236" s="1354">
        <v>310</v>
      </c>
    </row>
    <row r="237" spans="1:7">
      <c r="A237" t="s">
        <v>693</v>
      </c>
      <c r="B237" s="1354">
        <v>982</v>
      </c>
      <c r="C237" s="1354">
        <v>749</v>
      </c>
      <c r="D237" s="1354">
        <v>713</v>
      </c>
      <c r="E237" s="1354"/>
      <c r="F237" s="1354"/>
      <c r="G237" s="1354">
        <v>2444</v>
      </c>
    </row>
    <row r="238" spans="1:7">
      <c r="A238" t="s">
        <v>716</v>
      </c>
      <c r="B238" s="1354"/>
      <c r="C238" s="1354">
        <v>0</v>
      </c>
      <c r="D238" s="1354">
        <v>0</v>
      </c>
      <c r="E238" s="1354">
        <v>0</v>
      </c>
      <c r="F238" s="1354"/>
      <c r="G238" s="1354">
        <v>0</v>
      </c>
    </row>
    <row r="239" spans="1:7">
      <c r="A239" t="s">
        <v>566</v>
      </c>
      <c r="B239" s="1354">
        <v>905</v>
      </c>
      <c r="C239" s="1354">
        <v>630</v>
      </c>
      <c r="D239" s="1354">
        <v>894</v>
      </c>
      <c r="E239" s="1354"/>
      <c r="F239" s="1354"/>
      <c r="G239" s="1354">
        <v>2429</v>
      </c>
    </row>
    <row r="240" spans="1:7">
      <c r="A240" t="s">
        <v>1375</v>
      </c>
      <c r="B240" s="1354"/>
      <c r="C240" s="1354"/>
      <c r="D240" s="1354"/>
      <c r="E240" s="1354"/>
      <c r="F240" s="1354"/>
      <c r="G240" s="1354"/>
    </row>
    <row r="241" spans="1:7">
      <c r="A241" t="s">
        <v>556</v>
      </c>
      <c r="B241" s="1354">
        <v>691</v>
      </c>
      <c r="C241" s="1354"/>
      <c r="D241" s="1354"/>
      <c r="E241" s="1354"/>
      <c r="F241" s="1354"/>
      <c r="G241" s="1354">
        <v>691</v>
      </c>
    </row>
    <row r="242" spans="1:7">
      <c r="A242" t="s">
        <v>560</v>
      </c>
      <c r="B242" s="1354">
        <v>1430</v>
      </c>
      <c r="C242" s="1354">
        <v>1383</v>
      </c>
      <c r="D242" s="1354">
        <v>1334</v>
      </c>
      <c r="E242" s="1354">
        <v>1548</v>
      </c>
      <c r="F242" s="1354"/>
      <c r="G242" s="1354">
        <v>5695</v>
      </c>
    </row>
    <row r="243" spans="1:7">
      <c r="A243" t="s">
        <v>570</v>
      </c>
      <c r="B243" s="1354">
        <v>1460</v>
      </c>
      <c r="C243" s="1354">
        <v>1350</v>
      </c>
      <c r="D243" s="1354">
        <v>1507</v>
      </c>
      <c r="E243" s="1354"/>
      <c r="F243" s="1354">
        <v>2287</v>
      </c>
      <c r="G243" s="1354">
        <v>6604</v>
      </c>
    </row>
    <row r="244" spans="1:7">
      <c r="A244" t="s">
        <v>1376</v>
      </c>
      <c r="B244" s="1354"/>
      <c r="C244" s="1354"/>
      <c r="D244" s="1354"/>
      <c r="E244" s="1354"/>
      <c r="F244" s="1354"/>
      <c r="G244" s="1354"/>
    </row>
    <row r="245" spans="1:7">
      <c r="A245" t="s">
        <v>1377</v>
      </c>
      <c r="B245" s="1354"/>
      <c r="C245" s="1354"/>
      <c r="D245" s="1354"/>
      <c r="E245" s="1354"/>
      <c r="F245" s="1354"/>
      <c r="G245" s="1354"/>
    </row>
    <row r="246" spans="1:7">
      <c r="A246" t="s">
        <v>703</v>
      </c>
      <c r="B246" s="1354"/>
      <c r="C246" s="1354">
        <v>575</v>
      </c>
      <c r="D246" s="1354"/>
      <c r="E246" s="1354"/>
      <c r="F246" s="1354"/>
      <c r="G246" s="1354">
        <v>575</v>
      </c>
    </row>
    <row r="247" spans="1:7">
      <c r="A247" t="s">
        <v>564</v>
      </c>
      <c r="B247" s="1354"/>
      <c r="C247" s="1354">
        <v>1065</v>
      </c>
      <c r="D247" s="1354">
        <v>825</v>
      </c>
      <c r="E247" s="1354">
        <v>705</v>
      </c>
      <c r="F247" s="1354"/>
      <c r="G247" s="1354">
        <v>2595</v>
      </c>
    </row>
    <row r="248" spans="1:7">
      <c r="A248" t="s">
        <v>709</v>
      </c>
      <c r="B248" s="1354"/>
      <c r="C248" s="1354"/>
      <c r="D248" s="1354"/>
      <c r="E248" s="1354"/>
      <c r="F248" s="1354"/>
      <c r="G248" s="1354"/>
    </row>
    <row r="249" spans="1:7">
      <c r="A249" t="s">
        <v>554</v>
      </c>
      <c r="B249" s="1354"/>
      <c r="C249" s="1354">
        <v>442</v>
      </c>
      <c r="D249" s="1354">
        <v>854</v>
      </c>
      <c r="E249" s="1354">
        <v>290</v>
      </c>
      <c r="F249" s="1354">
        <v>673</v>
      </c>
      <c r="G249" s="1354">
        <v>2259</v>
      </c>
    </row>
    <row r="250" spans="1:7">
      <c r="A250" t="s">
        <v>422</v>
      </c>
      <c r="B250" s="1354"/>
      <c r="C250" s="1354">
        <v>1740</v>
      </c>
      <c r="D250" s="1354">
        <v>2934</v>
      </c>
      <c r="E250" s="1354"/>
      <c r="F250" s="1354">
        <v>161</v>
      </c>
      <c r="G250" s="1354">
        <v>4835</v>
      </c>
    </row>
    <row r="251" spans="1:7">
      <c r="A251" t="s">
        <v>417</v>
      </c>
      <c r="B251" s="1354"/>
      <c r="C251" s="1354">
        <v>483</v>
      </c>
      <c r="D251" s="1354">
        <v>1799</v>
      </c>
      <c r="E251" s="1354"/>
      <c r="F251" s="1354">
        <v>0</v>
      </c>
      <c r="G251" s="1354">
        <v>2282</v>
      </c>
    </row>
    <row r="252" spans="1:7">
      <c r="A252" t="s">
        <v>405</v>
      </c>
      <c r="B252" s="1354"/>
      <c r="C252" s="1354">
        <v>1333</v>
      </c>
      <c r="D252" s="1354">
        <v>1701</v>
      </c>
      <c r="E252" s="1354"/>
      <c r="F252" s="1354">
        <v>546</v>
      </c>
      <c r="G252" s="1354">
        <v>3580</v>
      </c>
    </row>
    <row r="253" spans="1:7">
      <c r="A253" t="s">
        <v>640</v>
      </c>
      <c r="B253" s="1354"/>
      <c r="C253" s="1354"/>
      <c r="D253" s="1354">
        <v>1972</v>
      </c>
      <c r="E253" s="1354">
        <v>178</v>
      </c>
      <c r="F253" s="1354">
        <v>266</v>
      </c>
      <c r="G253" s="1354">
        <v>2416</v>
      </c>
    </row>
    <row r="254" spans="1:7">
      <c r="A254" t="s">
        <v>1378</v>
      </c>
      <c r="B254" s="1354"/>
      <c r="C254" s="1354"/>
      <c r="D254" s="1354"/>
      <c r="E254" s="1354">
        <v>0</v>
      </c>
      <c r="F254" s="1354"/>
      <c r="G254" s="1354">
        <v>0</v>
      </c>
    </row>
    <row r="255" spans="1:7">
      <c r="A255" t="s">
        <v>435</v>
      </c>
      <c r="B255" s="1354"/>
      <c r="C255" s="1354"/>
      <c r="D255" s="1354"/>
      <c r="E255" s="1354">
        <v>195</v>
      </c>
      <c r="F255" s="1354"/>
      <c r="G255" s="1354">
        <v>195</v>
      </c>
    </row>
    <row r="256" spans="1:7">
      <c r="A256" t="s">
        <v>552</v>
      </c>
      <c r="B256" s="1354"/>
      <c r="C256" s="1354"/>
      <c r="D256" s="1354"/>
      <c r="E256" s="1354"/>
      <c r="F256" s="1354">
        <v>0</v>
      </c>
      <c r="G256" s="1354">
        <v>0</v>
      </c>
    </row>
    <row r="257" spans="1:7">
      <c r="A257" t="s">
        <v>1379</v>
      </c>
      <c r="B257" s="1354"/>
      <c r="C257" s="1354"/>
      <c r="D257" s="1354"/>
      <c r="E257" s="1354"/>
      <c r="F257" s="1354"/>
      <c r="G257" s="1354"/>
    </row>
    <row r="258" spans="1:7">
      <c r="A258" t="s">
        <v>750</v>
      </c>
      <c r="B258" s="1354">
        <v>6288</v>
      </c>
      <c r="C258" s="1354">
        <v>10704</v>
      </c>
      <c r="D258" s="1354">
        <v>15537</v>
      </c>
      <c r="E258" s="1354">
        <v>4598</v>
      </c>
      <c r="F258" s="1354">
        <v>4133</v>
      </c>
      <c r="G258" s="1354">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54">
        <v>644</v>
      </c>
      <c r="C263" s="1354"/>
      <c r="D263" s="1354"/>
      <c r="E263" s="1354"/>
      <c r="F263" s="1354"/>
      <c r="G263" s="1354">
        <v>644</v>
      </c>
    </row>
    <row r="264" spans="1:7">
      <c r="A264" t="s">
        <v>579</v>
      </c>
      <c r="B264" s="1354">
        <v>0</v>
      </c>
      <c r="C264" s="1354"/>
      <c r="D264" s="1354"/>
      <c r="E264" s="1354"/>
      <c r="F264" s="1354"/>
      <c r="G264" s="1354">
        <v>0</v>
      </c>
    </row>
    <row r="265" spans="1:7">
      <c r="A265" t="s">
        <v>574</v>
      </c>
      <c r="B265" s="1354">
        <v>745</v>
      </c>
      <c r="C265" s="1354"/>
      <c r="D265" s="1354"/>
      <c r="E265" s="1354"/>
      <c r="F265" s="1354"/>
      <c r="G265" s="1354">
        <v>745</v>
      </c>
    </row>
    <row r="266" spans="1:7">
      <c r="A266" t="s">
        <v>572</v>
      </c>
      <c r="B266" s="1354">
        <v>265</v>
      </c>
      <c r="C266" s="1354">
        <v>0</v>
      </c>
      <c r="D266" s="1354">
        <v>0</v>
      </c>
      <c r="E266" s="1354"/>
      <c r="F266" s="1354">
        <v>635</v>
      </c>
      <c r="G266" s="1354">
        <v>900</v>
      </c>
    </row>
    <row r="267" spans="1:7">
      <c r="A267" t="s">
        <v>433</v>
      </c>
      <c r="B267" s="1354"/>
      <c r="C267" s="1354"/>
      <c r="D267" s="1354"/>
      <c r="E267" s="1354"/>
      <c r="F267" s="1354"/>
      <c r="G267" s="1354"/>
    </row>
    <row r="268" spans="1:7">
      <c r="A268" t="s">
        <v>651</v>
      </c>
      <c r="B268" s="1354"/>
      <c r="C268" s="1354"/>
      <c r="D268" s="1354">
        <v>0</v>
      </c>
      <c r="E268" s="1354"/>
      <c r="F268" s="1354"/>
      <c r="G268" s="1354">
        <v>0</v>
      </c>
    </row>
    <row r="269" spans="1:7">
      <c r="A269" t="s">
        <v>636</v>
      </c>
      <c r="B269" s="1354">
        <v>0</v>
      </c>
      <c r="C269" s="1354"/>
      <c r="D269" s="1354"/>
      <c r="E269" s="1354"/>
      <c r="F269" s="1354"/>
      <c r="G269" s="1354">
        <v>0</v>
      </c>
    </row>
    <row r="270" spans="1:7">
      <c r="A270" t="s">
        <v>587</v>
      </c>
      <c r="B270" s="1354"/>
      <c r="C270" s="1354"/>
      <c r="D270" s="1354"/>
      <c r="E270" s="1354"/>
      <c r="F270" s="1354"/>
      <c r="G270" s="1354"/>
    </row>
    <row r="271" spans="1:7">
      <c r="A271" t="s">
        <v>566</v>
      </c>
      <c r="B271" s="1354"/>
      <c r="C271" s="1354"/>
      <c r="D271" s="1354"/>
      <c r="E271" s="1354"/>
      <c r="F271" s="1354"/>
      <c r="G271" s="1354"/>
    </row>
    <row r="272" spans="1:7">
      <c r="A272" t="s">
        <v>562</v>
      </c>
      <c r="B272" s="1354"/>
      <c r="C272" s="1354"/>
      <c r="D272" s="1354">
        <v>0</v>
      </c>
      <c r="E272" s="1354"/>
      <c r="F272" s="1354"/>
      <c r="G272" s="1354">
        <v>0</v>
      </c>
    </row>
    <row r="273" spans="1:7">
      <c r="A273" t="s">
        <v>705</v>
      </c>
      <c r="B273" s="1354"/>
      <c r="C273" s="1354"/>
      <c r="D273" s="1354"/>
      <c r="E273" s="1354">
        <v>192</v>
      </c>
      <c r="F273" s="1354"/>
      <c r="G273" s="1354">
        <v>192</v>
      </c>
    </row>
    <row r="274" spans="1:7">
      <c r="A274" t="s">
        <v>556</v>
      </c>
      <c r="B274" s="1354"/>
      <c r="C274" s="1354"/>
      <c r="D274" s="1354"/>
      <c r="E274" s="1354">
        <v>3867</v>
      </c>
      <c r="F274" s="1354">
        <v>594</v>
      </c>
      <c r="G274" s="1354">
        <v>4461</v>
      </c>
    </row>
    <row r="275" spans="1:7">
      <c r="A275" t="s">
        <v>570</v>
      </c>
      <c r="B275" s="1354">
        <v>695</v>
      </c>
      <c r="C275" s="1354"/>
      <c r="D275" s="1354"/>
      <c r="E275" s="1354"/>
      <c r="F275" s="1354"/>
      <c r="G275" s="1354">
        <v>695</v>
      </c>
    </row>
    <row r="276" spans="1:7">
      <c r="A276" t="s">
        <v>422</v>
      </c>
      <c r="B276" s="1354">
        <v>418</v>
      </c>
      <c r="C276" s="1354">
        <v>0</v>
      </c>
      <c r="D276" s="1354">
        <v>0</v>
      </c>
      <c r="E276" s="1354"/>
      <c r="F276" s="1354"/>
      <c r="G276" s="1354">
        <v>418</v>
      </c>
    </row>
    <row r="277" spans="1:7">
      <c r="A277" t="s">
        <v>417</v>
      </c>
      <c r="B277" s="1354">
        <v>499</v>
      </c>
      <c r="C277" s="1354">
        <v>0</v>
      </c>
      <c r="D277" s="1354">
        <v>0</v>
      </c>
      <c r="E277" s="1354"/>
      <c r="F277" s="1354"/>
      <c r="G277" s="1354">
        <v>499</v>
      </c>
    </row>
    <row r="278" spans="1:7">
      <c r="A278" t="s">
        <v>640</v>
      </c>
      <c r="B278" s="1354">
        <v>1089</v>
      </c>
      <c r="C278" s="1354">
        <v>0</v>
      </c>
      <c r="D278" s="1354">
        <v>0</v>
      </c>
      <c r="E278" s="1354"/>
      <c r="F278" s="1354"/>
      <c r="G278" s="1354">
        <v>1089</v>
      </c>
    </row>
    <row r="279" spans="1:7">
      <c r="A279" t="s">
        <v>435</v>
      </c>
      <c r="B279" s="1354">
        <v>453</v>
      </c>
      <c r="C279" s="1354">
        <v>166</v>
      </c>
      <c r="D279" s="1354">
        <v>166</v>
      </c>
      <c r="E279" s="1354">
        <v>302</v>
      </c>
      <c r="F279" s="1354"/>
      <c r="G279" s="1354">
        <v>1087</v>
      </c>
    </row>
    <row r="280" spans="1:7">
      <c r="A280" t="s">
        <v>552</v>
      </c>
      <c r="B280" s="1354">
        <v>1880</v>
      </c>
      <c r="C280" s="1354">
        <v>0</v>
      </c>
      <c r="D280" s="1354">
        <v>0</v>
      </c>
      <c r="E280" s="1354"/>
      <c r="F280" s="1354"/>
      <c r="G280" s="1354">
        <v>1880</v>
      </c>
    </row>
    <row r="281" spans="1:7">
      <c r="A281" t="s">
        <v>785</v>
      </c>
      <c r="B281" s="1354">
        <v>349</v>
      </c>
      <c r="C281" s="1354">
        <v>952</v>
      </c>
      <c r="D281" s="1354">
        <v>952</v>
      </c>
      <c r="E281" s="1354">
        <v>1328</v>
      </c>
      <c r="F281" s="1354">
        <v>397</v>
      </c>
      <c r="G281" s="1354">
        <v>3978</v>
      </c>
    </row>
    <row r="282" spans="1:7">
      <c r="A282" t="s">
        <v>755</v>
      </c>
      <c r="B282" s="1354">
        <v>1413</v>
      </c>
      <c r="C282" s="1354">
        <v>0</v>
      </c>
      <c r="D282" s="1354">
        <v>1394</v>
      </c>
      <c r="E282" s="1354"/>
      <c r="F282" s="1354"/>
      <c r="G282" s="1354">
        <v>2807</v>
      </c>
    </row>
    <row r="283" spans="1:7">
      <c r="A283" t="s">
        <v>425</v>
      </c>
      <c r="B283" s="1354">
        <v>1355</v>
      </c>
      <c r="C283" s="1354"/>
      <c r="D283" s="1354">
        <v>0</v>
      </c>
      <c r="E283" s="1354"/>
      <c r="F283" s="1354"/>
      <c r="G283" s="1354">
        <v>1355</v>
      </c>
    </row>
    <row r="284" spans="1:7">
      <c r="A284" t="s">
        <v>403</v>
      </c>
      <c r="B284" s="1354">
        <v>2227</v>
      </c>
      <c r="C284" s="1354"/>
      <c r="D284" s="1354"/>
      <c r="E284" s="1354"/>
      <c r="F284" s="1354"/>
      <c r="G284" s="1354">
        <v>2227</v>
      </c>
    </row>
    <row r="285" spans="1:7">
      <c r="A285" t="s">
        <v>593</v>
      </c>
      <c r="B285" s="1354"/>
      <c r="C285" s="1354">
        <v>0</v>
      </c>
      <c r="D285" s="1354">
        <v>0</v>
      </c>
      <c r="E285" s="1354">
        <v>344</v>
      </c>
      <c r="F285" s="1354"/>
      <c r="G285" s="1354">
        <v>344</v>
      </c>
    </row>
    <row r="286" spans="1:7">
      <c r="A286" t="s">
        <v>399</v>
      </c>
      <c r="B286" s="1354"/>
      <c r="C286" s="1354">
        <v>1149</v>
      </c>
      <c r="D286" s="1354">
        <v>1149</v>
      </c>
      <c r="E286" s="1354"/>
      <c r="F286" s="1354"/>
      <c r="G286" s="1354">
        <v>2298</v>
      </c>
    </row>
    <row r="287" spans="1:7">
      <c r="A287" t="s">
        <v>699</v>
      </c>
      <c r="B287" s="1354"/>
      <c r="C287" s="1354"/>
      <c r="D287" s="1354"/>
      <c r="E287" s="1354">
        <v>313</v>
      </c>
      <c r="F287" s="1354"/>
      <c r="G287" s="1354">
        <v>313</v>
      </c>
    </row>
    <row r="288" spans="1:7">
      <c r="A288" t="s">
        <v>665</v>
      </c>
      <c r="B288" s="1354"/>
      <c r="C288" s="1354"/>
      <c r="D288" s="1354"/>
      <c r="E288" s="1354">
        <v>1265</v>
      </c>
      <c r="F288" s="1354"/>
      <c r="G288" s="1354">
        <v>1265</v>
      </c>
    </row>
    <row r="289" spans="1:7">
      <c r="A289" t="s">
        <v>481</v>
      </c>
      <c r="B289" s="1354"/>
      <c r="C289" s="1354"/>
      <c r="D289" s="1354"/>
      <c r="E289" s="1354">
        <v>1334</v>
      </c>
      <c r="F289" s="1354"/>
      <c r="G289" s="1354">
        <v>1334</v>
      </c>
    </row>
    <row r="290" spans="1:7">
      <c r="A290" t="s">
        <v>475</v>
      </c>
      <c r="B290" s="1354"/>
      <c r="C290" s="1354"/>
      <c r="D290" s="1354"/>
      <c r="E290" s="1354">
        <v>1970</v>
      </c>
      <c r="F290" s="1354"/>
      <c r="G290" s="1354">
        <v>1970</v>
      </c>
    </row>
    <row r="291" spans="1:7">
      <c r="A291" t="s">
        <v>416</v>
      </c>
      <c r="B291" s="1354"/>
      <c r="C291" s="1354"/>
      <c r="D291" s="1354"/>
      <c r="E291" s="1354"/>
      <c r="F291" s="1354"/>
      <c r="G291" s="1354"/>
    </row>
    <row r="292" spans="1:7">
      <c r="A292" t="s">
        <v>663</v>
      </c>
      <c r="B292" s="1354"/>
      <c r="C292" s="1354"/>
      <c r="D292" s="1354"/>
      <c r="E292" s="1354"/>
      <c r="F292" s="1354">
        <v>2144</v>
      </c>
      <c r="G292" s="1354">
        <v>2144</v>
      </c>
    </row>
    <row r="293" spans="1:7">
      <c r="A293" t="s">
        <v>750</v>
      </c>
      <c r="B293" s="1354">
        <v>12032</v>
      </c>
      <c r="C293" s="1354">
        <v>2267</v>
      </c>
      <c r="D293" s="1354">
        <v>3661</v>
      </c>
      <c r="E293" s="1354">
        <v>10915</v>
      </c>
      <c r="F293" s="1354">
        <v>3770</v>
      </c>
      <c r="G293" s="1354">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54">
        <v>550</v>
      </c>
      <c r="C298" s="1354"/>
      <c r="D298" s="1354"/>
      <c r="E298" s="1354">
        <v>426</v>
      </c>
      <c r="F298" s="1354"/>
      <c r="G298" s="1354">
        <v>976</v>
      </c>
    </row>
    <row r="299" spans="1:7">
      <c r="A299" t="s">
        <v>433</v>
      </c>
      <c r="B299" s="1354"/>
      <c r="C299" s="1354">
        <v>45</v>
      </c>
      <c r="D299" s="1354"/>
      <c r="E299" s="1354"/>
      <c r="F299" s="1354"/>
      <c r="G299" s="1354">
        <v>45</v>
      </c>
    </row>
    <row r="300" spans="1:7">
      <c r="A300" t="s">
        <v>528</v>
      </c>
      <c r="B300" s="1354"/>
      <c r="C300" s="1354">
        <v>150</v>
      </c>
      <c r="D300" s="1354">
        <v>295</v>
      </c>
      <c r="E300" s="1354">
        <v>504</v>
      </c>
      <c r="F300" s="1354"/>
      <c r="G300" s="1354">
        <v>949</v>
      </c>
    </row>
    <row r="301" spans="1:7">
      <c r="A301" t="s">
        <v>693</v>
      </c>
      <c r="B301" s="1354"/>
      <c r="C301" s="1354"/>
      <c r="D301" s="1354"/>
      <c r="E301" s="1354"/>
      <c r="F301" s="1354"/>
      <c r="G301" s="1354"/>
    </row>
    <row r="302" spans="1:7">
      <c r="A302" t="s">
        <v>716</v>
      </c>
      <c r="B302" s="1354"/>
      <c r="C302" s="1354"/>
      <c r="D302" s="1354"/>
      <c r="E302" s="1354"/>
      <c r="F302" s="1354"/>
      <c r="G302" s="1354"/>
    </row>
    <row r="303" spans="1:7">
      <c r="A303" t="s">
        <v>566</v>
      </c>
      <c r="B303" s="1354">
        <v>132</v>
      </c>
      <c r="C303" s="1354"/>
      <c r="D303" s="1354"/>
      <c r="E303" s="1354"/>
      <c r="F303" s="1354"/>
      <c r="G303" s="1354">
        <v>132</v>
      </c>
    </row>
    <row r="304" spans="1:7">
      <c r="A304" t="s">
        <v>556</v>
      </c>
      <c r="B304" s="1354">
        <v>367</v>
      </c>
      <c r="C304" s="1354"/>
      <c r="D304" s="1354"/>
      <c r="E304" s="1354"/>
      <c r="F304" s="1354"/>
      <c r="G304" s="1354">
        <v>367</v>
      </c>
    </row>
    <row r="305" spans="1:7">
      <c r="A305" t="s">
        <v>554</v>
      </c>
      <c r="B305" s="1354"/>
      <c r="C305" s="1354"/>
      <c r="D305" s="1354"/>
      <c r="E305" s="1354"/>
      <c r="F305" s="1354">
        <v>314</v>
      </c>
      <c r="G305" s="1354">
        <v>314</v>
      </c>
    </row>
    <row r="306" spans="1:7">
      <c r="A306" t="s">
        <v>422</v>
      </c>
      <c r="B306" s="1354"/>
      <c r="C306" s="1354"/>
      <c r="D306" s="1354"/>
      <c r="E306" s="1354"/>
      <c r="F306" s="1354"/>
      <c r="G306" s="1354"/>
    </row>
    <row r="307" spans="1:7">
      <c r="A307" t="s">
        <v>435</v>
      </c>
      <c r="B307" s="1354">
        <v>43</v>
      </c>
      <c r="C307" s="1354"/>
      <c r="D307" s="1354"/>
      <c r="E307" s="1354"/>
      <c r="F307" s="1354"/>
      <c r="G307" s="1354">
        <v>43</v>
      </c>
    </row>
    <row r="308" spans="1:7">
      <c r="A308" t="s">
        <v>425</v>
      </c>
      <c r="B308" s="1354"/>
      <c r="C308" s="1354"/>
      <c r="D308" s="1354"/>
      <c r="E308" s="1354"/>
      <c r="F308" s="1354"/>
      <c r="G308" s="1354"/>
    </row>
    <row r="309" spans="1:7">
      <c r="A309" t="s">
        <v>593</v>
      </c>
      <c r="B309" s="1354"/>
      <c r="C309" s="1354"/>
      <c r="D309" s="1354"/>
      <c r="E309" s="1354"/>
      <c r="F309" s="1354"/>
      <c r="G309" s="1354"/>
    </row>
    <row r="310" spans="1:7">
      <c r="A310" t="s">
        <v>399</v>
      </c>
      <c r="B310" s="1354"/>
      <c r="C310" s="1354"/>
      <c r="D310" s="1354"/>
      <c r="E310" s="1354"/>
      <c r="F310" s="1354"/>
      <c r="G310" s="1354"/>
    </row>
    <row r="311" spans="1:7">
      <c r="A311" t="s">
        <v>665</v>
      </c>
      <c r="B311" s="1354"/>
      <c r="C311" s="1354"/>
      <c r="D311" s="1354"/>
      <c r="E311" s="1354"/>
      <c r="F311" s="1354"/>
      <c r="G311" s="1354"/>
    </row>
    <row r="312" spans="1:7">
      <c r="A312" t="s">
        <v>481</v>
      </c>
      <c r="B312" s="1354">
        <v>618</v>
      </c>
      <c r="C312" s="1354">
        <v>700</v>
      </c>
      <c r="D312" s="1354"/>
      <c r="E312" s="1354"/>
      <c r="F312" s="1354"/>
      <c r="G312" s="1354">
        <v>1318</v>
      </c>
    </row>
    <row r="313" spans="1:7">
      <c r="A313" t="s">
        <v>475</v>
      </c>
      <c r="B313" s="1354"/>
      <c r="C313" s="1354"/>
      <c r="D313" s="1354"/>
      <c r="E313" s="1354"/>
      <c r="F313" s="1354"/>
      <c r="G313" s="1354"/>
    </row>
    <row r="314" spans="1:7">
      <c r="A314" t="s">
        <v>416</v>
      </c>
      <c r="B314" s="1354"/>
      <c r="C314" s="1354"/>
      <c r="D314" s="1354"/>
      <c r="E314" s="1354"/>
      <c r="F314" s="1354"/>
      <c r="G314" s="1354"/>
    </row>
    <row r="315" spans="1:7">
      <c r="A315" t="s">
        <v>663</v>
      </c>
      <c r="B315" s="1354">
        <v>990</v>
      </c>
      <c r="C315" s="1354">
        <v>1871</v>
      </c>
      <c r="D315" s="1354">
        <v>1307</v>
      </c>
      <c r="E315" s="1354"/>
      <c r="F315" s="1354"/>
      <c r="G315" s="1354">
        <v>4168</v>
      </c>
    </row>
    <row r="316" spans="1:7">
      <c r="A316" t="s">
        <v>679</v>
      </c>
      <c r="B316" s="1354">
        <v>590</v>
      </c>
      <c r="C316" s="1354">
        <v>343</v>
      </c>
      <c r="D316" s="1354"/>
      <c r="E316" s="1354"/>
      <c r="F316" s="1354"/>
      <c r="G316" s="1354">
        <v>933</v>
      </c>
    </row>
    <row r="317" spans="1:7">
      <c r="A317" t="s">
        <v>551</v>
      </c>
      <c r="B317" s="1354">
        <v>198</v>
      </c>
      <c r="C317" s="1354"/>
      <c r="D317" s="1354"/>
      <c r="E317" s="1354"/>
      <c r="F317" s="1354"/>
      <c r="G317" s="1354">
        <v>198</v>
      </c>
    </row>
    <row r="318" spans="1:7">
      <c r="A318" t="s">
        <v>477</v>
      </c>
      <c r="B318" s="1354">
        <v>1840</v>
      </c>
      <c r="C318" s="1354">
        <v>1520</v>
      </c>
      <c r="D318" s="1354">
        <v>2060</v>
      </c>
      <c r="E318" s="1354">
        <v>1330</v>
      </c>
      <c r="F318" s="1354"/>
      <c r="G318" s="1354">
        <v>6750</v>
      </c>
    </row>
    <row r="319" spans="1:7">
      <c r="A319" t="s">
        <v>608</v>
      </c>
      <c r="B319" s="1354"/>
      <c r="C319" s="1354"/>
      <c r="D319" s="1354">
        <v>1376</v>
      </c>
      <c r="E319" s="1354">
        <v>875</v>
      </c>
      <c r="F319" s="1354">
        <v>1301</v>
      </c>
      <c r="G319" s="1354">
        <v>3552</v>
      </c>
    </row>
    <row r="320" spans="1:7">
      <c r="A320" t="s">
        <v>601</v>
      </c>
      <c r="B320" s="1354"/>
      <c r="C320" s="1354"/>
      <c r="D320" s="1354">
        <v>617</v>
      </c>
      <c r="E320" s="1354">
        <v>627</v>
      </c>
      <c r="F320" s="1354">
        <v>431</v>
      </c>
      <c r="G320" s="1354">
        <v>1675</v>
      </c>
    </row>
    <row r="321" spans="1:7">
      <c r="A321" t="s">
        <v>630</v>
      </c>
      <c r="B321" s="1354"/>
      <c r="C321" s="1354"/>
      <c r="D321" s="1354"/>
      <c r="E321" s="1354">
        <v>711</v>
      </c>
      <c r="F321" s="1354">
        <v>695</v>
      </c>
      <c r="G321" s="1354">
        <v>1406</v>
      </c>
    </row>
    <row r="322" spans="1:7">
      <c r="A322" t="s">
        <v>750</v>
      </c>
      <c r="B322" s="1354">
        <v>5328</v>
      </c>
      <c r="C322" s="1354">
        <v>4629</v>
      </c>
      <c r="D322" s="1354">
        <v>5655</v>
      </c>
      <c r="E322" s="1354">
        <v>4473</v>
      </c>
      <c r="F322" s="1354">
        <v>2741</v>
      </c>
      <c r="G322" s="1354">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54"/>
      <c r="C327" s="1354"/>
      <c r="D327" s="1354"/>
      <c r="E327" s="1354"/>
      <c r="F327" s="1354"/>
      <c r="G327" s="1354"/>
    </row>
    <row r="328" spans="1:7">
      <c r="A328" t="s">
        <v>648</v>
      </c>
      <c r="B328" s="1354"/>
      <c r="C328" s="1354"/>
      <c r="D328" s="1354"/>
      <c r="E328" s="1354"/>
      <c r="F328" s="1354"/>
      <c r="G328" s="1354"/>
    </row>
    <row r="329" spans="1:7">
      <c r="A329" t="s">
        <v>714</v>
      </c>
      <c r="B329" s="1354"/>
      <c r="C329" s="1354">
        <v>561</v>
      </c>
      <c r="D329" s="1354">
        <v>260</v>
      </c>
      <c r="E329" s="1354">
        <v>40</v>
      </c>
      <c r="F329" s="1354">
        <v>408</v>
      </c>
      <c r="G329" s="1354">
        <v>1269</v>
      </c>
    </row>
    <row r="330" spans="1:7">
      <c r="A330" t="s">
        <v>433</v>
      </c>
      <c r="B330" s="1354"/>
      <c r="C330" s="1354">
        <v>37</v>
      </c>
      <c r="D330" s="1354">
        <v>115</v>
      </c>
      <c r="E330" s="1354"/>
      <c r="F330" s="1354"/>
      <c r="G330" s="1354">
        <v>152</v>
      </c>
    </row>
    <row r="331" spans="1:7">
      <c r="A331" t="s">
        <v>693</v>
      </c>
      <c r="B331" s="1354"/>
      <c r="C331" s="1354"/>
      <c r="D331" s="1354"/>
      <c r="E331" s="1354"/>
      <c r="F331" s="1354"/>
      <c r="G331" s="1354"/>
    </row>
    <row r="332" spans="1:7">
      <c r="A332" t="s">
        <v>636</v>
      </c>
      <c r="B332" s="1354"/>
      <c r="C332" s="1354"/>
      <c r="D332" s="1354"/>
      <c r="E332" s="1354"/>
      <c r="F332" s="1354"/>
      <c r="G332" s="1354"/>
    </row>
    <row r="333" spans="1:7">
      <c r="A333" t="s">
        <v>642</v>
      </c>
      <c r="B333" s="1354"/>
      <c r="C333" s="1354"/>
      <c r="D333" s="1354"/>
      <c r="E333" s="1354"/>
      <c r="F333" s="1354"/>
      <c r="G333" s="1354"/>
    </row>
    <row r="334" spans="1:7">
      <c r="A334" t="s">
        <v>653</v>
      </c>
      <c r="B334" s="1354"/>
      <c r="C334" s="1354"/>
      <c r="D334" s="1354">
        <v>173</v>
      </c>
      <c r="E334" s="1354"/>
      <c r="F334" s="1354"/>
      <c r="G334" s="1354">
        <v>173</v>
      </c>
    </row>
    <row r="335" spans="1:7">
      <c r="A335" t="s">
        <v>556</v>
      </c>
      <c r="B335" s="1354"/>
      <c r="C335" s="1354"/>
      <c r="D335" s="1354"/>
      <c r="E335" s="1354"/>
      <c r="F335" s="1354"/>
      <c r="G335" s="1354"/>
    </row>
    <row r="336" spans="1:7">
      <c r="A336" t="s">
        <v>1376</v>
      </c>
      <c r="B336" s="1354"/>
      <c r="C336" s="1354"/>
      <c r="D336" s="1354"/>
      <c r="E336" s="1354">
        <v>96</v>
      </c>
      <c r="F336" s="1354"/>
      <c r="G336" s="1354">
        <v>96</v>
      </c>
    </row>
    <row r="337" spans="1:7">
      <c r="A337" t="s">
        <v>640</v>
      </c>
      <c r="B337" s="1354"/>
      <c r="C337" s="1354"/>
      <c r="D337" s="1354"/>
      <c r="E337" s="1354">
        <v>433</v>
      </c>
      <c r="F337" s="1354"/>
      <c r="G337" s="1354">
        <v>433</v>
      </c>
    </row>
    <row r="338" spans="1:7">
      <c r="A338" t="s">
        <v>435</v>
      </c>
      <c r="B338" s="1354"/>
      <c r="C338" s="1354"/>
      <c r="D338" s="1354"/>
      <c r="E338" s="1354"/>
      <c r="F338" s="1354"/>
      <c r="G338" s="1354"/>
    </row>
    <row r="339" spans="1:7">
      <c r="A339" t="s">
        <v>608</v>
      </c>
      <c r="B339" s="1354"/>
      <c r="C339" s="1354">
        <v>1018</v>
      </c>
      <c r="D339" s="1354"/>
      <c r="E339" s="1354">
        <v>569</v>
      </c>
      <c r="F339" s="1354"/>
      <c r="G339" s="1354">
        <v>1587</v>
      </c>
    </row>
    <row r="340" spans="1:7">
      <c r="A340" t="s">
        <v>601</v>
      </c>
      <c r="B340" s="1354">
        <v>276</v>
      </c>
      <c r="C340" s="1354">
        <v>779</v>
      </c>
      <c r="D340" s="1354">
        <v>868</v>
      </c>
      <c r="E340" s="1354">
        <v>338</v>
      </c>
      <c r="F340" s="1354">
        <v>26</v>
      </c>
      <c r="G340" s="1354">
        <v>2287</v>
      </c>
    </row>
    <row r="341" spans="1:7">
      <c r="A341" t="s">
        <v>630</v>
      </c>
      <c r="B341" s="1354">
        <v>796</v>
      </c>
      <c r="C341" s="1354">
        <v>1929</v>
      </c>
      <c r="D341" s="1354">
        <v>876</v>
      </c>
      <c r="E341" s="1354">
        <v>651</v>
      </c>
      <c r="F341" s="1354"/>
      <c r="G341" s="1354">
        <v>4252</v>
      </c>
    </row>
    <row r="342" spans="1:7">
      <c r="A342" t="s">
        <v>612</v>
      </c>
      <c r="B342" s="1354">
        <v>1335</v>
      </c>
      <c r="C342" s="1354">
        <v>1133</v>
      </c>
      <c r="D342" s="1354">
        <v>1624</v>
      </c>
      <c r="E342" s="1354"/>
      <c r="F342" s="1354">
        <v>350</v>
      </c>
      <c r="G342" s="1354">
        <v>4442</v>
      </c>
    </row>
    <row r="343" spans="1:7">
      <c r="A343" t="s">
        <v>628</v>
      </c>
      <c r="B343" s="1354"/>
      <c r="C343" s="1354">
        <v>1526</v>
      </c>
      <c r="D343" s="1354">
        <v>1503</v>
      </c>
      <c r="E343" s="1354">
        <v>1590</v>
      </c>
      <c r="F343" s="1354">
        <v>370</v>
      </c>
      <c r="G343" s="1354">
        <v>4989</v>
      </c>
    </row>
    <row r="344" spans="1:7">
      <c r="A344" t="s">
        <v>632</v>
      </c>
      <c r="B344" s="1354">
        <v>547</v>
      </c>
      <c r="C344" s="1354">
        <v>845</v>
      </c>
      <c r="D344" s="1354">
        <v>400</v>
      </c>
      <c r="E344" s="1354">
        <v>906</v>
      </c>
      <c r="F344" s="1354">
        <v>198</v>
      </c>
      <c r="G344" s="1354">
        <v>2896</v>
      </c>
    </row>
    <row r="345" spans="1:7">
      <c r="A345" t="s">
        <v>459</v>
      </c>
      <c r="B345" s="1354">
        <v>259</v>
      </c>
      <c r="C345" s="1354">
        <v>243</v>
      </c>
      <c r="D345" s="1354"/>
      <c r="E345" s="1354">
        <v>193</v>
      </c>
      <c r="F345" s="1354"/>
      <c r="G345" s="1354">
        <v>695</v>
      </c>
    </row>
    <row r="346" spans="1:7">
      <c r="A346" t="s">
        <v>597</v>
      </c>
      <c r="B346" s="1354"/>
      <c r="C346" s="1354">
        <v>1538</v>
      </c>
      <c r="D346" s="1354">
        <v>2713</v>
      </c>
      <c r="E346" s="1354">
        <v>862</v>
      </c>
      <c r="F346" s="1354">
        <v>1507</v>
      </c>
      <c r="G346" s="1354">
        <v>6620</v>
      </c>
    </row>
    <row r="347" spans="1:7">
      <c r="A347" t="s">
        <v>461</v>
      </c>
      <c r="B347" s="1354"/>
      <c r="C347" s="1354"/>
      <c r="D347" s="1354"/>
      <c r="E347" s="1354">
        <v>647</v>
      </c>
      <c r="F347" s="1354"/>
      <c r="G347" s="1354">
        <v>647</v>
      </c>
    </row>
    <row r="348" spans="1:7">
      <c r="A348" t="s">
        <v>610</v>
      </c>
      <c r="B348" s="1354"/>
      <c r="C348" s="1354"/>
      <c r="D348" s="1354"/>
      <c r="E348" s="1354"/>
      <c r="F348" s="1354">
        <v>706</v>
      </c>
      <c r="G348" s="1354">
        <v>706</v>
      </c>
    </row>
    <row r="349" spans="1:7">
      <c r="A349" t="s">
        <v>545</v>
      </c>
      <c r="B349" s="1354"/>
      <c r="C349" s="1354"/>
      <c r="D349" s="1354"/>
      <c r="E349" s="1354"/>
      <c r="F349" s="1354"/>
      <c r="G349" s="1354"/>
    </row>
    <row r="350" spans="1:7">
      <c r="A350" t="s">
        <v>750</v>
      </c>
      <c r="B350" s="1354">
        <v>3213</v>
      </c>
      <c r="C350" s="1354">
        <v>9609</v>
      </c>
      <c r="D350" s="1354">
        <v>8532</v>
      </c>
      <c r="E350" s="1354">
        <v>6325</v>
      </c>
      <c r="F350" s="1354">
        <v>3565</v>
      </c>
      <c r="G350" s="1354">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54"/>
      <c r="C355" s="1354">
        <v>205</v>
      </c>
      <c r="D355" s="1354">
        <v>190</v>
      </c>
      <c r="E355" s="1354">
        <v>48</v>
      </c>
      <c r="F355" s="1354">
        <v>150</v>
      </c>
      <c r="G355" s="1354">
        <v>593</v>
      </c>
    </row>
    <row r="356" spans="1:7">
      <c r="A356" t="s">
        <v>574</v>
      </c>
      <c r="B356" s="1354"/>
      <c r="C356" s="1354"/>
      <c r="D356" s="1354"/>
      <c r="E356" s="1354"/>
      <c r="F356" s="1354"/>
      <c r="G356" s="1354"/>
    </row>
    <row r="357" spans="1:7">
      <c r="A357" t="s">
        <v>433</v>
      </c>
      <c r="B357" s="1354"/>
      <c r="C357" s="1354"/>
      <c r="D357" s="1354"/>
      <c r="E357" s="1354"/>
      <c r="F357" s="1354"/>
      <c r="G357" s="1354"/>
    </row>
    <row r="358" spans="1:7">
      <c r="A358" t="s">
        <v>693</v>
      </c>
      <c r="B358" s="1354"/>
      <c r="C358" s="1354"/>
      <c r="D358" s="1354"/>
      <c r="E358" s="1354"/>
      <c r="F358" s="1354"/>
      <c r="G358" s="1354"/>
    </row>
    <row r="359" spans="1:7">
      <c r="A359" t="s">
        <v>636</v>
      </c>
      <c r="B359" s="1354"/>
      <c r="C359" s="1354"/>
      <c r="D359" s="1354"/>
      <c r="E359" s="1354"/>
      <c r="F359" s="1354"/>
      <c r="G359" s="1354"/>
    </row>
    <row r="360" spans="1:7">
      <c r="A360" t="s">
        <v>587</v>
      </c>
      <c r="B360" s="1354"/>
      <c r="C360" s="1354"/>
      <c r="D360" s="1354">
        <v>113</v>
      </c>
      <c r="E360" s="1354"/>
      <c r="F360" s="1354"/>
      <c r="G360" s="1354">
        <v>113</v>
      </c>
    </row>
    <row r="361" spans="1:7">
      <c r="A361" t="s">
        <v>653</v>
      </c>
      <c r="B361" s="1354"/>
      <c r="C361" s="1354"/>
      <c r="D361" s="1354"/>
      <c r="E361" s="1354"/>
      <c r="F361" s="1354"/>
      <c r="G361" s="1354"/>
    </row>
    <row r="362" spans="1:7">
      <c r="A362" t="s">
        <v>709</v>
      </c>
      <c r="B362" s="1354"/>
      <c r="C362" s="1354"/>
      <c r="D362" s="1354"/>
      <c r="E362" s="1354"/>
      <c r="F362" s="1354"/>
      <c r="G362" s="1354"/>
    </row>
    <row r="363" spans="1:7">
      <c r="A363" t="s">
        <v>601</v>
      </c>
      <c r="B363" s="1354"/>
      <c r="C363" s="1354"/>
      <c r="D363" s="1354"/>
      <c r="E363" s="1354"/>
      <c r="F363" s="1354"/>
      <c r="G363" s="1354"/>
    </row>
    <row r="364" spans="1:7">
      <c r="A364" t="s">
        <v>630</v>
      </c>
      <c r="B364" s="1354"/>
      <c r="C364" s="1354"/>
      <c r="D364" s="1354"/>
      <c r="E364" s="1354"/>
      <c r="F364" s="1354"/>
      <c r="G364" s="1354"/>
    </row>
    <row r="365" spans="1:7">
      <c r="A365" t="s">
        <v>612</v>
      </c>
      <c r="B365" s="1354">
        <v>1050</v>
      </c>
      <c r="C365" s="1354"/>
      <c r="D365" s="1354"/>
      <c r="E365" s="1354"/>
      <c r="F365" s="1354"/>
      <c r="G365" s="1354">
        <v>1050</v>
      </c>
    </row>
    <row r="366" spans="1:7">
      <c r="A366" t="s">
        <v>628</v>
      </c>
      <c r="B366" s="1354"/>
      <c r="C366" s="1354"/>
      <c r="D366" s="1354"/>
      <c r="E366" s="1354"/>
      <c r="F366" s="1354"/>
      <c r="G366" s="1354"/>
    </row>
    <row r="367" spans="1:7">
      <c r="A367" t="s">
        <v>632</v>
      </c>
      <c r="B367" s="1354"/>
      <c r="C367" s="1354"/>
      <c r="D367" s="1354"/>
      <c r="E367" s="1354">
        <v>64</v>
      </c>
      <c r="F367" s="1354">
        <v>21</v>
      </c>
      <c r="G367" s="1354">
        <v>85</v>
      </c>
    </row>
    <row r="368" spans="1:7">
      <c r="A368" t="s">
        <v>459</v>
      </c>
      <c r="B368" s="1354"/>
      <c r="C368" s="1354">
        <v>510</v>
      </c>
      <c r="D368" s="1354">
        <v>275</v>
      </c>
      <c r="E368" s="1354"/>
      <c r="F368" s="1354"/>
      <c r="G368" s="1354">
        <v>785</v>
      </c>
    </row>
    <row r="369" spans="1:7">
      <c r="A369" t="s">
        <v>461</v>
      </c>
      <c r="B369" s="1354"/>
      <c r="C369" s="1354">
        <v>932</v>
      </c>
      <c r="D369" s="1354">
        <v>1190</v>
      </c>
      <c r="E369" s="1354">
        <v>909</v>
      </c>
      <c r="F369" s="1354"/>
      <c r="G369" s="1354">
        <v>3031</v>
      </c>
    </row>
    <row r="370" spans="1:7">
      <c r="A370" t="s">
        <v>610</v>
      </c>
      <c r="B370" s="1354"/>
      <c r="C370" s="1354">
        <v>1701</v>
      </c>
      <c r="D370" s="1354">
        <v>314</v>
      </c>
      <c r="E370" s="1354">
        <v>662</v>
      </c>
      <c r="F370" s="1354">
        <v>728</v>
      </c>
      <c r="G370" s="1354">
        <v>3405</v>
      </c>
    </row>
    <row r="371" spans="1:7">
      <c r="A371" t="s">
        <v>545</v>
      </c>
      <c r="B371" s="1354"/>
      <c r="C371" s="1354">
        <v>23</v>
      </c>
      <c r="D371" s="1354"/>
      <c r="E371" s="1354"/>
      <c r="F371" s="1354"/>
      <c r="G371" s="1354">
        <v>23</v>
      </c>
    </row>
    <row r="372" spans="1:7">
      <c r="A372" t="s">
        <v>599</v>
      </c>
      <c r="B372" s="1354"/>
      <c r="C372" s="1354"/>
      <c r="D372" s="1354">
        <v>2348</v>
      </c>
      <c r="E372" s="1354">
        <v>1378</v>
      </c>
      <c r="F372" s="1354">
        <v>726</v>
      </c>
      <c r="G372" s="1354">
        <v>4452</v>
      </c>
    </row>
    <row r="373" spans="1:7">
      <c r="A373" t="s">
        <v>622</v>
      </c>
      <c r="B373" s="1354">
        <v>621</v>
      </c>
      <c r="C373" s="1354">
        <v>464</v>
      </c>
      <c r="D373" s="1354"/>
      <c r="E373" s="1354"/>
      <c r="F373" s="1354"/>
      <c r="G373" s="1354">
        <v>1085</v>
      </c>
    </row>
    <row r="374" spans="1:7">
      <c r="A374" t="s">
        <v>624</v>
      </c>
      <c r="B374" s="1354">
        <v>1285</v>
      </c>
      <c r="C374" s="1354">
        <v>951</v>
      </c>
      <c r="D374" s="1354">
        <v>1598</v>
      </c>
      <c r="E374" s="1354">
        <v>1671</v>
      </c>
      <c r="F374" s="1354"/>
      <c r="G374" s="1354">
        <v>5505</v>
      </c>
    </row>
    <row r="375" spans="1:7">
      <c r="A375" t="s">
        <v>626</v>
      </c>
      <c r="B375" s="1354"/>
      <c r="C375" s="1354">
        <v>1864</v>
      </c>
      <c r="D375" s="1354">
        <v>1514</v>
      </c>
      <c r="E375" s="1354">
        <v>1095</v>
      </c>
      <c r="F375" s="1354"/>
      <c r="G375" s="1354">
        <v>4473</v>
      </c>
    </row>
    <row r="376" spans="1:7">
      <c r="A376" t="s">
        <v>616</v>
      </c>
      <c r="B376" s="1354"/>
      <c r="C376" s="1354"/>
      <c r="D376" s="1354"/>
      <c r="E376" s="1354">
        <v>988</v>
      </c>
      <c r="F376" s="1354"/>
      <c r="G376" s="1354">
        <v>988</v>
      </c>
    </row>
    <row r="377" spans="1:7">
      <c r="A377" t="s">
        <v>620</v>
      </c>
      <c r="B377" s="1354"/>
      <c r="C377" s="1354"/>
      <c r="D377" s="1354"/>
      <c r="E377" s="1354">
        <v>588</v>
      </c>
      <c r="F377" s="1354">
        <v>431</v>
      </c>
      <c r="G377" s="1354">
        <v>1019</v>
      </c>
    </row>
    <row r="378" spans="1:7">
      <c r="A378" t="s">
        <v>614</v>
      </c>
      <c r="B378" s="1354"/>
      <c r="C378" s="1354"/>
      <c r="D378" s="1354"/>
      <c r="E378" s="1354"/>
      <c r="F378" s="1354">
        <v>1108</v>
      </c>
      <c r="G378" s="1354">
        <v>1108</v>
      </c>
    </row>
    <row r="379" spans="1:7">
      <c r="A379" t="s">
        <v>618</v>
      </c>
      <c r="B379" s="1354"/>
      <c r="C379" s="1354"/>
      <c r="D379" s="1354"/>
      <c r="E379" s="1354"/>
      <c r="F379" s="1354">
        <v>385</v>
      </c>
      <c r="G379" s="1354">
        <v>385</v>
      </c>
    </row>
    <row r="380" spans="1:7">
      <c r="A380" t="s">
        <v>750</v>
      </c>
      <c r="B380" s="1354">
        <v>2956</v>
      </c>
      <c r="C380" s="1354">
        <v>6650</v>
      </c>
      <c r="D380" s="1354">
        <v>7542</v>
      </c>
      <c r="E380" s="1354">
        <v>7403</v>
      </c>
      <c r="F380" s="1354">
        <v>3549</v>
      </c>
      <c r="G380" s="1354">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54">
        <v>423</v>
      </c>
      <c r="C385" s="1354"/>
      <c r="D385" s="1354"/>
      <c r="E385" s="1354"/>
      <c r="F385" s="1354"/>
      <c r="G385" s="1354">
        <v>423</v>
      </c>
    </row>
    <row r="386" spans="1:7">
      <c r="A386" t="s">
        <v>433</v>
      </c>
      <c r="B386" s="1354"/>
      <c r="C386" s="1354"/>
      <c r="D386" s="1354"/>
      <c r="E386" s="1354"/>
      <c r="F386" s="1354"/>
      <c r="G386" s="1354"/>
    </row>
    <row r="387" spans="1:7">
      <c r="A387" t="s">
        <v>699</v>
      </c>
      <c r="B387" s="1354"/>
      <c r="C387" s="1354"/>
      <c r="D387" s="1354"/>
      <c r="E387" s="1354"/>
      <c r="F387" s="1354">
        <v>1367</v>
      </c>
      <c r="G387" s="1354">
        <v>1367</v>
      </c>
    </row>
    <row r="388" spans="1:7">
      <c r="A388" t="s">
        <v>608</v>
      </c>
      <c r="B388" s="1354"/>
      <c r="C388" s="1354"/>
      <c r="D388" s="1354"/>
      <c r="E388" s="1354"/>
      <c r="F388" s="1354"/>
      <c r="G388" s="1354"/>
    </row>
    <row r="389" spans="1:7">
      <c r="A389" t="s">
        <v>632</v>
      </c>
      <c r="B389" s="1354"/>
      <c r="C389" s="1354"/>
      <c r="D389" s="1354"/>
      <c r="E389" s="1354"/>
      <c r="F389" s="1354"/>
      <c r="G389" s="1354"/>
    </row>
    <row r="390" spans="1:7">
      <c r="A390" t="s">
        <v>459</v>
      </c>
      <c r="B390" s="1354"/>
      <c r="C390" s="1354">
        <v>242</v>
      </c>
      <c r="D390" s="1354">
        <v>310</v>
      </c>
      <c r="E390" s="1354">
        <v>302</v>
      </c>
      <c r="F390" s="1354"/>
      <c r="G390" s="1354">
        <v>854</v>
      </c>
    </row>
    <row r="391" spans="1:7">
      <c r="A391" t="s">
        <v>461</v>
      </c>
      <c r="B391" s="1354"/>
      <c r="C391" s="1354">
        <v>470</v>
      </c>
      <c r="D391" s="1354"/>
      <c r="E391" s="1354"/>
      <c r="F391" s="1354"/>
      <c r="G391" s="1354">
        <v>470</v>
      </c>
    </row>
    <row r="392" spans="1:7">
      <c r="A392" t="s">
        <v>610</v>
      </c>
      <c r="B392" s="1354">
        <v>961</v>
      </c>
      <c r="C392" s="1354">
        <v>370</v>
      </c>
      <c r="D392" s="1354"/>
      <c r="E392" s="1354"/>
      <c r="F392" s="1354"/>
      <c r="G392" s="1354">
        <v>1331</v>
      </c>
    </row>
    <row r="393" spans="1:7">
      <c r="A393" t="s">
        <v>599</v>
      </c>
      <c r="B393" s="1354">
        <v>1602</v>
      </c>
      <c r="C393" s="1354"/>
      <c r="D393" s="1354"/>
      <c r="E393" s="1354"/>
      <c r="F393" s="1354"/>
      <c r="G393" s="1354">
        <v>1602</v>
      </c>
    </row>
    <row r="394" spans="1:7">
      <c r="A394" t="s">
        <v>626</v>
      </c>
      <c r="B394" s="1354"/>
      <c r="C394" s="1354"/>
      <c r="D394" s="1354">
        <v>594</v>
      </c>
      <c r="E394" s="1354"/>
      <c r="F394" s="1354"/>
      <c r="G394" s="1354">
        <v>594</v>
      </c>
    </row>
    <row r="395" spans="1:7">
      <c r="A395" t="s">
        <v>616</v>
      </c>
      <c r="B395" s="1354"/>
      <c r="C395" s="1354">
        <v>608</v>
      </c>
      <c r="D395" s="1354">
        <v>609</v>
      </c>
      <c r="E395" s="1354">
        <v>614</v>
      </c>
      <c r="F395" s="1354"/>
      <c r="G395" s="1354">
        <v>1831</v>
      </c>
    </row>
    <row r="396" spans="1:7">
      <c r="A396" t="s">
        <v>620</v>
      </c>
      <c r="B396" s="1354">
        <v>1936</v>
      </c>
      <c r="C396" s="1354">
        <v>2103</v>
      </c>
      <c r="D396" s="1354">
        <v>1498</v>
      </c>
      <c r="E396" s="1354">
        <v>229</v>
      </c>
      <c r="F396" s="1354"/>
      <c r="G396" s="1354">
        <v>5766</v>
      </c>
    </row>
    <row r="397" spans="1:7">
      <c r="A397" t="s">
        <v>614</v>
      </c>
      <c r="B397" s="1354"/>
      <c r="C397" s="1354">
        <v>440</v>
      </c>
      <c r="D397" s="1354">
        <v>1175</v>
      </c>
      <c r="E397" s="1354">
        <v>822</v>
      </c>
      <c r="F397" s="1354">
        <v>1020</v>
      </c>
      <c r="G397" s="1354">
        <v>3457</v>
      </c>
    </row>
    <row r="398" spans="1:7">
      <c r="A398" t="s">
        <v>618</v>
      </c>
      <c r="B398" s="1354">
        <v>813</v>
      </c>
      <c r="C398" s="1354">
        <v>1597</v>
      </c>
      <c r="D398" s="1354">
        <v>1632</v>
      </c>
      <c r="E398" s="1354">
        <v>692</v>
      </c>
      <c r="F398" s="1354"/>
      <c r="G398" s="1354">
        <v>4734</v>
      </c>
    </row>
    <row r="399" spans="1:7">
      <c r="A399" t="s">
        <v>1380</v>
      </c>
      <c r="B399" s="1354">
        <v>1216</v>
      </c>
      <c r="C399" s="1354"/>
      <c r="D399" s="1354"/>
      <c r="E399" s="1354"/>
      <c r="F399" s="1354"/>
      <c r="G399" s="1354">
        <v>1216</v>
      </c>
    </row>
    <row r="400" spans="1:7">
      <c r="A400" t="s">
        <v>457</v>
      </c>
      <c r="B400" s="1354"/>
      <c r="C400" s="1354">
        <v>1520</v>
      </c>
      <c r="D400" s="1354">
        <v>1216</v>
      </c>
      <c r="E400" s="1354">
        <v>1098</v>
      </c>
      <c r="F400" s="1354"/>
      <c r="G400" s="1354">
        <v>3834</v>
      </c>
    </row>
    <row r="401" spans="1:7">
      <c r="A401" t="s">
        <v>506</v>
      </c>
      <c r="B401" s="1354"/>
      <c r="C401" s="1354">
        <v>1190</v>
      </c>
      <c r="D401" s="1354">
        <v>1033</v>
      </c>
      <c r="E401" s="1354">
        <v>1031</v>
      </c>
      <c r="F401" s="1354"/>
      <c r="G401" s="1354">
        <v>3254</v>
      </c>
    </row>
    <row r="402" spans="1:7">
      <c r="A402" t="s">
        <v>750</v>
      </c>
      <c r="B402" s="1354">
        <v>6951</v>
      </c>
      <c r="C402" s="1354">
        <v>8540</v>
      </c>
      <c r="D402" s="1354">
        <v>8067</v>
      </c>
      <c r="E402" s="1354">
        <v>4788</v>
      </c>
      <c r="F402" s="1354">
        <v>2387</v>
      </c>
      <c r="G402" s="1354">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54"/>
      <c r="C407" s="1354">
        <v>320</v>
      </c>
      <c r="D407" s="1354"/>
      <c r="E407" s="1354"/>
      <c r="F407" s="1354"/>
      <c r="G407" s="1354">
        <v>320</v>
      </c>
    </row>
    <row r="408" spans="1:7">
      <c r="A408" t="s">
        <v>572</v>
      </c>
      <c r="B408" s="1354"/>
      <c r="C408" s="1354"/>
      <c r="D408" s="1354">
        <v>131</v>
      </c>
      <c r="E408" s="1354"/>
      <c r="F408" s="1354"/>
      <c r="G408" s="1354">
        <v>131</v>
      </c>
    </row>
    <row r="409" spans="1:7">
      <c r="A409" t="s">
        <v>705</v>
      </c>
      <c r="B409" s="1354"/>
      <c r="C409" s="1354"/>
      <c r="D409" s="1354"/>
      <c r="E409" s="1354"/>
      <c r="F409" s="1354"/>
      <c r="G409" s="1354"/>
    </row>
    <row r="410" spans="1:7">
      <c r="A410" t="s">
        <v>699</v>
      </c>
      <c r="B410" s="1354"/>
      <c r="C410" s="1354">
        <v>424</v>
      </c>
      <c r="D410" s="1354"/>
      <c r="E410" s="1354"/>
      <c r="F410" s="1354"/>
      <c r="G410" s="1354">
        <v>424</v>
      </c>
    </row>
    <row r="411" spans="1:7">
      <c r="A411" t="s">
        <v>679</v>
      </c>
      <c r="B411" s="1354"/>
      <c r="C411" s="1354"/>
      <c r="D411" s="1354"/>
      <c r="E411" s="1354">
        <v>468</v>
      </c>
      <c r="F411" s="1354">
        <v>940</v>
      </c>
      <c r="G411" s="1354">
        <v>1408</v>
      </c>
    </row>
    <row r="412" spans="1:7">
      <c r="A412" t="s">
        <v>608</v>
      </c>
      <c r="B412" s="1354"/>
      <c r="C412" s="1354"/>
      <c r="D412" s="1354"/>
      <c r="E412" s="1354"/>
      <c r="F412" s="1354"/>
      <c r="G412" s="1354"/>
    </row>
    <row r="413" spans="1:7">
      <c r="A413" t="s">
        <v>612</v>
      </c>
      <c r="B413" s="1354"/>
      <c r="C413" s="1354"/>
      <c r="D413" s="1354"/>
      <c r="E413" s="1354"/>
      <c r="F413" s="1354"/>
      <c r="G413" s="1354"/>
    </row>
    <row r="414" spans="1:7">
      <c r="A414" t="s">
        <v>459</v>
      </c>
      <c r="B414" s="1354">
        <v>610</v>
      </c>
      <c r="C414" s="1354">
        <v>451</v>
      </c>
      <c r="D414" s="1354">
        <v>802</v>
      </c>
      <c r="E414" s="1354">
        <v>75</v>
      </c>
      <c r="F414" s="1354"/>
      <c r="G414" s="1354">
        <v>1938</v>
      </c>
    </row>
    <row r="415" spans="1:7">
      <c r="A415" t="s">
        <v>461</v>
      </c>
      <c r="B415" s="1354"/>
      <c r="C415" s="1354"/>
      <c r="D415" s="1354"/>
      <c r="E415" s="1354"/>
      <c r="F415" s="1354"/>
      <c r="G415" s="1354"/>
    </row>
    <row r="416" spans="1:7">
      <c r="A416" t="s">
        <v>599</v>
      </c>
      <c r="B416" s="1354"/>
      <c r="C416" s="1354"/>
      <c r="D416" s="1354"/>
      <c r="E416" s="1354"/>
      <c r="F416" s="1354"/>
      <c r="G416" s="1354"/>
    </row>
    <row r="417" spans="1:7">
      <c r="A417" t="s">
        <v>616</v>
      </c>
      <c r="B417" s="1354">
        <v>404</v>
      </c>
      <c r="C417" s="1354">
        <v>158</v>
      </c>
      <c r="D417" s="1354">
        <v>353</v>
      </c>
      <c r="E417" s="1354">
        <v>40</v>
      </c>
      <c r="F417" s="1354">
        <v>153</v>
      </c>
      <c r="G417" s="1354">
        <v>1108</v>
      </c>
    </row>
    <row r="418" spans="1:7">
      <c r="A418" t="s">
        <v>620</v>
      </c>
      <c r="B418" s="1354"/>
      <c r="C418" s="1354"/>
      <c r="D418" s="1354"/>
      <c r="E418" s="1354"/>
      <c r="F418" s="1354"/>
      <c r="G418" s="1354"/>
    </row>
    <row r="419" spans="1:7">
      <c r="A419" t="s">
        <v>506</v>
      </c>
      <c r="B419" s="1354">
        <v>1053</v>
      </c>
      <c r="C419" s="1354">
        <v>812</v>
      </c>
      <c r="D419" s="1354"/>
      <c r="E419" s="1354"/>
      <c r="F419" s="1354"/>
      <c r="G419" s="1354">
        <v>1865</v>
      </c>
    </row>
    <row r="420" spans="1:7">
      <c r="A420" t="s">
        <v>697</v>
      </c>
      <c r="B420" s="1354">
        <v>640</v>
      </c>
      <c r="C420" s="1354">
        <v>490</v>
      </c>
      <c r="D420" s="1354">
        <v>127</v>
      </c>
      <c r="E420" s="1354"/>
      <c r="F420" s="1354"/>
      <c r="G420" s="1354">
        <v>1257</v>
      </c>
    </row>
    <row r="421" spans="1:7">
      <c r="A421" t="s">
        <v>784</v>
      </c>
      <c r="B421" s="1354"/>
      <c r="C421" s="1354"/>
      <c r="D421" s="1354"/>
      <c r="E421" s="1354"/>
      <c r="F421" s="1354"/>
      <c r="G421" s="1354"/>
    </row>
    <row r="422" spans="1:7">
      <c r="A422" t="s">
        <v>508</v>
      </c>
      <c r="B422" s="1354">
        <v>575</v>
      </c>
      <c r="C422" s="1354">
        <v>1847</v>
      </c>
      <c r="D422" s="1354">
        <v>1052</v>
      </c>
      <c r="E422" s="1354">
        <v>1846</v>
      </c>
      <c r="F422" s="1354"/>
      <c r="G422" s="1354">
        <v>5320</v>
      </c>
    </row>
    <row r="423" spans="1:7">
      <c r="A423" t="s">
        <v>504</v>
      </c>
      <c r="B423" s="1354"/>
      <c r="C423" s="1354">
        <v>565</v>
      </c>
      <c r="D423" s="1354">
        <v>1935</v>
      </c>
      <c r="E423" s="1354">
        <v>1483</v>
      </c>
      <c r="F423" s="1354"/>
      <c r="G423" s="1354">
        <v>3983</v>
      </c>
    </row>
    <row r="424" spans="1:7">
      <c r="A424" t="s">
        <v>673</v>
      </c>
      <c r="B424" s="1354"/>
      <c r="C424" s="1354"/>
      <c r="D424" s="1354">
        <v>592</v>
      </c>
      <c r="E424" s="1354">
        <v>592</v>
      </c>
      <c r="F424" s="1354">
        <v>730</v>
      </c>
      <c r="G424" s="1354">
        <v>1914</v>
      </c>
    </row>
    <row r="425" spans="1:7">
      <c r="A425" t="s">
        <v>683</v>
      </c>
      <c r="B425" s="1354"/>
      <c r="C425" s="1354"/>
      <c r="D425" s="1354">
        <v>645</v>
      </c>
      <c r="E425" s="1354">
        <v>853</v>
      </c>
      <c r="F425" s="1354"/>
      <c r="G425" s="1354">
        <v>1498</v>
      </c>
    </row>
    <row r="426" spans="1:7">
      <c r="A426" t="s">
        <v>671</v>
      </c>
      <c r="B426" s="1354"/>
      <c r="C426" s="1354"/>
      <c r="D426" s="1354"/>
      <c r="E426" s="1354">
        <v>616</v>
      </c>
      <c r="F426" s="1354">
        <v>900</v>
      </c>
      <c r="G426" s="1354">
        <v>1516</v>
      </c>
    </row>
    <row r="427" spans="1:7">
      <c r="A427" t="s">
        <v>122</v>
      </c>
      <c r="B427" s="1354"/>
      <c r="C427" s="1354"/>
      <c r="D427" s="1354"/>
      <c r="E427" s="1354">
        <v>225</v>
      </c>
      <c r="F427" s="1354"/>
      <c r="G427" s="1354">
        <v>225</v>
      </c>
    </row>
    <row r="428" spans="1:7">
      <c r="A428" t="s">
        <v>750</v>
      </c>
      <c r="B428" s="1354">
        <v>3282</v>
      </c>
      <c r="C428" s="1354">
        <v>5067</v>
      </c>
      <c r="D428" s="1354">
        <v>5637</v>
      </c>
      <c r="E428" s="1354">
        <v>6198</v>
      </c>
      <c r="F428" s="1354">
        <v>2723</v>
      </c>
      <c r="G428" s="1354">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54"/>
      <c r="C433" s="1354"/>
      <c r="D433" s="1354"/>
      <c r="E433" s="1354"/>
      <c r="F433" s="1354"/>
      <c r="G433" s="1354"/>
    </row>
    <row r="434" spans="1:7">
      <c r="A434" t="s">
        <v>736</v>
      </c>
      <c r="B434" s="1354"/>
      <c r="C434" s="1354"/>
      <c r="D434" s="1354"/>
      <c r="E434" s="1354"/>
      <c r="F434" s="1354"/>
      <c r="G434" s="1354"/>
    </row>
    <row r="435" spans="1:7">
      <c r="A435" t="s">
        <v>572</v>
      </c>
      <c r="B435" s="1354"/>
      <c r="C435" s="1354">
        <v>55</v>
      </c>
      <c r="D435" s="1354"/>
      <c r="E435" s="1354"/>
      <c r="F435" s="1354"/>
      <c r="G435" s="1354">
        <v>55</v>
      </c>
    </row>
    <row r="436" spans="1:7">
      <c r="A436" t="s">
        <v>528</v>
      </c>
      <c r="B436" s="1354"/>
      <c r="C436" s="1354"/>
      <c r="D436" s="1354">
        <v>1190</v>
      </c>
      <c r="E436" s="1354"/>
      <c r="F436" s="1354"/>
      <c r="G436" s="1354">
        <v>1190</v>
      </c>
    </row>
    <row r="437" spans="1:7">
      <c r="A437" t="s">
        <v>1376</v>
      </c>
      <c r="B437" s="1354"/>
      <c r="C437" s="1354">
        <v>30</v>
      </c>
      <c r="D437" s="1354"/>
      <c r="E437" s="1354"/>
      <c r="F437" s="1354"/>
      <c r="G437" s="1354">
        <v>30</v>
      </c>
    </row>
    <row r="438" spans="1:7">
      <c r="A438" t="s">
        <v>564</v>
      </c>
      <c r="B438" s="1354"/>
      <c r="C438" s="1354"/>
      <c r="D438" s="1354"/>
      <c r="E438" s="1354"/>
      <c r="F438" s="1354">
        <v>887</v>
      </c>
      <c r="G438" s="1354">
        <v>887</v>
      </c>
    </row>
    <row r="439" spans="1:7">
      <c r="A439" t="s">
        <v>425</v>
      </c>
      <c r="B439" s="1354"/>
      <c r="C439" s="1354">
        <v>385</v>
      </c>
      <c r="D439" s="1354">
        <v>678</v>
      </c>
      <c r="E439" s="1354">
        <v>381</v>
      </c>
      <c r="F439" s="1354"/>
      <c r="G439" s="1354">
        <v>1444</v>
      </c>
    </row>
    <row r="440" spans="1:7">
      <c r="A440" t="s">
        <v>459</v>
      </c>
      <c r="B440" s="1354"/>
      <c r="C440" s="1354">
        <v>251</v>
      </c>
      <c r="D440" s="1354">
        <v>424</v>
      </c>
      <c r="E440" s="1354">
        <v>497</v>
      </c>
      <c r="F440" s="1354"/>
      <c r="G440" s="1354">
        <v>1172</v>
      </c>
    </row>
    <row r="441" spans="1:7">
      <c r="A441" t="s">
        <v>622</v>
      </c>
      <c r="B441" s="1354"/>
      <c r="C441" s="1354"/>
      <c r="D441" s="1354"/>
      <c r="E441" s="1354">
        <v>1342</v>
      </c>
      <c r="F441" s="1354">
        <v>1484</v>
      </c>
      <c r="G441" s="1354">
        <v>2826</v>
      </c>
    </row>
    <row r="442" spans="1:7">
      <c r="A442" t="s">
        <v>626</v>
      </c>
      <c r="B442" s="1354"/>
      <c r="C442" s="1354"/>
      <c r="D442" s="1354"/>
      <c r="E442" s="1354">
        <v>85</v>
      </c>
      <c r="F442" s="1354"/>
      <c r="G442" s="1354">
        <v>85</v>
      </c>
    </row>
    <row r="443" spans="1:7">
      <c r="A443" t="s">
        <v>504</v>
      </c>
      <c r="B443" s="1354"/>
      <c r="C443" s="1354">
        <v>933</v>
      </c>
      <c r="D443" s="1354"/>
      <c r="E443" s="1354"/>
      <c r="F443" s="1354"/>
      <c r="G443" s="1354">
        <v>933</v>
      </c>
    </row>
    <row r="444" spans="1:7">
      <c r="A444" t="s">
        <v>683</v>
      </c>
      <c r="B444" s="1354"/>
      <c r="C444" s="1354"/>
      <c r="D444" s="1354"/>
      <c r="E444" s="1354"/>
      <c r="F444" s="1354"/>
      <c r="G444" s="1354"/>
    </row>
    <row r="445" spans="1:7">
      <c r="A445" t="s">
        <v>671</v>
      </c>
      <c r="B445" s="1354"/>
      <c r="C445" s="1354">
        <v>212</v>
      </c>
      <c r="D445" s="1354"/>
      <c r="E445" s="1354">
        <v>1316</v>
      </c>
      <c r="F445" s="1354">
        <v>1232</v>
      </c>
      <c r="G445" s="1354">
        <v>2760</v>
      </c>
    </row>
    <row r="446" spans="1:7">
      <c r="A446" t="s">
        <v>720</v>
      </c>
      <c r="B446" s="1354"/>
      <c r="C446" s="1354"/>
      <c r="D446" s="1354">
        <v>153</v>
      </c>
      <c r="E446" s="1354"/>
      <c r="F446" s="1354"/>
      <c r="G446" s="1354">
        <v>153</v>
      </c>
    </row>
    <row r="447" spans="1:7">
      <c r="A447" t="s">
        <v>1381</v>
      </c>
      <c r="B447" s="1354"/>
      <c r="C447" s="1354"/>
      <c r="D447" s="1354"/>
      <c r="E447" s="1354"/>
      <c r="F447" s="1354"/>
      <c r="G447" s="1354"/>
    </row>
    <row r="448" spans="1:7">
      <c r="A448" t="s">
        <v>1382</v>
      </c>
      <c r="B448" s="1354"/>
      <c r="C448" s="1354"/>
      <c r="D448" s="1354"/>
      <c r="E448" s="1354"/>
      <c r="F448" s="1354"/>
      <c r="G448" s="1354"/>
    </row>
    <row r="449" spans="1:7">
      <c r="A449" t="s">
        <v>687</v>
      </c>
      <c r="B449" s="1354"/>
      <c r="C449" s="1354"/>
      <c r="D449" s="1354"/>
      <c r="E449" s="1354">
        <v>201</v>
      </c>
      <c r="F449" s="1354">
        <v>30</v>
      </c>
      <c r="G449" s="1354">
        <v>231</v>
      </c>
    </row>
    <row r="450" spans="1:7">
      <c r="A450" t="s">
        <v>441</v>
      </c>
      <c r="B450" s="1354"/>
      <c r="C450" s="1354"/>
      <c r="D450" s="1354"/>
      <c r="E450" s="1354">
        <v>1580</v>
      </c>
      <c r="F450" s="1354"/>
      <c r="G450" s="1354">
        <v>1580</v>
      </c>
    </row>
    <row r="451" spans="1:7">
      <c r="A451" t="s">
        <v>1383</v>
      </c>
      <c r="B451" s="1354"/>
      <c r="C451" s="1354"/>
      <c r="D451" s="1354"/>
      <c r="E451" s="1354"/>
      <c r="F451" s="1354">
        <v>151</v>
      </c>
      <c r="G451" s="1354">
        <v>151</v>
      </c>
    </row>
    <row r="452" spans="1:7">
      <c r="A452" t="s">
        <v>750</v>
      </c>
      <c r="B452" s="1354"/>
      <c r="C452" s="1354">
        <v>1866</v>
      </c>
      <c r="D452" s="1354">
        <v>2445</v>
      </c>
      <c r="E452" s="1354">
        <v>5402</v>
      </c>
      <c r="F452" s="1354">
        <v>3784</v>
      </c>
      <c r="G452" s="1354">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54">
        <v>301</v>
      </c>
      <c r="C457" s="1354">
        <v>191</v>
      </c>
      <c r="D457" s="1354"/>
      <c r="E457" s="1354"/>
      <c r="F457" s="1354"/>
      <c r="G457" s="1354">
        <v>492</v>
      </c>
    </row>
    <row r="458" spans="1:7">
      <c r="A458" t="s">
        <v>572</v>
      </c>
      <c r="B458" s="1354"/>
      <c r="C458" s="1354"/>
      <c r="D458" s="1354"/>
      <c r="E458" s="1354"/>
      <c r="F458" s="1354">
        <v>175</v>
      </c>
      <c r="G458" s="1354">
        <v>175</v>
      </c>
    </row>
    <row r="459" spans="1:7">
      <c r="A459" t="s">
        <v>685</v>
      </c>
      <c r="B459" s="1354">
        <v>54</v>
      </c>
      <c r="C459" s="1354">
        <v>101</v>
      </c>
      <c r="D459" s="1354"/>
      <c r="E459" s="1354"/>
      <c r="F459" s="1354"/>
      <c r="G459" s="1354">
        <v>155</v>
      </c>
    </row>
    <row r="460" spans="1:7">
      <c r="A460" t="s">
        <v>528</v>
      </c>
      <c r="B460" s="1354"/>
      <c r="C460" s="1354"/>
      <c r="D460" s="1354">
        <v>678</v>
      </c>
      <c r="E460" s="1354"/>
      <c r="F460" s="1354"/>
      <c r="G460" s="1354">
        <v>678</v>
      </c>
    </row>
    <row r="461" spans="1:7">
      <c r="A461" t="s">
        <v>564</v>
      </c>
      <c r="B461" s="1354"/>
      <c r="C461" s="1354"/>
      <c r="D461" s="1354"/>
      <c r="E461" s="1354"/>
      <c r="F461" s="1354">
        <v>236</v>
      </c>
      <c r="G461" s="1354">
        <v>236</v>
      </c>
    </row>
    <row r="462" spans="1:7">
      <c r="A462" t="s">
        <v>554</v>
      </c>
      <c r="B462" s="1354"/>
      <c r="C462" s="1354"/>
      <c r="D462" s="1354">
        <v>999</v>
      </c>
      <c r="E462" s="1354"/>
      <c r="F462" s="1354">
        <v>719</v>
      </c>
      <c r="G462" s="1354">
        <v>1718</v>
      </c>
    </row>
    <row r="463" spans="1:7">
      <c r="A463" t="s">
        <v>425</v>
      </c>
      <c r="B463" s="1354">
        <v>605</v>
      </c>
      <c r="C463" s="1354"/>
      <c r="D463" s="1354">
        <v>600</v>
      </c>
      <c r="E463" s="1354">
        <v>772</v>
      </c>
      <c r="F463" s="1354"/>
      <c r="G463" s="1354">
        <v>1977</v>
      </c>
    </row>
    <row r="464" spans="1:7">
      <c r="A464" t="s">
        <v>459</v>
      </c>
      <c r="B464" s="1354">
        <v>286</v>
      </c>
      <c r="C464" s="1354">
        <v>226</v>
      </c>
      <c r="D464" s="1354"/>
      <c r="E464" s="1354"/>
      <c r="F464" s="1354"/>
      <c r="G464" s="1354">
        <v>512</v>
      </c>
    </row>
    <row r="465" spans="1:7">
      <c r="A465" t="s">
        <v>622</v>
      </c>
      <c r="B465" s="1354">
        <v>1280</v>
      </c>
      <c r="C465" s="1354">
        <v>1029</v>
      </c>
      <c r="D465" s="1354"/>
      <c r="E465" s="1354"/>
      <c r="F465" s="1354"/>
      <c r="G465" s="1354">
        <v>2309</v>
      </c>
    </row>
    <row r="466" spans="1:7">
      <c r="A466" t="s">
        <v>626</v>
      </c>
      <c r="B466" s="1354"/>
      <c r="C466" s="1354"/>
      <c r="D466" s="1354">
        <v>181</v>
      </c>
      <c r="E466" s="1354"/>
      <c r="F466" s="1354"/>
      <c r="G466" s="1354">
        <v>181</v>
      </c>
    </row>
    <row r="467" spans="1:7">
      <c r="A467" t="s">
        <v>618</v>
      </c>
      <c r="B467" s="1354"/>
      <c r="C467" s="1354"/>
      <c r="D467" s="1354"/>
      <c r="E467" s="1354"/>
      <c r="F467" s="1354"/>
      <c r="G467" s="1354"/>
    </row>
    <row r="468" spans="1:7">
      <c r="A468" t="s">
        <v>671</v>
      </c>
      <c r="B468" s="1354">
        <v>1156</v>
      </c>
      <c r="C468" s="1354">
        <v>947</v>
      </c>
      <c r="D468" s="1354"/>
      <c r="E468" s="1354"/>
      <c r="F468" s="1354"/>
      <c r="G468" s="1354">
        <v>2103</v>
      </c>
    </row>
    <row r="469" spans="1:7">
      <c r="A469" t="s">
        <v>441</v>
      </c>
      <c r="B469" s="1354">
        <v>270</v>
      </c>
      <c r="C469" s="1354"/>
      <c r="D469" s="1354"/>
      <c r="E469" s="1354">
        <v>948</v>
      </c>
      <c r="F469" s="1354"/>
      <c r="G469" s="1354">
        <v>1218</v>
      </c>
    </row>
    <row r="470" spans="1:7">
      <c r="A470" t="s">
        <v>533</v>
      </c>
      <c r="B470" s="1354">
        <v>644</v>
      </c>
      <c r="C470" s="1354">
        <v>1430</v>
      </c>
      <c r="D470" s="1354">
        <v>970</v>
      </c>
      <c r="E470" s="1354"/>
      <c r="F470" s="1354"/>
      <c r="G470" s="1354">
        <v>3044</v>
      </c>
    </row>
    <row r="471" spans="1:7">
      <c r="A471" t="s">
        <v>410</v>
      </c>
      <c r="B471" s="1354"/>
      <c r="C471" s="1354"/>
      <c r="D471" s="1354"/>
      <c r="E471" s="1354"/>
      <c r="F471" s="1354">
        <v>285</v>
      </c>
      <c r="G471" s="1354">
        <v>285</v>
      </c>
    </row>
    <row r="472" spans="1:7">
      <c r="A472" t="s">
        <v>1384</v>
      </c>
      <c r="B472" s="1354"/>
      <c r="C472" s="1354"/>
      <c r="D472" s="1354"/>
      <c r="E472" s="1354">
        <v>260</v>
      </c>
      <c r="F472" s="1354">
        <v>129</v>
      </c>
      <c r="G472" s="1354">
        <v>389</v>
      </c>
    </row>
    <row r="473" spans="1:7">
      <c r="A473" t="s">
        <v>1385</v>
      </c>
      <c r="B473" s="1354"/>
      <c r="C473" s="1354"/>
      <c r="D473" s="1354"/>
      <c r="E473" s="1354"/>
      <c r="F473" s="1354"/>
      <c r="G473" s="1354"/>
    </row>
    <row r="474" spans="1:7">
      <c r="A474" t="s">
        <v>750</v>
      </c>
      <c r="B474" s="1354">
        <v>4596</v>
      </c>
      <c r="C474" s="1354">
        <v>3924</v>
      </c>
      <c r="D474" s="1354">
        <v>3428</v>
      </c>
      <c r="E474" s="1354">
        <v>1980</v>
      </c>
      <c r="F474" s="1354">
        <v>1544</v>
      </c>
      <c r="G474" s="1354">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54">
        <v>100</v>
      </c>
      <c r="C479" s="1354"/>
      <c r="D479" s="1354"/>
      <c r="E479" s="1354"/>
      <c r="F479" s="1354">
        <v>100</v>
      </c>
    </row>
    <row r="480" spans="1:7">
      <c r="A480" t="s">
        <v>564</v>
      </c>
      <c r="B480" s="1354">
        <v>224</v>
      </c>
      <c r="C480" s="1354">
        <v>200</v>
      </c>
      <c r="D480" s="1354"/>
      <c r="E480" s="1354"/>
      <c r="F480" s="1354">
        <v>424</v>
      </c>
    </row>
    <row r="481" spans="1:7">
      <c r="A481" t="s">
        <v>425</v>
      </c>
      <c r="B481" s="1354">
        <v>757</v>
      </c>
      <c r="C481" s="1354">
        <v>610</v>
      </c>
      <c r="D481" s="1354">
        <v>959</v>
      </c>
      <c r="E481" s="1354">
        <v>493</v>
      </c>
      <c r="F481" s="1354">
        <v>2819</v>
      </c>
    </row>
    <row r="482" spans="1:7">
      <c r="A482" t="s">
        <v>699</v>
      </c>
      <c r="B482" s="1354"/>
      <c r="C482" s="1354"/>
      <c r="D482" s="1354"/>
      <c r="E482" s="1354">
        <v>218</v>
      </c>
      <c r="F482" s="1354">
        <v>218</v>
      </c>
    </row>
    <row r="483" spans="1:7">
      <c r="A483" t="s">
        <v>459</v>
      </c>
      <c r="B483" s="1354"/>
      <c r="C483" s="1354"/>
      <c r="D483" s="1354"/>
      <c r="E483" s="1354"/>
      <c r="F483" s="1354"/>
    </row>
    <row r="484" spans="1:7">
      <c r="A484" t="s">
        <v>441</v>
      </c>
      <c r="B484" s="1354">
        <v>954</v>
      </c>
      <c r="C484" s="1354">
        <v>2783</v>
      </c>
      <c r="D484" s="1354">
        <v>2248</v>
      </c>
      <c r="E484" s="1354"/>
      <c r="F484" s="1354">
        <v>5985</v>
      </c>
    </row>
    <row r="485" spans="1:7">
      <c r="A485" t="s">
        <v>533</v>
      </c>
      <c r="B485" s="1354">
        <v>948</v>
      </c>
      <c r="C485" s="1354"/>
      <c r="D485" s="1354">
        <v>736</v>
      </c>
      <c r="E485" s="1354"/>
      <c r="F485" s="1354">
        <v>1684</v>
      </c>
    </row>
    <row r="486" spans="1:7">
      <c r="A486" t="s">
        <v>449</v>
      </c>
      <c r="B486" s="1354"/>
      <c r="C486" s="1354"/>
      <c r="D486" s="1354"/>
      <c r="E486" s="1354"/>
      <c r="F486" s="1354"/>
    </row>
    <row r="487" spans="1:7">
      <c r="A487" t="s">
        <v>1386</v>
      </c>
      <c r="B487" s="1354"/>
      <c r="C487" s="1354"/>
      <c r="D487" s="1354"/>
      <c r="E487" s="1354"/>
      <c r="F487" s="1354"/>
    </row>
    <row r="488" spans="1:7">
      <c r="A488" t="s">
        <v>1387</v>
      </c>
      <c r="B488" s="1354"/>
      <c r="C488" s="1354"/>
      <c r="D488" s="1354"/>
      <c r="E488" s="1354"/>
      <c r="F488" s="1354"/>
    </row>
    <row r="489" spans="1:7">
      <c r="A489" t="s">
        <v>1388</v>
      </c>
      <c r="B489" s="1354"/>
      <c r="C489" s="1354"/>
      <c r="D489" s="1354"/>
      <c r="E489" s="1354"/>
      <c r="F489" s="1354"/>
    </row>
    <row r="490" spans="1:7">
      <c r="A490" t="s">
        <v>1389</v>
      </c>
      <c r="B490" s="1354"/>
      <c r="C490" s="1354"/>
      <c r="D490" s="1354"/>
      <c r="E490" s="1354"/>
      <c r="F490" s="1354"/>
    </row>
    <row r="491" spans="1:7">
      <c r="A491" t="s">
        <v>1390</v>
      </c>
      <c r="B491" s="1354"/>
      <c r="C491" s="1354"/>
      <c r="D491" s="1354"/>
      <c r="E491" s="1354"/>
      <c r="F491" s="1354"/>
    </row>
    <row r="492" spans="1:7">
      <c r="A492" t="s">
        <v>750</v>
      </c>
      <c r="B492" s="1354">
        <v>2983</v>
      </c>
      <c r="C492" s="1354">
        <v>3593</v>
      </c>
      <c r="D492" s="1354">
        <v>3943</v>
      </c>
      <c r="E492" s="1354">
        <v>711</v>
      </c>
      <c r="F492" s="1354">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54"/>
      <c r="C497" s="1354"/>
      <c r="D497" s="1354"/>
      <c r="E497" s="1354"/>
      <c r="F497" s="1354"/>
      <c r="G497" s="1354"/>
    </row>
    <row r="498" spans="1:7">
      <c r="A498" t="s">
        <v>473</v>
      </c>
      <c r="B498" s="1354"/>
      <c r="C498" s="1354"/>
      <c r="D498" s="1354"/>
      <c r="E498" s="1354"/>
      <c r="F498" s="1354"/>
      <c r="G498" s="1354"/>
    </row>
    <row r="499" spans="1:7">
      <c r="A499" t="s">
        <v>554</v>
      </c>
      <c r="B499" s="1354"/>
      <c r="C499" s="1354">
        <v>1483</v>
      </c>
      <c r="D499" s="1354">
        <v>83</v>
      </c>
      <c r="E499" s="1354"/>
      <c r="F499" s="1354"/>
      <c r="G499" s="1354">
        <v>1566</v>
      </c>
    </row>
    <row r="500" spans="1:7">
      <c r="A500" t="s">
        <v>425</v>
      </c>
      <c r="B500" s="1354">
        <v>720</v>
      </c>
      <c r="C500" s="1354">
        <v>948</v>
      </c>
      <c r="D500" s="1354"/>
      <c r="E500" s="1354">
        <v>1101</v>
      </c>
      <c r="F500" s="1354">
        <v>437</v>
      </c>
      <c r="G500" s="1354">
        <v>3206</v>
      </c>
    </row>
    <row r="501" spans="1:7">
      <c r="A501" t="s">
        <v>679</v>
      </c>
      <c r="B501" s="1354"/>
      <c r="C501" s="1354"/>
      <c r="D501" s="1354"/>
      <c r="E501" s="1354">
        <v>341</v>
      </c>
      <c r="F501" s="1354"/>
      <c r="G501" s="1354">
        <v>341</v>
      </c>
    </row>
    <row r="502" spans="1:7">
      <c r="A502" t="s">
        <v>1383</v>
      </c>
      <c r="B502" s="1354"/>
      <c r="C502" s="1354"/>
      <c r="D502" s="1354"/>
      <c r="E502" s="1354"/>
      <c r="F502" s="1354"/>
      <c r="G502" s="1354"/>
    </row>
    <row r="503" spans="1:7">
      <c r="A503" t="s">
        <v>533</v>
      </c>
      <c r="B503" s="1354">
        <v>1957</v>
      </c>
      <c r="C503" s="1354"/>
      <c r="D503" s="1354"/>
      <c r="E503" s="1354"/>
      <c r="F503" s="1354"/>
      <c r="G503" s="1354">
        <v>1957</v>
      </c>
    </row>
    <row r="504" spans="1:7">
      <c r="A504" t="s">
        <v>449</v>
      </c>
      <c r="B504" s="1354">
        <v>275</v>
      </c>
      <c r="C504" s="1354">
        <v>280</v>
      </c>
      <c r="D504" s="1354">
        <v>310</v>
      </c>
      <c r="E504" s="1354"/>
      <c r="F504" s="1354"/>
      <c r="G504" s="1354">
        <v>865</v>
      </c>
    </row>
    <row r="505" spans="1:7">
      <c r="A505" t="s">
        <v>439</v>
      </c>
      <c r="B505" s="1354">
        <v>800</v>
      </c>
      <c r="C505" s="1354">
        <v>631</v>
      </c>
      <c r="D505" s="1354">
        <v>1401</v>
      </c>
      <c r="E505" s="1354"/>
      <c r="F505" s="1354"/>
      <c r="G505" s="1354">
        <v>2832</v>
      </c>
    </row>
    <row r="506" spans="1:7">
      <c r="A506" t="s">
        <v>1391</v>
      </c>
      <c r="B506" s="1354">
        <v>6</v>
      </c>
      <c r="C506" s="1354"/>
      <c r="D506" s="1354"/>
      <c r="E506" s="1354"/>
      <c r="F506" s="1354"/>
      <c r="G506" s="1354">
        <v>6</v>
      </c>
    </row>
    <row r="507" spans="1:7">
      <c r="A507" t="s">
        <v>1392</v>
      </c>
      <c r="B507" s="1354"/>
      <c r="C507" s="1354"/>
      <c r="D507" s="1354"/>
      <c r="E507" s="1354"/>
      <c r="F507" s="1354"/>
      <c r="G507" s="1354"/>
    </row>
    <row r="508" spans="1:7">
      <c r="A508" t="s">
        <v>779</v>
      </c>
      <c r="B508" s="1354"/>
      <c r="C508" s="1354"/>
      <c r="D508" s="1354"/>
      <c r="E508" s="1354"/>
      <c r="F508" s="1354"/>
      <c r="G508" s="1354"/>
    </row>
    <row r="509" spans="1:7">
      <c r="A509" t="s">
        <v>511</v>
      </c>
      <c r="B509" s="1354"/>
      <c r="C509" s="1354"/>
      <c r="D509" s="1354">
        <v>610</v>
      </c>
      <c r="E509" s="1354">
        <v>2523</v>
      </c>
      <c r="F509" s="1354"/>
      <c r="G509" s="1354">
        <v>3133</v>
      </c>
    </row>
    <row r="510" spans="1:7">
      <c r="A510" t="s">
        <v>1393</v>
      </c>
      <c r="B510" s="1354"/>
      <c r="C510" s="1354"/>
      <c r="D510" s="1354"/>
      <c r="E510" s="1354"/>
      <c r="F510" s="1354"/>
      <c r="G510" s="1354"/>
    </row>
    <row r="511" spans="1:7">
      <c r="A511" t="s">
        <v>750</v>
      </c>
      <c r="B511" s="1354">
        <v>3758</v>
      </c>
      <c r="C511" s="1354">
        <v>3342</v>
      </c>
      <c r="D511" s="1354">
        <v>2404</v>
      </c>
      <c r="E511" s="1354">
        <v>3965</v>
      </c>
      <c r="F511" s="1354">
        <v>437</v>
      </c>
      <c r="G511" s="1354">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54"/>
      <c r="C516" s="1354"/>
      <c r="D516" s="1354"/>
      <c r="E516" s="1354"/>
      <c r="F516" s="1354"/>
      <c r="G516" s="1354"/>
    </row>
    <row r="517" spans="1:7">
      <c r="A517" t="s">
        <v>425</v>
      </c>
      <c r="B517" s="1354">
        <v>730</v>
      </c>
      <c r="C517" s="1354">
        <v>583</v>
      </c>
      <c r="D517" s="1354"/>
      <c r="E517" s="1354"/>
      <c r="F517" s="1354"/>
      <c r="G517" s="1354">
        <v>1313</v>
      </c>
    </row>
    <row r="518" spans="1:7">
      <c r="A518" t="s">
        <v>545</v>
      </c>
      <c r="B518" s="1354">
        <v>115</v>
      </c>
      <c r="C518" s="1354"/>
      <c r="D518" s="1354"/>
      <c r="E518" s="1354"/>
      <c r="F518" s="1354"/>
      <c r="G518" s="1354">
        <v>115</v>
      </c>
    </row>
    <row r="519" spans="1:7">
      <c r="A519" t="s">
        <v>441</v>
      </c>
      <c r="B519" s="1354"/>
      <c r="C519" s="1354"/>
      <c r="D519" s="1354">
        <v>370</v>
      </c>
      <c r="E519" s="1354"/>
      <c r="F519" s="1354"/>
      <c r="G519" s="1354">
        <v>370</v>
      </c>
    </row>
    <row r="520" spans="1:7">
      <c r="A520" t="s">
        <v>449</v>
      </c>
      <c r="B520" s="1354">
        <v>263</v>
      </c>
      <c r="C520" s="1354">
        <v>270</v>
      </c>
      <c r="D520" s="1354"/>
      <c r="E520" s="1354">
        <v>395</v>
      </c>
      <c r="F520" s="1354"/>
      <c r="G520" s="1354">
        <v>928</v>
      </c>
    </row>
    <row r="521" spans="1:7">
      <c r="A521" t="s">
        <v>439</v>
      </c>
      <c r="B521" s="1354">
        <v>1100</v>
      </c>
      <c r="C521" s="1354"/>
      <c r="D521" s="1354">
        <v>1975</v>
      </c>
      <c r="E521" s="1354">
        <v>1395</v>
      </c>
      <c r="F521" s="1354"/>
      <c r="G521" s="1354">
        <v>4470</v>
      </c>
    </row>
    <row r="522" spans="1:7">
      <c r="A522" t="s">
        <v>511</v>
      </c>
      <c r="B522" s="1354"/>
      <c r="C522" s="1354">
        <v>1293</v>
      </c>
      <c r="D522" s="1354"/>
      <c r="E522" s="1354"/>
      <c r="F522" s="1354"/>
      <c r="G522" s="1354">
        <v>1293</v>
      </c>
    </row>
    <row r="523" spans="1:7">
      <c r="A523" t="s">
        <v>1394</v>
      </c>
      <c r="B523" s="1354">
        <v>155</v>
      </c>
      <c r="C523" s="1354"/>
      <c r="D523" s="1354"/>
      <c r="E523" s="1354"/>
      <c r="F523" s="1354"/>
      <c r="G523" s="1354">
        <v>155</v>
      </c>
    </row>
    <row r="524" spans="1:7">
      <c r="A524" t="s">
        <v>1395</v>
      </c>
      <c r="B524" s="1354"/>
      <c r="C524" s="1354"/>
      <c r="D524" s="1354"/>
      <c r="E524" s="1354"/>
      <c r="F524" s="1354"/>
      <c r="G524" s="1354"/>
    </row>
    <row r="525" spans="1:7">
      <c r="A525" t="s">
        <v>750</v>
      </c>
      <c r="B525" s="1354">
        <v>2363</v>
      </c>
      <c r="C525" s="1354">
        <v>2146</v>
      </c>
      <c r="D525" s="1354">
        <v>2345</v>
      </c>
      <c r="E525" s="1354">
        <v>1790</v>
      </c>
      <c r="F525" s="1354"/>
      <c r="G525" s="1354">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54"/>
      <c r="C530" s="1354"/>
      <c r="D530" s="1354"/>
      <c r="E530" s="1354"/>
      <c r="F530" s="1354"/>
      <c r="G530" s="1354"/>
    </row>
    <row r="531" spans="1:7">
      <c r="A531" t="s">
        <v>640</v>
      </c>
      <c r="B531" s="1354"/>
      <c r="C531" s="1354"/>
      <c r="D531" s="1354"/>
      <c r="E531" s="1354"/>
      <c r="F531" s="1354"/>
      <c r="G531" s="1354"/>
    </row>
    <row r="532" spans="1:7">
      <c r="A532" t="s">
        <v>552</v>
      </c>
      <c r="B532" s="1354">
        <v>1394</v>
      </c>
      <c r="C532" s="1354">
        <v>1756</v>
      </c>
      <c r="D532" s="1354">
        <v>846</v>
      </c>
      <c r="E532" s="1354"/>
      <c r="F532" s="1354"/>
      <c r="G532" s="1354">
        <v>3996</v>
      </c>
    </row>
    <row r="533" spans="1:7">
      <c r="A533" t="s">
        <v>425</v>
      </c>
      <c r="B533" s="1354">
        <v>465</v>
      </c>
      <c r="C533" s="1354">
        <v>218</v>
      </c>
      <c r="D533" s="1354">
        <v>729</v>
      </c>
      <c r="E533" s="1354">
        <v>464</v>
      </c>
      <c r="F533" s="1354"/>
      <c r="G533" s="1354">
        <v>1876</v>
      </c>
    </row>
    <row r="534" spans="1:7">
      <c r="A534" t="s">
        <v>399</v>
      </c>
      <c r="B534" s="1354"/>
      <c r="C534" s="1354"/>
      <c r="D534" s="1354"/>
      <c r="E534" s="1354">
        <v>977</v>
      </c>
      <c r="F534" s="1354"/>
      <c r="G534" s="1354">
        <v>977</v>
      </c>
    </row>
    <row r="535" spans="1:7">
      <c r="A535" t="s">
        <v>687</v>
      </c>
      <c r="B535" s="1354"/>
      <c r="C535" s="1354"/>
      <c r="D535" s="1354">
        <v>81</v>
      </c>
      <c r="E535" s="1354"/>
      <c r="F535" s="1354">
        <v>114</v>
      </c>
      <c r="G535" s="1354">
        <v>195</v>
      </c>
    </row>
    <row r="536" spans="1:7">
      <c r="A536" t="s">
        <v>441</v>
      </c>
      <c r="B536" s="1354"/>
      <c r="C536" s="1354"/>
      <c r="D536" s="1354"/>
      <c r="E536" s="1354"/>
      <c r="F536" s="1354"/>
      <c r="G536" s="1354"/>
    </row>
    <row r="537" spans="1:7">
      <c r="A537" t="s">
        <v>533</v>
      </c>
      <c r="B537" s="1354"/>
      <c r="C537" s="1354"/>
      <c r="D537" s="1354"/>
      <c r="E537" s="1354"/>
      <c r="F537" s="1354"/>
      <c r="G537" s="1354"/>
    </row>
    <row r="538" spans="1:7">
      <c r="A538" t="s">
        <v>449</v>
      </c>
      <c r="B538" s="1354">
        <v>280</v>
      </c>
      <c r="C538" s="1354">
        <v>70</v>
      </c>
      <c r="D538" s="1354">
        <v>594</v>
      </c>
      <c r="E538" s="1354"/>
      <c r="F538" s="1354">
        <v>52</v>
      </c>
      <c r="G538" s="1354">
        <v>996</v>
      </c>
    </row>
    <row r="539" spans="1:7">
      <c r="A539" t="s">
        <v>439</v>
      </c>
      <c r="B539" s="1354">
        <v>450</v>
      </c>
      <c r="C539" s="1354">
        <v>1246</v>
      </c>
      <c r="D539" s="1354"/>
      <c r="E539" s="1354"/>
      <c r="F539" s="1354"/>
      <c r="G539" s="1354">
        <v>1696</v>
      </c>
    </row>
    <row r="540" spans="1:7">
      <c r="A540" t="s">
        <v>437</v>
      </c>
      <c r="B540" s="1354"/>
      <c r="C540" s="1354">
        <v>1465</v>
      </c>
      <c r="D540" s="1354">
        <v>1380</v>
      </c>
      <c r="E540" s="1354"/>
      <c r="F540" s="1354"/>
      <c r="G540" s="1354">
        <v>2845</v>
      </c>
    </row>
    <row r="541" spans="1:7">
      <c r="A541" t="s">
        <v>750</v>
      </c>
      <c r="B541" s="1354">
        <v>2589</v>
      </c>
      <c r="C541" s="1354">
        <v>4755</v>
      </c>
      <c r="D541" s="1354">
        <v>3630</v>
      </c>
      <c r="E541" s="1354">
        <v>1441</v>
      </c>
      <c r="F541" s="1354">
        <v>166</v>
      </c>
      <c r="G541" s="1354">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54"/>
      <c r="C546" s="1354"/>
      <c r="D546" s="1354"/>
      <c r="E546" s="1354"/>
      <c r="F546" s="1354"/>
      <c r="G546" s="1354"/>
    </row>
    <row r="547" spans="1:7">
      <c r="A547" t="s">
        <v>552</v>
      </c>
      <c r="B547" s="1354"/>
      <c r="C547" s="1354">
        <v>1946</v>
      </c>
      <c r="D547" s="1354"/>
      <c r="E547" s="1354"/>
      <c r="F547" s="1354"/>
      <c r="G547" s="1354">
        <v>1946</v>
      </c>
    </row>
    <row r="548" spans="1:7">
      <c r="A548" t="s">
        <v>425</v>
      </c>
      <c r="B548" s="1354"/>
      <c r="C548" s="1354"/>
      <c r="D548" s="1354"/>
      <c r="E548" s="1354">
        <v>112</v>
      </c>
      <c r="F548" s="1354"/>
      <c r="G548" s="1354">
        <v>112</v>
      </c>
    </row>
    <row r="549" spans="1:7">
      <c r="A549" t="s">
        <v>399</v>
      </c>
      <c r="B549" s="1354"/>
      <c r="C549" s="1354"/>
      <c r="D549" s="1354"/>
      <c r="E549" s="1354">
        <v>676</v>
      </c>
      <c r="F549" s="1354">
        <v>430</v>
      </c>
      <c r="G549" s="1354">
        <v>1106</v>
      </c>
    </row>
    <row r="550" spans="1:7">
      <c r="A550" t="s">
        <v>679</v>
      </c>
      <c r="B550" s="1354"/>
      <c r="C550" s="1354"/>
      <c r="D550" s="1354">
        <v>649</v>
      </c>
      <c r="E550" s="1354"/>
      <c r="F550" s="1354"/>
      <c r="G550" s="1354">
        <v>649</v>
      </c>
    </row>
    <row r="551" spans="1:7">
      <c r="A551" t="s">
        <v>687</v>
      </c>
      <c r="B551" s="1354">
        <v>237</v>
      </c>
      <c r="C551" s="1354">
        <v>322</v>
      </c>
      <c r="D551" s="1354">
        <v>245</v>
      </c>
      <c r="E551" s="1354">
        <v>1091</v>
      </c>
      <c r="F551" s="1354">
        <v>303</v>
      </c>
      <c r="G551" s="1354">
        <v>2198</v>
      </c>
    </row>
    <row r="552" spans="1:7">
      <c r="A552" t="s">
        <v>449</v>
      </c>
      <c r="B552" s="1354">
        <v>68</v>
      </c>
      <c r="C552" s="1354">
        <v>50</v>
      </c>
      <c r="D552" s="1354"/>
      <c r="E552" s="1354"/>
      <c r="F552" s="1354"/>
      <c r="G552" s="1354">
        <v>118</v>
      </c>
    </row>
    <row r="553" spans="1:7">
      <c r="A553" t="s">
        <v>437</v>
      </c>
      <c r="B553" s="1354">
        <v>1269</v>
      </c>
      <c r="C553" s="1354">
        <v>1141</v>
      </c>
      <c r="D553" s="1354">
        <v>1308</v>
      </c>
      <c r="E553" s="1354">
        <v>1296</v>
      </c>
      <c r="F553" s="1354"/>
      <c r="G553" s="1354">
        <v>5014</v>
      </c>
    </row>
    <row r="554" spans="1:7">
      <c r="A554" t="s">
        <v>712</v>
      </c>
      <c r="B554" s="1354">
        <v>65</v>
      </c>
      <c r="C554" s="1354"/>
      <c r="D554" s="1354"/>
      <c r="E554" s="1354"/>
      <c r="F554" s="1354"/>
      <c r="G554" s="1354">
        <v>65</v>
      </c>
    </row>
    <row r="555" spans="1:7">
      <c r="A555" t="s">
        <v>522</v>
      </c>
      <c r="B555" s="1354">
        <v>924</v>
      </c>
      <c r="C555" s="1354"/>
      <c r="D555" s="1354"/>
      <c r="E555" s="1354"/>
      <c r="F555" s="1354"/>
      <c r="G555" s="1354">
        <v>924</v>
      </c>
    </row>
    <row r="556" spans="1:7">
      <c r="A556" t="s">
        <v>485</v>
      </c>
      <c r="B556" s="1354"/>
      <c r="C556" s="1354">
        <v>1044</v>
      </c>
      <c r="D556" s="1354">
        <v>1100</v>
      </c>
      <c r="E556" s="1354">
        <v>1050</v>
      </c>
      <c r="F556" s="1354"/>
      <c r="G556" s="1354">
        <v>3194</v>
      </c>
    </row>
    <row r="557" spans="1:7">
      <c r="A557" t="s">
        <v>520</v>
      </c>
      <c r="B557" s="1354"/>
      <c r="C557" s="1354"/>
      <c r="D557" s="1354">
        <v>335</v>
      </c>
      <c r="E557" s="1354">
        <v>200</v>
      </c>
      <c r="F557" s="1354"/>
      <c r="G557" s="1354">
        <v>535</v>
      </c>
    </row>
    <row r="558" spans="1:7">
      <c r="A558" t="s">
        <v>750</v>
      </c>
      <c r="B558" s="1354">
        <v>2563</v>
      </c>
      <c r="C558" s="1354">
        <v>4503</v>
      </c>
      <c r="D558" s="1354">
        <v>3637</v>
      </c>
      <c r="E558" s="1354">
        <v>4425</v>
      </c>
      <c r="F558" s="1354">
        <v>733</v>
      </c>
      <c r="G558" s="1354">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54"/>
      <c r="C563" s="1354"/>
      <c r="D563" s="1354"/>
      <c r="E563" s="1354"/>
      <c r="F563" s="1354">
        <v>0</v>
      </c>
      <c r="G563" s="1354">
        <v>0</v>
      </c>
    </row>
    <row r="564" spans="1:7">
      <c r="A564" t="s">
        <v>425</v>
      </c>
      <c r="B564" s="1354"/>
      <c r="C564" s="1354">
        <v>282</v>
      </c>
      <c r="D564" s="1354"/>
      <c r="E564" s="1354"/>
      <c r="F564" s="1354"/>
      <c r="G564" s="1354">
        <v>282</v>
      </c>
    </row>
    <row r="565" spans="1:7">
      <c r="A565" t="s">
        <v>399</v>
      </c>
      <c r="B565" s="1354">
        <v>885</v>
      </c>
      <c r="C565" s="1354">
        <v>478</v>
      </c>
      <c r="D565" s="1354">
        <v>490</v>
      </c>
      <c r="E565" s="1354">
        <v>372</v>
      </c>
      <c r="F565" s="1354"/>
      <c r="G565" s="1354">
        <v>2225</v>
      </c>
    </row>
    <row r="566" spans="1:7">
      <c r="A566" t="s">
        <v>697</v>
      </c>
      <c r="B566" s="1354"/>
      <c r="C566" s="1354"/>
      <c r="D566" s="1354"/>
      <c r="E566" s="1354"/>
      <c r="F566" s="1354"/>
      <c r="G566" s="1354"/>
    </row>
    <row r="567" spans="1:7">
      <c r="A567" t="s">
        <v>687</v>
      </c>
      <c r="B567" s="1354">
        <v>360</v>
      </c>
      <c r="C567" s="1354"/>
      <c r="D567" s="1354"/>
      <c r="E567" s="1354"/>
      <c r="F567" s="1354"/>
      <c r="G567" s="1354">
        <v>360</v>
      </c>
    </row>
    <row r="568" spans="1:7">
      <c r="A568" t="s">
        <v>533</v>
      </c>
      <c r="B568" s="1354"/>
      <c r="C568" s="1354"/>
      <c r="D568" s="1354"/>
      <c r="E568" s="1354"/>
      <c r="F568" s="1354"/>
      <c r="G568" s="1354"/>
    </row>
    <row r="569" spans="1:7">
      <c r="A569" t="s">
        <v>437</v>
      </c>
      <c r="B569" s="1354"/>
      <c r="C569" s="1354"/>
      <c r="D569" s="1354"/>
      <c r="E569" s="1354"/>
      <c r="F569" s="1354"/>
      <c r="G569" s="1354"/>
    </row>
    <row r="570" spans="1:7">
      <c r="A570" t="s">
        <v>522</v>
      </c>
      <c r="B570" s="1354">
        <v>120</v>
      </c>
      <c r="C570" s="1354"/>
      <c r="D570" s="1354"/>
      <c r="E570" s="1354"/>
      <c r="F570" s="1354"/>
      <c r="G570" s="1354">
        <v>120</v>
      </c>
    </row>
    <row r="571" spans="1:7">
      <c r="A571" t="s">
        <v>520</v>
      </c>
      <c r="B571" s="1354"/>
      <c r="C571" s="1354">
        <v>120</v>
      </c>
      <c r="D571" s="1354">
        <v>71</v>
      </c>
      <c r="E571" s="1354"/>
      <c r="F571" s="1354"/>
      <c r="G571" s="1354">
        <v>191</v>
      </c>
    </row>
    <row r="572" spans="1:7">
      <c r="A572" t="s">
        <v>497</v>
      </c>
      <c r="B572" s="1354"/>
      <c r="C572" s="1354"/>
      <c r="D572" s="1354">
        <v>355</v>
      </c>
      <c r="E572" s="1354"/>
      <c r="F572" s="1354"/>
      <c r="G572" s="1354">
        <v>355</v>
      </c>
    </row>
    <row r="573" spans="1:7">
      <c r="A573" t="s">
        <v>750</v>
      </c>
      <c r="B573" s="1354">
        <v>1365</v>
      </c>
      <c r="C573" s="1354">
        <v>880</v>
      </c>
      <c r="D573" s="1354">
        <v>916</v>
      </c>
      <c r="E573" s="1354">
        <v>372</v>
      </c>
      <c r="F573" s="1354">
        <v>0</v>
      </c>
      <c r="G573" s="1354">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54"/>
      <c r="C578" s="1354"/>
      <c r="D578" s="1354"/>
      <c r="E578" s="1354"/>
      <c r="F578" s="1354">
        <v>198</v>
      </c>
      <c r="G578" s="1354">
        <v>198</v>
      </c>
    </row>
    <row r="579" spans="1:7">
      <c r="A579" t="s">
        <v>399</v>
      </c>
      <c r="B579" s="1354"/>
      <c r="C579" s="1354"/>
      <c r="D579" s="1354"/>
      <c r="E579" s="1354"/>
      <c r="F579" s="1354"/>
      <c r="G579" s="1354"/>
    </row>
    <row r="580" spans="1:7">
      <c r="A580" t="s">
        <v>416</v>
      </c>
      <c r="B580" s="1354"/>
      <c r="C580" s="1354"/>
      <c r="D580" s="1354"/>
      <c r="E580" s="1354"/>
      <c r="F580" s="1354"/>
      <c r="G580" s="1354"/>
    </row>
    <row r="581" spans="1:7">
      <c r="A581" t="s">
        <v>683</v>
      </c>
      <c r="B581" s="1354"/>
      <c r="C581" s="1354"/>
      <c r="D581" s="1354"/>
      <c r="E581" s="1354">
        <v>400</v>
      </c>
      <c r="F581" s="1354"/>
      <c r="G581" s="1354">
        <v>400</v>
      </c>
    </row>
    <row r="582" spans="1:7">
      <c r="A582" t="s">
        <v>497</v>
      </c>
      <c r="B582" s="1354">
        <v>846</v>
      </c>
      <c r="C582" s="1354">
        <v>827</v>
      </c>
      <c r="D582" s="1354"/>
      <c r="E582" s="1354"/>
      <c r="F582" s="1354"/>
      <c r="G582" s="1354">
        <v>1673</v>
      </c>
    </row>
    <row r="583" spans="1:7">
      <c r="A583" t="s">
        <v>539</v>
      </c>
      <c r="B583" s="1354"/>
      <c r="C583" s="1354">
        <v>465</v>
      </c>
      <c r="D583" s="1354">
        <v>321</v>
      </c>
      <c r="E583" s="1354"/>
      <c r="F583" s="1354"/>
      <c r="G583" s="1354">
        <v>786</v>
      </c>
    </row>
    <row r="584" spans="1:7">
      <c r="A584" t="s">
        <v>445</v>
      </c>
      <c r="B584" s="1354">
        <v>1644</v>
      </c>
      <c r="C584" s="1354">
        <v>60</v>
      </c>
      <c r="D584" s="1354"/>
      <c r="E584" s="1354"/>
      <c r="F584" s="1354"/>
      <c r="G584" s="1354">
        <v>1704</v>
      </c>
    </row>
    <row r="585" spans="1:7">
      <c r="A585" t="s">
        <v>750</v>
      </c>
      <c r="B585" s="1354">
        <v>2490</v>
      </c>
      <c r="C585" s="1354">
        <v>1352</v>
      </c>
      <c r="D585" s="1354">
        <v>321</v>
      </c>
      <c r="E585" s="1354">
        <v>400</v>
      </c>
      <c r="F585" s="1354">
        <v>198</v>
      </c>
      <c r="G585" s="1354">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54"/>
      <c r="C590" s="1354">
        <v>403</v>
      </c>
      <c r="D590" s="1354">
        <v>39</v>
      </c>
      <c r="E590" s="1354"/>
      <c r="F590" s="1354"/>
      <c r="G590" s="1354">
        <v>442</v>
      </c>
    </row>
    <row r="591" spans="1:7">
      <c r="A591" t="s">
        <v>403</v>
      </c>
      <c r="B591" s="1354">
        <v>862</v>
      </c>
      <c r="C591" s="1354"/>
      <c r="D591" s="1354"/>
      <c r="E591" s="1354"/>
      <c r="F591" s="1354"/>
      <c r="G591" s="1354">
        <v>862</v>
      </c>
    </row>
    <row r="592" spans="1:7">
      <c r="A592" t="s">
        <v>683</v>
      </c>
      <c r="B592" s="1354"/>
      <c r="C592" s="1354">
        <v>203</v>
      </c>
      <c r="D592" s="1354">
        <v>170</v>
      </c>
      <c r="E592" s="1354">
        <v>106</v>
      </c>
      <c r="F592" s="1354"/>
      <c r="G592" s="1354">
        <v>479</v>
      </c>
    </row>
    <row r="593" spans="1:7">
      <c r="A593" t="s">
        <v>449</v>
      </c>
      <c r="B593" s="1354"/>
      <c r="C593" s="1354"/>
      <c r="D593" s="1354">
        <v>280</v>
      </c>
      <c r="E593" s="1354">
        <v>1972</v>
      </c>
      <c r="F593" s="1354"/>
      <c r="G593" s="1354">
        <v>2252</v>
      </c>
    </row>
    <row r="594" spans="1:7">
      <c r="A594" t="s">
        <v>539</v>
      </c>
      <c r="B594" s="1354"/>
      <c r="C594" s="1354"/>
      <c r="D594" s="1354"/>
      <c r="E594" s="1354"/>
      <c r="F594" s="1354"/>
      <c r="G594" s="1354"/>
    </row>
    <row r="595" spans="1:7">
      <c r="A595" t="s">
        <v>499</v>
      </c>
      <c r="B595" s="1354"/>
      <c r="C595" s="1354">
        <v>1210</v>
      </c>
      <c r="D595" s="1354">
        <v>397</v>
      </c>
      <c r="E595" s="1354"/>
      <c r="F595" s="1354"/>
      <c r="G595" s="1354">
        <v>1607</v>
      </c>
    </row>
    <row r="596" spans="1:7">
      <c r="A596" t="s">
        <v>515</v>
      </c>
      <c r="B596" s="1354"/>
      <c r="C596" s="1354"/>
      <c r="D596" s="1354">
        <v>90</v>
      </c>
      <c r="E596" s="1354"/>
      <c r="F596" s="1354"/>
      <c r="G596" s="1354">
        <v>90</v>
      </c>
    </row>
    <row r="597" spans="1:7">
      <c r="A597" t="s">
        <v>493</v>
      </c>
      <c r="B597" s="1354"/>
      <c r="C597" s="1354"/>
      <c r="D597" s="1354">
        <v>426</v>
      </c>
      <c r="E597" s="1354">
        <v>583</v>
      </c>
      <c r="F597" s="1354"/>
      <c r="G597" s="1354">
        <v>1009</v>
      </c>
    </row>
    <row r="598" spans="1:7">
      <c r="A598" t="s">
        <v>724</v>
      </c>
      <c r="B598" s="1354"/>
      <c r="C598" s="1354"/>
      <c r="D598" s="1354"/>
      <c r="E598" s="1354"/>
      <c r="F598" s="1354">
        <v>47</v>
      </c>
      <c r="G598" s="1354">
        <v>47</v>
      </c>
    </row>
    <row r="599" spans="1:7">
      <c r="A599" t="s">
        <v>750</v>
      </c>
      <c r="B599" s="1354">
        <v>862</v>
      </c>
      <c r="C599" s="1354">
        <v>1816</v>
      </c>
      <c r="D599" s="1354">
        <v>1402</v>
      </c>
      <c r="E599" s="1354">
        <v>2661</v>
      </c>
      <c r="F599" s="1354">
        <v>47</v>
      </c>
      <c r="G599" s="1354">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54"/>
      <c r="C604" s="1354">
        <v>318</v>
      </c>
      <c r="D604" s="1354"/>
      <c r="E604" s="1354"/>
      <c r="F604" s="1354"/>
      <c r="G604" s="1354">
        <v>318</v>
      </c>
    </row>
    <row r="605" spans="1:7">
      <c r="A605" t="s">
        <v>403</v>
      </c>
      <c r="B605" s="1354"/>
      <c r="C605" s="1354"/>
      <c r="D605" s="1354">
        <v>461</v>
      </c>
      <c r="E605" s="1354">
        <v>880</v>
      </c>
      <c r="F605" s="1354">
        <v>585</v>
      </c>
      <c r="G605" s="1354">
        <v>1926</v>
      </c>
    </row>
    <row r="606" spans="1:7">
      <c r="A606" t="s">
        <v>416</v>
      </c>
      <c r="B606" s="1354"/>
      <c r="C606" s="1354"/>
      <c r="D606" s="1354"/>
      <c r="E606" s="1354">
        <v>868</v>
      </c>
      <c r="F606" s="1354"/>
      <c r="G606" s="1354">
        <v>868</v>
      </c>
    </row>
    <row r="607" spans="1:7">
      <c r="A607" t="s">
        <v>683</v>
      </c>
      <c r="B607" s="1354"/>
      <c r="C607" s="1354"/>
      <c r="D607" s="1354">
        <v>272</v>
      </c>
      <c r="E607" s="1354">
        <v>79</v>
      </c>
      <c r="F607" s="1354"/>
      <c r="G607" s="1354">
        <v>351</v>
      </c>
    </row>
    <row r="608" spans="1:7">
      <c r="A608" t="s">
        <v>449</v>
      </c>
      <c r="B608" s="1354">
        <v>936</v>
      </c>
      <c r="C608" s="1354">
        <v>1723</v>
      </c>
      <c r="D608" s="1354">
        <v>130</v>
      </c>
      <c r="E608" s="1354">
        <v>420</v>
      </c>
      <c r="F608" s="1354"/>
      <c r="G608" s="1354">
        <v>3209</v>
      </c>
    </row>
    <row r="609" spans="1:7">
      <c r="A609" t="s">
        <v>439</v>
      </c>
      <c r="B609" s="1354"/>
      <c r="C609" s="1354"/>
      <c r="D609" s="1354">
        <v>853</v>
      </c>
      <c r="E609" s="1354">
        <v>1279</v>
      </c>
      <c r="F609" s="1354"/>
      <c r="G609" s="1354">
        <v>2132</v>
      </c>
    </row>
    <row r="610" spans="1:7">
      <c r="A610" t="s">
        <v>497</v>
      </c>
      <c r="B610" s="1354"/>
      <c r="C610" s="1354"/>
      <c r="D610" s="1354"/>
      <c r="E610" s="1354"/>
      <c r="F610" s="1354"/>
      <c r="G610" s="1354"/>
    </row>
    <row r="611" spans="1:7">
      <c r="A611" t="s">
        <v>445</v>
      </c>
      <c r="B611" s="1354"/>
      <c r="C611" s="1354"/>
      <c r="D611" s="1354">
        <v>579</v>
      </c>
      <c r="E611" s="1354">
        <v>619</v>
      </c>
      <c r="F611" s="1354"/>
      <c r="G611" s="1354">
        <v>1198</v>
      </c>
    </row>
    <row r="612" spans="1:7">
      <c r="A612" t="s">
        <v>499</v>
      </c>
      <c r="B612" s="1354"/>
      <c r="C612" s="1354"/>
      <c r="D612" s="1354"/>
      <c r="E612" s="1354"/>
      <c r="F612" s="1354"/>
      <c r="G612" s="1354"/>
    </row>
    <row r="613" spans="1:7">
      <c r="A613" t="s">
        <v>493</v>
      </c>
      <c r="B613" s="1354">
        <v>1843</v>
      </c>
      <c r="C613" s="1354">
        <v>1714</v>
      </c>
      <c r="D613" s="1354">
        <v>678</v>
      </c>
      <c r="E613" s="1354"/>
      <c r="F613" s="1354"/>
      <c r="G613" s="1354">
        <v>4235</v>
      </c>
    </row>
    <row r="614" spans="1:7">
      <c r="A614" t="s">
        <v>491</v>
      </c>
      <c r="B614" s="1354">
        <v>1070</v>
      </c>
      <c r="C614" s="1354">
        <v>1224</v>
      </c>
      <c r="D614" s="1354">
        <v>235</v>
      </c>
      <c r="E614" s="1354"/>
      <c r="F614" s="1354"/>
      <c r="G614" s="1354">
        <v>2529</v>
      </c>
    </row>
    <row r="615" spans="1:7">
      <c r="A615" t="s">
        <v>1396</v>
      </c>
      <c r="B615" s="1354"/>
      <c r="C615" s="1354">
        <v>605</v>
      </c>
      <c r="D615" s="1354"/>
      <c r="E615" s="1354"/>
      <c r="F615" s="1354"/>
      <c r="G615" s="1354">
        <v>605</v>
      </c>
    </row>
    <row r="616" spans="1:7">
      <c r="A616" t="s">
        <v>495</v>
      </c>
      <c r="B616" s="1354"/>
      <c r="C616" s="1354"/>
      <c r="D616" s="1354">
        <v>363</v>
      </c>
      <c r="E616" s="1354">
        <v>1077</v>
      </c>
      <c r="F616" s="1354"/>
      <c r="G616" s="1354">
        <v>1440</v>
      </c>
    </row>
    <row r="617" spans="1:7">
      <c r="A617" t="s">
        <v>537</v>
      </c>
      <c r="B617" s="1354"/>
      <c r="C617" s="1354"/>
      <c r="D617" s="1354"/>
      <c r="E617" s="1354"/>
      <c r="F617" s="1354"/>
      <c r="G617" s="1354"/>
    </row>
    <row r="618" spans="1:7">
      <c r="A618" t="s">
        <v>750</v>
      </c>
      <c r="B618" s="1354">
        <v>3849</v>
      </c>
      <c r="C618" s="1354">
        <v>5584</v>
      </c>
      <c r="D618" s="1354">
        <v>3571</v>
      </c>
      <c r="E618" s="1354">
        <v>5222</v>
      </c>
      <c r="F618" s="1354">
        <v>585</v>
      </c>
      <c r="G618" s="1354">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54"/>
      <c r="C623" s="1354"/>
      <c r="D623" s="1354"/>
      <c r="E623" s="1354"/>
      <c r="F623" s="1354">
        <v>318</v>
      </c>
      <c r="G623" s="1354">
        <v>318</v>
      </c>
    </row>
    <row r="624" spans="1:7">
      <c r="A624" t="s">
        <v>579</v>
      </c>
      <c r="B624" s="1354"/>
      <c r="C624" s="1354"/>
      <c r="D624" s="1354"/>
      <c r="E624" s="1354"/>
      <c r="F624" s="1354">
        <v>183</v>
      </c>
      <c r="G624" s="1354">
        <v>183</v>
      </c>
    </row>
    <row r="625" spans="1:7">
      <c r="A625" t="s">
        <v>403</v>
      </c>
      <c r="B625" s="1354">
        <v>345</v>
      </c>
      <c r="C625" s="1354"/>
      <c r="D625" s="1354"/>
      <c r="E625" s="1354"/>
      <c r="F625" s="1354"/>
      <c r="G625" s="1354">
        <v>345</v>
      </c>
    </row>
    <row r="626" spans="1:7">
      <c r="A626" t="s">
        <v>449</v>
      </c>
      <c r="B626" s="1354">
        <v>420</v>
      </c>
      <c r="C626" s="1354"/>
      <c r="D626" s="1354"/>
      <c r="E626" s="1354"/>
      <c r="F626" s="1354"/>
      <c r="G626" s="1354">
        <v>420</v>
      </c>
    </row>
    <row r="627" spans="1:7">
      <c r="A627" t="s">
        <v>439</v>
      </c>
      <c r="B627" s="1354">
        <v>817</v>
      </c>
      <c r="C627" s="1354"/>
      <c r="D627" s="1354">
        <v>1385</v>
      </c>
      <c r="E627" s="1354"/>
      <c r="F627" s="1354"/>
      <c r="G627" s="1354">
        <v>2202</v>
      </c>
    </row>
    <row r="628" spans="1:7">
      <c r="A628" t="s">
        <v>445</v>
      </c>
      <c r="B628" s="1354">
        <v>1181</v>
      </c>
      <c r="C628" s="1354">
        <v>1933</v>
      </c>
      <c r="D628" s="1354">
        <v>2853</v>
      </c>
      <c r="E628" s="1354">
        <v>1587</v>
      </c>
      <c r="F628" s="1354"/>
      <c r="G628" s="1354">
        <v>7554</v>
      </c>
    </row>
    <row r="629" spans="1:7">
      <c r="A629" t="s">
        <v>493</v>
      </c>
      <c r="B629" s="1354"/>
      <c r="C629" s="1354"/>
      <c r="D629" s="1354"/>
      <c r="E629" s="1354"/>
      <c r="F629" s="1354"/>
      <c r="G629" s="1354"/>
    </row>
    <row r="630" spans="1:7">
      <c r="A630" t="s">
        <v>495</v>
      </c>
      <c r="B630" s="1354">
        <v>1430</v>
      </c>
      <c r="C630" s="1354">
        <v>1004</v>
      </c>
      <c r="D630" s="1354"/>
      <c r="E630" s="1354"/>
      <c r="F630" s="1354"/>
      <c r="G630" s="1354">
        <v>2434</v>
      </c>
    </row>
    <row r="631" spans="1:7">
      <c r="A631" t="s">
        <v>537</v>
      </c>
      <c r="B631" s="1354"/>
      <c r="C631" s="1354">
        <v>581</v>
      </c>
      <c r="D631" s="1354"/>
      <c r="E631" s="1354"/>
      <c r="F631" s="1354"/>
      <c r="G631" s="1354">
        <v>581</v>
      </c>
    </row>
    <row r="632" spans="1:7">
      <c r="A632" t="s">
        <v>397</v>
      </c>
      <c r="B632" s="1354"/>
      <c r="C632" s="1354"/>
      <c r="D632" s="1354">
        <v>314</v>
      </c>
      <c r="E632" s="1354"/>
      <c r="F632" s="1354"/>
      <c r="G632" s="1354">
        <v>314</v>
      </c>
    </row>
    <row r="633" spans="1:7">
      <c r="A633" t="s">
        <v>428</v>
      </c>
      <c r="B633" s="1354"/>
      <c r="C633" s="1354"/>
      <c r="D633" s="1354"/>
      <c r="E633" s="1354">
        <v>2390</v>
      </c>
      <c r="F633" s="1354">
        <v>1377</v>
      </c>
      <c r="G633" s="1354">
        <v>3767</v>
      </c>
    </row>
    <row r="634" spans="1:7">
      <c r="A634" t="s">
        <v>750</v>
      </c>
      <c r="B634" s="1354">
        <v>4193</v>
      </c>
      <c r="C634" s="1354">
        <v>3518</v>
      </c>
      <c r="D634" s="1354">
        <v>4552</v>
      </c>
      <c r="E634" s="1354">
        <v>3977</v>
      </c>
      <c r="F634" s="1354">
        <v>1878</v>
      </c>
      <c r="G634" s="1354">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54"/>
      <c r="C639" s="1354"/>
      <c r="D639" s="1354"/>
      <c r="E639" s="1354"/>
      <c r="F639" s="1354"/>
      <c r="G639" s="1354"/>
    </row>
    <row r="640" spans="1:7">
      <c r="A640" t="s">
        <v>445</v>
      </c>
      <c r="B640" s="1354"/>
      <c r="C640" s="1354"/>
      <c r="D640" s="1354"/>
      <c r="E640" s="1354"/>
      <c r="F640" s="1354"/>
      <c r="G640" s="1354"/>
    </row>
    <row r="641" spans="1:7">
      <c r="A641" t="s">
        <v>397</v>
      </c>
      <c r="B641" s="1354"/>
      <c r="C641" s="1354"/>
      <c r="D641" s="1354"/>
      <c r="E641" s="1354"/>
      <c r="F641" s="1354"/>
      <c r="G641" s="1354"/>
    </row>
    <row r="642" spans="1:7">
      <c r="A642" t="s">
        <v>428</v>
      </c>
      <c r="B642" s="1354"/>
      <c r="C642" s="1354">
        <v>190</v>
      </c>
      <c r="D642" s="1354">
        <v>840</v>
      </c>
      <c r="E642" s="1354">
        <v>531</v>
      </c>
      <c r="F642" s="1354">
        <v>718</v>
      </c>
      <c r="G642" s="1354">
        <v>2279</v>
      </c>
    </row>
    <row r="643" spans="1:7">
      <c r="A643" t="s">
        <v>526</v>
      </c>
      <c r="B643" s="1354">
        <v>918</v>
      </c>
      <c r="C643" s="1354"/>
      <c r="D643" s="1354"/>
      <c r="E643" s="1354"/>
      <c r="F643" s="1354"/>
      <c r="G643" s="1354">
        <v>918</v>
      </c>
    </row>
    <row r="644" spans="1:7">
      <c r="A644" t="s">
        <v>447</v>
      </c>
      <c r="B644" s="1354"/>
      <c r="C644" s="1354">
        <v>2675</v>
      </c>
      <c r="D644" s="1354">
        <v>1964</v>
      </c>
      <c r="E644" s="1354">
        <v>377</v>
      </c>
      <c r="F644" s="1354"/>
      <c r="G644" s="1354">
        <v>5016</v>
      </c>
    </row>
    <row r="645" spans="1:7">
      <c r="A645" t="s">
        <v>530</v>
      </c>
      <c r="B645" s="1354"/>
      <c r="C645" s="1354"/>
      <c r="D645" s="1354"/>
      <c r="E645" s="1354">
        <v>674</v>
      </c>
      <c r="F645" s="1354"/>
      <c r="G645" s="1354">
        <v>674</v>
      </c>
    </row>
    <row r="646" spans="1:7">
      <c r="A646" t="s">
        <v>750</v>
      </c>
      <c r="B646" s="1354">
        <v>918</v>
      </c>
      <c r="C646" s="1354">
        <v>2865</v>
      </c>
      <c r="D646" s="1354">
        <v>2804</v>
      </c>
      <c r="E646" s="1354">
        <v>1582</v>
      </c>
      <c r="F646" s="1354">
        <v>718</v>
      </c>
      <c r="G646" s="1354">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54"/>
      <c r="C651" s="1354">
        <v>319</v>
      </c>
      <c r="D651" s="1354"/>
      <c r="E651" s="1354"/>
      <c r="F651" s="1354"/>
      <c r="G651" s="1354">
        <v>319</v>
      </c>
    </row>
    <row r="652" spans="1:7">
      <c r="A652" t="s">
        <v>683</v>
      </c>
      <c r="B652" s="1354">
        <v>376</v>
      </c>
      <c r="C652" s="1354">
        <v>35</v>
      </c>
      <c r="D652" s="1354">
        <v>48</v>
      </c>
      <c r="E652" s="1354">
        <v>144</v>
      </c>
      <c r="F652" s="1354">
        <v>64</v>
      </c>
      <c r="G652" s="1354">
        <v>667</v>
      </c>
    </row>
    <row r="653" spans="1:7">
      <c r="A653" t="s">
        <v>428</v>
      </c>
      <c r="B653" s="1354">
        <v>571</v>
      </c>
      <c r="C653" s="1354">
        <v>1293</v>
      </c>
      <c r="D653" s="1354">
        <v>540</v>
      </c>
      <c r="E653" s="1354">
        <v>554</v>
      </c>
      <c r="F653" s="1354">
        <v>89</v>
      </c>
      <c r="G653" s="1354">
        <v>3047</v>
      </c>
    </row>
    <row r="654" spans="1:7">
      <c r="A654" t="s">
        <v>526</v>
      </c>
      <c r="B654" s="1354">
        <v>1175</v>
      </c>
      <c r="C654" s="1354">
        <v>1154</v>
      </c>
      <c r="D654" s="1354">
        <v>428</v>
      </c>
      <c r="E654" s="1354"/>
      <c r="F654" s="1354"/>
      <c r="G654" s="1354">
        <v>2757</v>
      </c>
    </row>
    <row r="655" spans="1:7">
      <c r="A655" t="s">
        <v>530</v>
      </c>
      <c r="B655" s="1354"/>
      <c r="C655" s="1354">
        <v>111</v>
      </c>
      <c r="D655" s="1354">
        <v>12</v>
      </c>
      <c r="E655" s="1354"/>
      <c r="F655" s="1354"/>
      <c r="G655" s="1354">
        <v>123</v>
      </c>
    </row>
    <row r="656" spans="1:7">
      <c r="A656" t="s">
        <v>535</v>
      </c>
      <c r="B656" s="1354">
        <v>288</v>
      </c>
      <c r="C656" s="1354">
        <v>380</v>
      </c>
      <c r="D656" s="1354">
        <v>229</v>
      </c>
      <c r="E656" s="1354">
        <v>163</v>
      </c>
      <c r="F656" s="1354"/>
      <c r="G656" s="1354">
        <v>1060</v>
      </c>
    </row>
    <row r="657" spans="1:7">
      <c r="A657" t="s">
        <v>432</v>
      </c>
      <c r="B657" s="1354"/>
      <c r="C657" s="1354">
        <v>406</v>
      </c>
      <c r="D657" s="1354">
        <v>1031</v>
      </c>
      <c r="E657" s="1354"/>
      <c r="F657" s="1354"/>
      <c r="G657" s="1354">
        <v>1437</v>
      </c>
    </row>
    <row r="658" spans="1:7">
      <c r="A658" t="s">
        <v>1397</v>
      </c>
      <c r="B658" s="1354"/>
      <c r="C658" s="1354"/>
      <c r="D658" s="1354"/>
      <c r="E658" s="1354"/>
      <c r="F658" s="1354"/>
      <c r="G658" s="1354"/>
    </row>
    <row r="659" spans="1:7">
      <c r="A659" t="s">
        <v>418</v>
      </c>
      <c r="B659" s="1354"/>
      <c r="C659" s="1354"/>
      <c r="D659" s="1354"/>
      <c r="E659" s="1354"/>
      <c r="F659" s="1354">
        <v>391</v>
      </c>
      <c r="G659" s="1354">
        <v>391</v>
      </c>
    </row>
    <row r="660" spans="1:7">
      <c r="A660" t="s">
        <v>750</v>
      </c>
      <c r="B660" s="1354">
        <v>2410</v>
      </c>
      <c r="C660" s="1354">
        <v>3698</v>
      </c>
      <c r="D660" s="1354">
        <v>2288</v>
      </c>
      <c r="E660" s="1354">
        <v>861</v>
      </c>
      <c r="F660" s="1354">
        <v>544</v>
      </c>
      <c r="G660" s="1354">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54"/>
      <c r="C665" s="1354"/>
      <c r="D665" s="1354">
        <v>499</v>
      </c>
      <c r="E665" s="1354">
        <v>231</v>
      </c>
      <c r="F665" s="1354">
        <v>316</v>
      </c>
      <c r="G665" s="1354">
        <v>1046</v>
      </c>
    </row>
    <row r="666" spans="1:7">
      <c r="A666" t="s">
        <v>679</v>
      </c>
      <c r="B666" s="1354"/>
      <c r="C666" s="1354"/>
      <c r="D666" s="1354"/>
      <c r="E666" s="1354"/>
      <c r="F666" s="1354"/>
      <c r="G666" s="1354"/>
    </row>
    <row r="667" spans="1:7">
      <c r="A667" t="s">
        <v>683</v>
      </c>
      <c r="B667" s="1354">
        <v>141</v>
      </c>
      <c r="C667" s="1354"/>
      <c r="D667" s="1354">
        <v>181</v>
      </c>
      <c r="E667" s="1354">
        <v>82</v>
      </c>
      <c r="F667" s="1354">
        <v>96</v>
      </c>
      <c r="G667" s="1354">
        <v>500</v>
      </c>
    </row>
    <row r="668" spans="1:7">
      <c r="A668" t="s">
        <v>520</v>
      </c>
      <c r="B668" s="1354">
        <v>343</v>
      </c>
      <c r="C668" s="1354">
        <v>416</v>
      </c>
      <c r="D668" s="1354">
        <v>216</v>
      </c>
      <c r="E668" s="1354"/>
      <c r="F668" s="1354"/>
      <c r="G668" s="1354">
        <v>975</v>
      </c>
    </row>
    <row r="669" spans="1:7">
      <c r="A669" t="s">
        <v>397</v>
      </c>
      <c r="B669" s="1354"/>
      <c r="C669" s="1354">
        <v>430</v>
      </c>
      <c r="D669" s="1354"/>
      <c r="E669" s="1354"/>
      <c r="F669" s="1354"/>
      <c r="G669" s="1354">
        <v>430</v>
      </c>
    </row>
    <row r="670" spans="1:7">
      <c r="A670" t="s">
        <v>428</v>
      </c>
      <c r="B670" s="1354">
        <v>377</v>
      </c>
      <c r="C670" s="1354">
        <v>408</v>
      </c>
      <c r="D670" s="1354">
        <v>607</v>
      </c>
      <c r="E670" s="1354">
        <v>1022</v>
      </c>
      <c r="F670" s="1354"/>
      <c r="G670" s="1354">
        <v>2414</v>
      </c>
    </row>
    <row r="671" spans="1:7">
      <c r="A671" t="s">
        <v>526</v>
      </c>
      <c r="B671" s="1354"/>
      <c r="C671" s="1354"/>
      <c r="D671" s="1354"/>
      <c r="E671" s="1354"/>
      <c r="F671" s="1354"/>
      <c r="G671" s="1354"/>
    </row>
    <row r="672" spans="1:7">
      <c r="A672" t="s">
        <v>530</v>
      </c>
      <c r="B672" s="1354"/>
      <c r="C672" s="1354"/>
      <c r="D672" s="1354"/>
      <c r="E672" s="1354"/>
      <c r="F672" s="1354"/>
      <c r="G672" s="1354"/>
    </row>
    <row r="673" spans="1:7">
      <c r="A673" t="s">
        <v>418</v>
      </c>
      <c r="B673" s="1354">
        <v>396</v>
      </c>
      <c r="C673" s="1354"/>
      <c r="D673" s="1354"/>
      <c r="E673" s="1354"/>
      <c r="F673" s="1354"/>
      <c r="G673" s="1354">
        <v>396</v>
      </c>
    </row>
    <row r="674" spans="1:7">
      <c r="A674" t="s">
        <v>532</v>
      </c>
      <c r="B674" s="1354">
        <v>1109</v>
      </c>
      <c r="C674" s="1354"/>
      <c r="D674" s="1354"/>
      <c r="E674" s="1354"/>
      <c r="F674" s="1354"/>
      <c r="G674" s="1354">
        <v>1109</v>
      </c>
    </row>
    <row r="675" spans="1:7">
      <c r="A675" t="s">
        <v>677</v>
      </c>
      <c r="B675" s="1354"/>
      <c r="C675" s="1354">
        <v>205</v>
      </c>
      <c r="D675" s="1354"/>
      <c r="E675" s="1354"/>
      <c r="F675" s="1354"/>
      <c r="G675" s="1354">
        <v>205</v>
      </c>
    </row>
    <row r="676" spans="1:7">
      <c r="A676" t="s">
        <v>1398</v>
      </c>
      <c r="B676" s="1354"/>
      <c r="C676" s="1354">
        <v>1456</v>
      </c>
      <c r="D676" s="1354">
        <v>1420</v>
      </c>
      <c r="E676" s="1354">
        <v>1170</v>
      </c>
      <c r="F676" s="1354">
        <v>1081</v>
      </c>
      <c r="G676" s="1354">
        <v>5127</v>
      </c>
    </row>
    <row r="677" spans="1:7">
      <c r="A677" t="s">
        <v>487</v>
      </c>
      <c r="B677" s="1354"/>
      <c r="C677" s="1354">
        <v>1460</v>
      </c>
      <c r="D677" s="1354">
        <v>1428</v>
      </c>
      <c r="E677" s="1354">
        <v>1654</v>
      </c>
      <c r="F677" s="1354"/>
      <c r="G677" s="1354">
        <v>4542</v>
      </c>
    </row>
    <row r="678" spans="1:7">
      <c r="A678" t="s">
        <v>783</v>
      </c>
      <c r="B678" s="1354"/>
      <c r="C678" s="1354"/>
      <c r="D678" s="1354"/>
      <c r="E678" s="1354"/>
      <c r="F678" s="1354">
        <v>878</v>
      </c>
      <c r="G678" s="1354">
        <v>878</v>
      </c>
    </row>
    <row r="679" spans="1:7">
      <c r="A679" t="s">
        <v>750</v>
      </c>
      <c r="B679" s="1354">
        <v>2366</v>
      </c>
      <c r="C679" s="1354">
        <v>4375</v>
      </c>
      <c r="D679" s="1354">
        <v>4351</v>
      </c>
      <c r="E679" s="1354">
        <v>4159</v>
      </c>
      <c r="F679" s="1354">
        <v>2371</v>
      </c>
      <c r="G679" s="1354">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54"/>
      <c r="C684" s="1354"/>
      <c r="D684" s="1354">
        <v>358</v>
      </c>
      <c r="E684" s="1354"/>
      <c r="F684" s="1354"/>
      <c r="G684" s="1354">
        <v>358</v>
      </c>
    </row>
    <row r="685" spans="1:7">
      <c r="A685" t="s">
        <v>403</v>
      </c>
      <c r="B685" s="1354"/>
      <c r="C685" s="1354"/>
      <c r="D685" s="1354">
        <v>1241</v>
      </c>
      <c r="E685" s="1354"/>
      <c r="F685" s="1354"/>
      <c r="G685" s="1354">
        <v>1241</v>
      </c>
    </row>
    <row r="686" spans="1:7">
      <c r="A686" t="s">
        <v>416</v>
      </c>
      <c r="B686" s="1354">
        <v>503</v>
      </c>
      <c r="C686" s="1354">
        <v>295</v>
      </c>
      <c r="D686" s="1354"/>
      <c r="E686" s="1354"/>
      <c r="F686" s="1354">
        <v>6</v>
      </c>
      <c r="G686" s="1354">
        <v>804</v>
      </c>
    </row>
    <row r="687" spans="1:7">
      <c r="A687" t="s">
        <v>679</v>
      </c>
      <c r="B687" s="1354"/>
      <c r="C687" s="1354">
        <v>1009</v>
      </c>
      <c r="D687" s="1354"/>
      <c r="E687" s="1354"/>
      <c r="F687" s="1354"/>
      <c r="G687" s="1354">
        <v>1009</v>
      </c>
    </row>
    <row r="688" spans="1:7">
      <c r="A688" t="s">
        <v>683</v>
      </c>
      <c r="B688" s="1354">
        <v>20</v>
      </c>
      <c r="C688" s="1354"/>
      <c r="D688" s="1354"/>
      <c r="E688" s="1354">
        <v>250</v>
      </c>
      <c r="F688" s="1354">
        <v>177</v>
      </c>
      <c r="G688" s="1354">
        <v>447</v>
      </c>
    </row>
    <row r="689" spans="1:7">
      <c r="A689" t="s">
        <v>428</v>
      </c>
      <c r="B689" s="1354">
        <v>639</v>
      </c>
      <c r="C689" s="1354"/>
      <c r="D689" s="1354"/>
      <c r="E689" s="1354"/>
      <c r="F689" s="1354"/>
      <c r="G689" s="1354">
        <v>639</v>
      </c>
    </row>
    <row r="690" spans="1:7">
      <c r="A690" t="s">
        <v>418</v>
      </c>
      <c r="B690" s="1354"/>
      <c r="C690" s="1354"/>
      <c r="D690" s="1354">
        <v>400</v>
      </c>
      <c r="E690" s="1354">
        <v>320</v>
      </c>
      <c r="F690" s="1354"/>
      <c r="G690" s="1354">
        <v>720</v>
      </c>
    </row>
    <row r="691" spans="1:7">
      <c r="A691" t="s">
        <v>1398</v>
      </c>
      <c r="B691" s="1354">
        <v>809</v>
      </c>
      <c r="C691" s="1354">
        <v>533</v>
      </c>
      <c r="D691" s="1354"/>
      <c r="E691" s="1354"/>
      <c r="F691" s="1354"/>
      <c r="G691" s="1354">
        <v>1342</v>
      </c>
    </row>
    <row r="692" spans="1:7">
      <c r="A692" t="s">
        <v>783</v>
      </c>
      <c r="B692" s="1354">
        <v>715</v>
      </c>
      <c r="C692" s="1354"/>
      <c r="D692" s="1354"/>
      <c r="E692" s="1354"/>
      <c r="F692" s="1354">
        <v>1131</v>
      </c>
      <c r="G692" s="1354">
        <v>1846</v>
      </c>
    </row>
    <row r="693" spans="1:7">
      <c r="A693" t="s">
        <v>524</v>
      </c>
      <c r="B693" s="1354"/>
      <c r="C693" s="1354"/>
      <c r="D693" s="1354">
        <v>130</v>
      </c>
      <c r="E693" s="1354"/>
      <c r="F693" s="1354"/>
      <c r="G693" s="1354">
        <v>130</v>
      </c>
    </row>
    <row r="694" spans="1:7">
      <c r="A694" t="s">
        <v>489</v>
      </c>
      <c r="B694" s="1354">
        <v>735</v>
      </c>
      <c r="C694" s="1354"/>
      <c r="D694" s="1354"/>
      <c r="E694" s="1354">
        <v>1453</v>
      </c>
      <c r="F694" s="1354"/>
      <c r="G694" s="1354">
        <v>2188</v>
      </c>
    </row>
    <row r="695" spans="1:7">
      <c r="A695" t="s">
        <v>518</v>
      </c>
      <c r="B695" s="1354"/>
      <c r="C695" s="1354">
        <v>260</v>
      </c>
      <c r="D695" s="1354"/>
      <c r="E695" s="1354">
        <v>315</v>
      </c>
      <c r="F695" s="1354"/>
      <c r="G695" s="1354">
        <v>575</v>
      </c>
    </row>
    <row r="696" spans="1:7">
      <c r="A696" t="s">
        <v>517</v>
      </c>
      <c r="B696" s="1354"/>
      <c r="C696" s="1354">
        <v>390</v>
      </c>
      <c r="D696" s="1354"/>
      <c r="E696" s="1354"/>
      <c r="F696" s="1354"/>
      <c r="G696" s="1354">
        <v>390</v>
      </c>
    </row>
    <row r="697" spans="1:7">
      <c r="A697" t="s">
        <v>503</v>
      </c>
      <c r="B697" s="1354"/>
      <c r="C697" s="1354">
        <v>558</v>
      </c>
      <c r="D697" s="1354">
        <v>1248</v>
      </c>
      <c r="E697" s="1354">
        <v>1260</v>
      </c>
      <c r="F697" s="1354"/>
      <c r="G697" s="1354">
        <v>3066</v>
      </c>
    </row>
    <row r="698" spans="1:7">
      <c r="A698" t="s">
        <v>501</v>
      </c>
      <c r="B698" s="1354"/>
      <c r="C698" s="1354">
        <v>1224</v>
      </c>
      <c r="D698" s="1354">
        <v>967</v>
      </c>
      <c r="E698" s="1354"/>
      <c r="F698" s="1354"/>
      <c r="G698" s="1354">
        <v>2191</v>
      </c>
    </row>
    <row r="699" spans="1:7">
      <c r="A699" t="s">
        <v>502</v>
      </c>
      <c r="B699" s="1354"/>
      <c r="C699" s="1354"/>
      <c r="D699" s="1354">
        <v>1017</v>
      </c>
      <c r="E699" s="1354"/>
      <c r="F699" s="1354"/>
      <c r="G699" s="1354">
        <v>1017</v>
      </c>
    </row>
    <row r="700" spans="1:7">
      <c r="A700" t="s">
        <v>1138</v>
      </c>
      <c r="B700" s="1354"/>
      <c r="C700" s="1354"/>
      <c r="D700" s="1354"/>
      <c r="E700" s="1354"/>
      <c r="F700" s="1354"/>
      <c r="G700" s="1354"/>
    </row>
    <row r="701" spans="1:7">
      <c r="A701" t="s">
        <v>750</v>
      </c>
      <c r="B701" s="1354">
        <v>3421</v>
      </c>
      <c r="C701" s="1354">
        <v>4269</v>
      </c>
      <c r="D701" s="1354">
        <v>5361</v>
      </c>
      <c r="E701" s="1354">
        <v>3598</v>
      </c>
      <c r="F701" s="1354">
        <v>1314</v>
      </c>
      <c r="G701" s="1354">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54"/>
      <c r="C705" s="1354"/>
      <c r="D705" s="1354"/>
      <c r="E705" s="1354"/>
      <c r="F705" s="1354"/>
      <c r="G705" s="1354"/>
    </row>
    <row r="706" spans="1:7">
      <c r="A706" t="s">
        <v>417</v>
      </c>
      <c r="B706" s="1354"/>
      <c r="C706" s="1354"/>
      <c r="D706" s="1354"/>
      <c r="E706" s="1354">
        <v>99</v>
      </c>
      <c r="F706" s="1354"/>
      <c r="G706" s="1354">
        <v>99</v>
      </c>
    </row>
    <row r="707" spans="1:7">
      <c r="A707" t="s">
        <v>403</v>
      </c>
      <c r="B707" s="1354"/>
      <c r="C707" s="1354"/>
      <c r="D707" s="1354"/>
      <c r="E707" s="1354"/>
      <c r="F707" s="1354"/>
      <c r="G707" s="1354"/>
    </row>
    <row r="708" spans="1:7">
      <c r="A708" t="s">
        <v>665</v>
      </c>
      <c r="B708" s="1354"/>
      <c r="C708" s="1354"/>
      <c r="D708" s="1354"/>
      <c r="E708" s="1354"/>
      <c r="F708" s="1354"/>
      <c r="G708" s="1354"/>
    </row>
    <row r="709" spans="1:7">
      <c r="A709" t="s">
        <v>416</v>
      </c>
      <c r="B709" s="1354"/>
      <c r="C709" s="1354">
        <v>15</v>
      </c>
      <c r="D709" s="1354">
        <v>65</v>
      </c>
      <c r="E709" s="1354">
        <v>6</v>
      </c>
      <c r="F709" s="1354"/>
      <c r="G709" s="1354">
        <v>86</v>
      </c>
    </row>
    <row r="710" spans="1:7">
      <c r="A710" t="s">
        <v>683</v>
      </c>
      <c r="B710" s="1354"/>
      <c r="C710" s="1354"/>
      <c r="D710" s="1354"/>
      <c r="E710" s="1354"/>
      <c r="F710" s="1354"/>
      <c r="G710" s="1354"/>
    </row>
    <row r="711" spans="1:7">
      <c r="A711" t="s">
        <v>687</v>
      </c>
      <c r="B711" s="1354"/>
      <c r="C711" s="1354"/>
      <c r="D711" s="1354"/>
      <c r="E711" s="1354"/>
      <c r="F711" s="1354">
        <v>125</v>
      </c>
      <c r="G711" s="1354">
        <v>125</v>
      </c>
    </row>
    <row r="712" spans="1:7">
      <c r="A712" t="s">
        <v>491</v>
      </c>
      <c r="B712" s="1354"/>
      <c r="C712" s="1354"/>
      <c r="D712" s="1354">
        <v>130</v>
      </c>
      <c r="E712" s="1354"/>
      <c r="F712" s="1354"/>
      <c r="G712" s="1354">
        <v>130</v>
      </c>
    </row>
    <row r="713" spans="1:7">
      <c r="A713" t="s">
        <v>487</v>
      </c>
      <c r="B713" s="1354"/>
      <c r="C713" s="1354"/>
      <c r="D713" s="1354"/>
      <c r="E713" s="1354"/>
      <c r="F713" s="1354">
        <v>128</v>
      </c>
      <c r="G713" s="1354">
        <v>128</v>
      </c>
    </row>
    <row r="714" spans="1:7">
      <c r="A714" t="s">
        <v>489</v>
      </c>
      <c r="B714" s="1354"/>
      <c r="C714" s="1354"/>
      <c r="D714" s="1354">
        <v>2472</v>
      </c>
      <c r="E714" s="1354"/>
      <c r="F714" s="1354"/>
      <c r="G714" s="1354">
        <v>2472</v>
      </c>
    </row>
    <row r="715" spans="1:7">
      <c r="A715" t="s">
        <v>503</v>
      </c>
      <c r="B715" s="1354"/>
      <c r="C715" s="1354">
        <v>977</v>
      </c>
      <c r="D715" s="1354"/>
      <c r="E715" s="1354"/>
      <c r="F715" s="1354"/>
      <c r="G715" s="1354">
        <v>977</v>
      </c>
    </row>
    <row r="716" spans="1:7">
      <c r="A716" t="s">
        <v>502</v>
      </c>
      <c r="B716" s="1354"/>
      <c r="C716" s="1354"/>
      <c r="D716" s="1354">
        <v>2819</v>
      </c>
      <c r="E716" s="1354"/>
      <c r="F716" s="1354"/>
      <c r="G716" s="1354">
        <v>2819</v>
      </c>
    </row>
    <row r="717" spans="1:7">
      <c r="A717" t="s">
        <v>1138</v>
      </c>
      <c r="B717" s="1354"/>
      <c r="C717" s="1354"/>
      <c r="D717" s="1354">
        <v>1491</v>
      </c>
      <c r="E717" s="1354">
        <v>1549</v>
      </c>
      <c r="F717" s="1354"/>
      <c r="G717" s="1354">
        <v>3040</v>
      </c>
    </row>
    <row r="718" spans="1:7">
      <c r="A718" t="s">
        <v>1399</v>
      </c>
      <c r="B718" s="1354"/>
      <c r="C718" s="1354"/>
      <c r="D718" s="1354"/>
      <c r="E718" s="1354"/>
      <c r="F718" s="1354"/>
      <c r="G718" s="1354"/>
    </row>
    <row r="719" spans="1:7">
      <c r="A719" t="s">
        <v>1148</v>
      </c>
      <c r="B719" s="1354"/>
      <c r="C719" s="1354"/>
      <c r="D719" s="1354"/>
      <c r="E719" s="1354">
        <v>903</v>
      </c>
      <c r="F719" s="1354"/>
      <c r="G719" s="1354">
        <v>903</v>
      </c>
    </row>
    <row r="720" spans="1:7">
      <c r="A720" t="s">
        <v>430</v>
      </c>
      <c r="B720" s="1354"/>
      <c r="C720" s="1354"/>
      <c r="D720" s="1354"/>
      <c r="E720" s="1354"/>
      <c r="F720" s="1354">
        <v>285</v>
      </c>
      <c r="G720" s="1354">
        <v>285</v>
      </c>
    </row>
    <row r="721" spans="1:7">
      <c r="A721" t="s">
        <v>750</v>
      </c>
      <c r="B721" s="1354"/>
      <c r="C721" s="1354">
        <v>992</v>
      </c>
      <c r="D721" s="1354">
        <v>6977</v>
      </c>
      <c r="E721" s="1354">
        <v>2557</v>
      </c>
      <c r="F721" s="1354">
        <v>538</v>
      </c>
      <c r="G721" s="1354">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54"/>
      <c r="C726" s="1354"/>
      <c r="D726" s="1354"/>
      <c r="E726" s="1354">
        <v>279</v>
      </c>
      <c r="F726" s="1354"/>
      <c r="G726" s="1354">
        <v>279</v>
      </c>
    </row>
    <row r="727" spans="1:7">
      <c r="A727" t="s">
        <v>687</v>
      </c>
      <c r="B727" s="1354"/>
      <c r="C727" s="1354"/>
      <c r="D727" s="1354">
        <v>299</v>
      </c>
      <c r="E727" s="1354">
        <v>302</v>
      </c>
      <c r="F727" s="1354">
        <v>209</v>
      </c>
      <c r="G727" s="1354">
        <v>810</v>
      </c>
    </row>
    <row r="728" spans="1:7">
      <c r="A728" t="s">
        <v>1398</v>
      </c>
      <c r="B728" s="1354">
        <v>2498</v>
      </c>
      <c r="C728" s="1354">
        <v>1192</v>
      </c>
      <c r="D728" s="1354">
        <v>1925</v>
      </c>
      <c r="E728" s="1354"/>
      <c r="F728" s="1354"/>
      <c r="G728" s="1354">
        <v>5615</v>
      </c>
    </row>
    <row r="729" spans="1:7">
      <c r="A729" t="s">
        <v>783</v>
      </c>
      <c r="B729" s="1354"/>
      <c r="C729" s="1354"/>
      <c r="D729" s="1354"/>
      <c r="E729" s="1354">
        <v>443</v>
      </c>
      <c r="F729" s="1354"/>
      <c r="G729" s="1354">
        <v>443</v>
      </c>
    </row>
    <row r="730" spans="1:7">
      <c r="A730" t="s">
        <v>1138</v>
      </c>
      <c r="B730" s="1354">
        <v>918</v>
      </c>
      <c r="C730" s="1354"/>
      <c r="D730" s="1354"/>
      <c r="E730" s="1354"/>
      <c r="F730" s="1354"/>
      <c r="G730" s="1354">
        <v>918</v>
      </c>
    </row>
    <row r="731" spans="1:7">
      <c r="A731" t="s">
        <v>1148</v>
      </c>
      <c r="B731" s="1354">
        <v>254</v>
      </c>
      <c r="C731" s="1354">
        <v>1686</v>
      </c>
      <c r="D731" s="1354">
        <v>611</v>
      </c>
      <c r="E731" s="1354"/>
      <c r="F731" s="1354"/>
      <c r="G731" s="1354">
        <v>2551</v>
      </c>
    </row>
    <row r="732" spans="1:7">
      <c r="A732" t="s">
        <v>430</v>
      </c>
      <c r="B732" s="1354"/>
      <c r="C732" s="1354"/>
      <c r="D732" s="1354"/>
      <c r="E732" s="1354">
        <v>82</v>
      </c>
      <c r="F732" s="1354"/>
      <c r="G732" s="1354">
        <v>82</v>
      </c>
    </row>
    <row r="733" spans="1:7">
      <c r="A733" t="s">
        <v>541</v>
      </c>
      <c r="B733" s="1354"/>
      <c r="C733" s="1354">
        <v>329</v>
      </c>
      <c r="D733" s="1354">
        <v>333</v>
      </c>
      <c r="E733" s="1354"/>
      <c r="F733" s="1354"/>
      <c r="G733" s="1354">
        <v>662</v>
      </c>
    </row>
    <row r="734" spans="1:7">
      <c r="A734" t="s">
        <v>1169</v>
      </c>
      <c r="B734" s="1354"/>
      <c r="C734" s="1354"/>
      <c r="D734" s="1354">
        <v>740</v>
      </c>
      <c r="E734" s="1354"/>
      <c r="F734" s="1354"/>
      <c r="G734" s="1354">
        <v>740</v>
      </c>
    </row>
    <row r="735" spans="1:7">
      <c r="A735" t="s">
        <v>542</v>
      </c>
      <c r="B735" s="1354"/>
      <c r="C735" s="1354"/>
      <c r="D735" s="1354"/>
      <c r="E735" s="1354">
        <v>267</v>
      </c>
      <c r="F735" s="1354"/>
      <c r="G735" s="1354">
        <v>267</v>
      </c>
    </row>
    <row r="736" spans="1:7">
      <c r="A736" t="s">
        <v>1072</v>
      </c>
      <c r="B736" s="1354"/>
      <c r="C736" s="1354"/>
      <c r="D736" s="1354">
        <v>307</v>
      </c>
      <c r="E736" s="1354">
        <v>920</v>
      </c>
      <c r="F736" s="1354">
        <v>610</v>
      </c>
      <c r="G736" s="1354">
        <v>1837</v>
      </c>
    </row>
    <row r="737" spans="1:7">
      <c r="A737" t="s">
        <v>750</v>
      </c>
      <c r="B737" s="1354">
        <v>3670</v>
      </c>
      <c r="C737" s="1354">
        <v>3207</v>
      </c>
      <c r="D737" s="1354">
        <v>4215</v>
      </c>
      <c r="E737" s="1354">
        <v>2293</v>
      </c>
      <c r="F737" s="1354">
        <v>819</v>
      </c>
      <c r="G737" s="1354">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54"/>
      <c r="C742" s="1354"/>
      <c r="D742" s="1354"/>
      <c r="E742" s="1354"/>
      <c r="F742" s="1354"/>
      <c r="G742" s="1354"/>
    </row>
    <row r="743" spans="1:7">
      <c r="A743" t="s">
        <v>403</v>
      </c>
      <c r="B743" s="1354"/>
      <c r="C743" s="1354"/>
      <c r="D743" s="1354">
        <v>139</v>
      </c>
      <c r="E743" s="1354"/>
      <c r="F743" s="1354"/>
      <c r="G743" s="1354">
        <v>139</v>
      </c>
    </row>
    <row r="744" spans="1:7">
      <c r="A744" t="s">
        <v>416</v>
      </c>
      <c r="B744" s="1354"/>
      <c r="C744" s="1354"/>
      <c r="D744" s="1354"/>
      <c r="E744" s="1354"/>
      <c r="F744" s="1354"/>
      <c r="G744" s="1354"/>
    </row>
    <row r="745" spans="1:7">
      <c r="A745" t="s">
        <v>720</v>
      </c>
      <c r="B745" s="1354"/>
      <c r="C745" s="1354"/>
      <c r="D745" s="1354"/>
      <c r="E745" s="1354">
        <v>97</v>
      </c>
      <c r="F745" s="1354"/>
      <c r="G745" s="1354">
        <v>97</v>
      </c>
    </row>
    <row r="746" spans="1:7">
      <c r="A746" t="s">
        <v>687</v>
      </c>
      <c r="B746" s="1354">
        <v>42</v>
      </c>
      <c r="C746" s="1354">
        <v>219</v>
      </c>
      <c r="D746" s="1354"/>
      <c r="E746" s="1354"/>
      <c r="F746" s="1354">
        <v>70</v>
      </c>
      <c r="G746" s="1354">
        <v>331</v>
      </c>
    </row>
    <row r="747" spans="1:7">
      <c r="A747" t="s">
        <v>1398</v>
      </c>
      <c r="B747" s="1354"/>
      <c r="C747" s="1354"/>
      <c r="D747" s="1354"/>
      <c r="E747" s="1354"/>
      <c r="F747" s="1354"/>
      <c r="G747" s="1354"/>
    </row>
    <row r="748" spans="1:7">
      <c r="A748" t="s">
        <v>1148</v>
      </c>
      <c r="B748" s="1354"/>
      <c r="C748" s="1354"/>
      <c r="D748" s="1354">
        <v>250</v>
      </c>
      <c r="E748" s="1354"/>
      <c r="F748" s="1354"/>
      <c r="G748" s="1354">
        <v>250</v>
      </c>
    </row>
    <row r="749" spans="1:7">
      <c r="A749" t="s">
        <v>1169</v>
      </c>
      <c r="B749" s="1354">
        <v>1238</v>
      </c>
      <c r="C749" s="1354">
        <v>1531</v>
      </c>
      <c r="D749" s="1354">
        <v>1250</v>
      </c>
      <c r="E749" s="1354">
        <v>361</v>
      </c>
      <c r="F749" s="1354"/>
      <c r="G749" s="1354">
        <v>4380</v>
      </c>
    </row>
    <row r="750" spans="1:7">
      <c r="A750" t="s">
        <v>542</v>
      </c>
      <c r="B750" s="1354">
        <v>711</v>
      </c>
      <c r="C750" s="1354"/>
      <c r="D750" s="1354"/>
      <c r="E750" s="1354"/>
      <c r="F750" s="1354"/>
      <c r="G750" s="1354">
        <v>711</v>
      </c>
    </row>
    <row r="751" spans="1:7">
      <c r="A751" t="s">
        <v>1400</v>
      </c>
      <c r="B751" s="1354"/>
      <c r="C751" s="1354"/>
      <c r="D751" s="1354">
        <v>75</v>
      </c>
      <c r="E751" s="1354"/>
      <c r="F751" s="1354"/>
      <c r="G751" s="1354">
        <v>75</v>
      </c>
    </row>
    <row r="752" spans="1:7">
      <c r="A752" t="s">
        <v>896</v>
      </c>
      <c r="B752" s="1354"/>
      <c r="C752" s="1354">
        <v>1808</v>
      </c>
      <c r="D752" s="1354"/>
      <c r="E752" s="1354">
        <v>1204</v>
      </c>
      <c r="F752" s="1354"/>
      <c r="G752" s="1354">
        <v>3012</v>
      </c>
    </row>
    <row r="753" spans="1:7">
      <c r="A753" t="s">
        <v>420</v>
      </c>
      <c r="B753" s="1354"/>
      <c r="C753" s="1354">
        <v>251</v>
      </c>
      <c r="D753" s="1354">
        <v>253</v>
      </c>
      <c r="E753" s="1354">
        <v>1076</v>
      </c>
      <c r="F753" s="1354"/>
      <c r="G753" s="1354">
        <v>1580</v>
      </c>
    </row>
    <row r="754" spans="1:7">
      <c r="A754" t="s">
        <v>1072</v>
      </c>
      <c r="B754" s="1354">
        <v>829</v>
      </c>
      <c r="C754" s="1354"/>
      <c r="D754" s="1354">
        <v>863</v>
      </c>
      <c r="E754" s="1354">
        <v>499</v>
      </c>
      <c r="F754" s="1354">
        <v>475</v>
      </c>
      <c r="G754" s="1354">
        <v>2666</v>
      </c>
    </row>
    <row r="755" spans="1:7">
      <c r="A755" t="s">
        <v>1165</v>
      </c>
      <c r="B755" s="1354"/>
      <c r="C755" s="1354"/>
      <c r="D755" s="1354"/>
      <c r="E755" s="1354">
        <v>754</v>
      </c>
      <c r="F755" s="1354"/>
      <c r="G755" s="1354">
        <v>754</v>
      </c>
    </row>
    <row r="756" spans="1:7">
      <c r="A756" t="s">
        <v>898</v>
      </c>
      <c r="B756" s="1354"/>
      <c r="C756" s="1354"/>
      <c r="D756" s="1354"/>
      <c r="E756" s="1354">
        <v>562</v>
      </c>
      <c r="F756" s="1354"/>
      <c r="G756" s="1354">
        <v>562</v>
      </c>
    </row>
    <row r="757" spans="1:7">
      <c r="A757" t="s">
        <v>750</v>
      </c>
      <c r="B757" s="1354">
        <v>2820</v>
      </c>
      <c r="C757" s="1354">
        <v>3809</v>
      </c>
      <c r="D757" s="1354">
        <v>2830</v>
      </c>
      <c r="E757" s="1354">
        <v>4553</v>
      </c>
      <c r="F757" s="1354">
        <v>545</v>
      </c>
      <c r="G757" s="1354">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54"/>
      <c r="C762" s="1354"/>
      <c r="D762" s="1354"/>
      <c r="E762" s="1354"/>
      <c r="F762" s="1354"/>
      <c r="G762" s="1354"/>
    </row>
    <row r="763" spans="1:7">
      <c r="A763" t="s">
        <v>403</v>
      </c>
      <c r="B763" s="1354">
        <v>60</v>
      </c>
      <c r="C763" s="1354"/>
      <c r="D763" s="1354"/>
      <c r="E763" s="1354"/>
      <c r="F763" s="1354"/>
      <c r="G763" s="1354">
        <v>60</v>
      </c>
    </row>
    <row r="764" spans="1:7">
      <c r="A764" t="s">
        <v>784</v>
      </c>
      <c r="B764" s="1354"/>
      <c r="C764" s="1354"/>
      <c r="D764" s="1354"/>
      <c r="E764" s="1354">
        <v>175</v>
      </c>
      <c r="F764" s="1354"/>
      <c r="G764" s="1354">
        <v>175</v>
      </c>
    </row>
    <row r="765" spans="1:7">
      <c r="A765" t="s">
        <v>687</v>
      </c>
      <c r="B765" s="1354"/>
      <c r="C765" s="1354">
        <v>224</v>
      </c>
      <c r="D765" s="1354"/>
      <c r="E765" s="1354"/>
      <c r="F765" s="1354"/>
      <c r="G765" s="1354">
        <v>224</v>
      </c>
    </row>
    <row r="766" spans="1:7">
      <c r="A766" t="s">
        <v>397</v>
      </c>
      <c r="B766" s="1354"/>
      <c r="C766" s="1354"/>
      <c r="D766" s="1354">
        <v>406</v>
      </c>
      <c r="E766" s="1354"/>
      <c r="F766" s="1354"/>
      <c r="G766" s="1354">
        <v>406</v>
      </c>
    </row>
    <row r="767" spans="1:7">
      <c r="A767" t="s">
        <v>418</v>
      </c>
      <c r="B767" s="1354"/>
      <c r="C767" s="1354"/>
      <c r="D767" s="1354">
        <v>362</v>
      </c>
      <c r="E767" s="1354">
        <v>399</v>
      </c>
      <c r="F767" s="1354"/>
      <c r="G767" s="1354">
        <v>761</v>
      </c>
    </row>
    <row r="768" spans="1:7">
      <c r="A768" t="s">
        <v>1169</v>
      </c>
      <c r="B768" s="1354"/>
      <c r="C768" s="1354"/>
      <c r="D768" s="1354"/>
      <c r="E768" s="1354"/>
      <c r="F768" s="1354"/>
      <c r="G768" s="1354"/>
    </row>
    <row r="769" spans="1:7">
      <c r="A769" t="s">
        <v>896</v>
      </c>
      <c r="B769" s="1354"/>
      <c r="C769" s="1354"/>
      <c r="D769" s="1354"/>
      <c r="E769" s="1354"/>
      <c r="F769" s="1354"/>
      <c r="G769" s="1354"/>
    </row>
    <row r="770" spans="1:7">
      <c r="A770" t="s">
        <v>420</v>
      </c>
      <c r="B770" s="1354"/>
      <c r="C770" s="1354">
        <v>120</v>
      </c>
      <c r="D770" s="1354">
        <v>190</v>
      </c>
      <c r="E770" s="1354"/>
      <c r="F770" s="1354"/>
      <c r="G770" s="1354">
        <v>310</v>
      </c>
    </row>
    <row r="771" spans="1:7">
      <c r="A771" t="s">
        <v>1072</v>
      </c>
      <c r="B771" s="1354">
        <v>839</v>
      </c>
      <c r="C771" s="1354"/>
      <c r="D771" s="1354">
        <v>616</v>
      </c>
      <c r="E771" s="1354">
        <v>969</v>
      </c>
      <c r="F771" s="1354">
        <v>552</v>
      </c>
      <c r="G771" s="1354">
        <v>2976</v>
      </c>
    </row>
    <row r="772" spans="1:7">
      <c r="A772" t="s">
        <v>1165</v>
      </c>
      <c r="B772" s="1354">
        <v>1285</v>
      </c>
      <c r="C772" s="1354"/>
      <c r="D772" s="1354"/>
      <c r="E772" s="1354"/>
      <c r="F772" s="1354"/>
      <c r="G772" s="1354">
        <v>1285</v>
      </c>
    </row>
    <row r="773" spans="1:7">
      <c r="A773" t="s">
        <v>898</v>
      </c>
      <c r="B773" s="1354">
        <v>978</v>
      </c>
      <c r="C773" s="1354">
        <v>675</v>
      </c>
      <c r="D773" s="1354">
        <v>170</v>
      </c>
      <c r="E773" s="1354"/>
      <c r="F773" s="1354"/>
      <c r="G773" s="1354">
        <v>1823</v>
      </c>
    </row>
    <row r="774" spans="1:7">
      <c r="A774" t="s">
        <v>718</v>
      </c>
      <c r="B774" s="1354">
        <v>153</v>
      </c>
      <c r="C774" s="1354"/>
      <c r="D774" s="1354">
        <v>260</v>
      </c>
      <c r="E774" s="1354"/>
      <c r="F774" s="1354"/>
      <c r="G774" s="1354">
        <v>413</v>
      </c>
    </row>
    <row r="775" spans="1:7">
      <c r="A775" t="s">
        <v>1401</v>
      </c>
      <c r="B775" s="1354">
        <v>329</v>
      </c>
      <c r="C775" s="1354">
        <v>427</v>
      </c>
      <c r="D775" s="1354">
        <v>537</v>
      </c>
      <c r="E775" s="1354">
        <v>646</v>
      </c>
      <c r="F775" s="1354">
        <v>793</v>
      </c>
      <c r="G775" s="1354">
        <v>2732</v>
      </c>
    </row>
    <row r="776" spans="1:7">
      <c r="A776" t="s">
        <v>968</v>
      </c>
      <c r="B776" s="1354">
        <v>335</v>
      </c>
      <c r="C776" s="1354"/>
      <c r="D776" s="1354"/>
      <c r="E776" s="1354"/>
      <c r="F776" s="1354"/>
      <c r="G776" s="1354">
        <v>335</v>
      </c>
    </row>
    <row r="777" spans="1:7">
      <c r="A777" t="s">
        <v>1402</v>
      </c>
      <c r="B777" s="1354">
        <v>415</v>
      </c>
      <c r="C777" s="1354">
        <v>291</v>
      </c>
      <c r="D777" s="1354"/>
      <c r="E777" s="1354"/>
      <c r="F777" s="1354">
        <v>755</v>
      </c>
      <c r="G777" s="1354">
        <v>1461</v>
      </c>
    </row>
    <row r="778" spans="1:7">
      <c r="A778" t="s">
        <v>1150</v>
      </c>
      <c r="B778" s="1354"/>
      <c r="C778" s="1354">
        <v>1231</v>
      </c>
      <c r="D778" s="1354">
        <v>1538</v>
      </c>
      <c r="E778" s="1354">
        <v>1377</v>
      </c>
      <c r="F778" s="1354"/>
      <c r="G778" s="1354">
        <v>4146</v>
      </c>
    </row>
    <row r="779" spans="1:7">
      <c r="A779" t="s">
        <v>1156</v>
      </c>
      <c r="B779" s="1354"/>
      <c r="C779" s="1354"/>
      <c r="D779" s="1354">
        <v>1205</v>
      </c>
      <c r="E779" s="1354">
        <v>1000</v>
      </c>
      <c r="F779" s="1354"/>
      <c r="G779" s="1354">
        <v>2205</v>
      </c>
    </row>
    <row r="780" spans="1:7">
      <c r="A780" t="s">
        <v>884</v>
      </c>
      <c r="B780" s="1354"/>
      <c r="C780" s="1354"/>
      <c r="D780" s="1354">
        <v>240</v>
      </c>
      <c r="E780" s="1354">
        <v>504</v>
      </c>
      <c r="F780" s="1354"/>
      <c r="G780" s="1354">
        <v>744</v>
      </c>
    </row>
    <row r="781" spans="1:7">
      <c r="A781" t="s">
        <v>1403</v>
      </c>
      <c r="B781" s="1354"/>
      <c r="C781" s="1354"/>
      <c r="D781" s="1354"/>
      <c r="E781" s="1354"/>
      <c r="F781" s="1354">
        <v>4135</v>
      </c>
      <c r="G781" s="1354">
        <v>4135</v>
      </c>
    </row>
    <row r="782" spans="1:7">
      <c r="A782" t="s">
        <v>1090</v>
      </c>
      <c r="B782" s="1354"/>
      <c r="C782" s="1354"/>
      <c r="D782" s="1354"/>
      <c r="E782" s="1354"/>
      <c r="F782" s="1354">
        <v>551</v>
      </c>
      <c r="G782" s="1354">
        <v>551</v>
      </c>
    </row>
    <row r="783" spans="1:7">
      <c r="A783" t="s">
        <v>1404</v>
      </c>
      <c r="B783" s="1354"/>
      <c r="C783" s="1354"/>
      <c r="D783" s="1354"/>
      <c r="E783" s="1354"/>
      <c r="F783" s="1354"/>
      <c r="G783" s="1354"/>
    </row>
    <row r="784" spans="1:7">
      <c r="A784" t="s">
        <v>750</v>
      </c>
      <c r="B784" s="1354">
        <v>4394</v>
      </c>
      <c r="C784" s="1354">
        <v>2968</v>
      </c>
      <c r="D784" s="1354">
        <v>5524</v>
      </c>
      <c r="E784" s="1354">
        <v>5070</v>
      </c>
      <c r="F784" s="1354">
        <v>6786</v>
      </c>
      <c r="G784" s="1354">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54"/>
      <c r="C789" s="1354"/>
      <c r="D789" s="1354"/>
      <c r="E789" s="1354"/>
      <c r="F789" s="1354"/>
      <c r="G789" s="1354"/>
    </row>
    <row r="790" spans="1:7">
      <c r="A790" t="s">
        <v>784</v>
      </c>
      <c r="B790" s="1354">
        <v>229</v>
      </c>
      <c r="C790" s="1354"/>
      <c r="D790" s="1354"/>
      <c r="E790" s="1354"/>
      <c r="F790" s="1354"/>
      <c r="G790" s="1354">
        <v>229</v>
      </c>
    </row>
    <row r="791" spans="1:7">
      <c r="A791" t="s">
        <v>720</v>
      </c>
      <c r="B791" s="1354"/>
      <c r="C791" s="1354">
        <v>134</v>
      </c>
      <c r="D791" s="1354"/>
      <c r="E791" s="1354">
        <v>450</v>
      </c>
      <c r="F791" s="1354">
        <v>352</v>
      </c>
      <c r="G791" s="1354">
        <v>936</v>
      </c>
    </row>
    <row r="792" spans="1:7">
      <c r="A792" t="s">
        <v>687</v>
      </c>
      <c r="B792" s="1354"/>
      <c r="C792" s="1354"/>
      <c r="D792" s="1354">
        <v>201</v>
      </c>
      <c r="E792" s="1354"/>
      <c r="F792" s="1354">
        <v>352</v>
      </c>
      <c r="G792" s="1354">
        <v>553</v>
      </c>
    </row>
    <row r="793" spans="1:7">
      <c r="A793" t="s">
        <v>397</v>
      </c>
      <c r="B793" s="1354"/>
      <c r="C793" s="1354">
        <v>665</v>
      </c>
      <c r="D793" s="1354">
        <v>753</v>
      </c>
      <c r="E793" s="1354">
        <v>305</v>
      </c>
      <c r="F793" s="1354"/>
      <c r="G793" s="1354">
        <v>1723</v>
      </c>
    </row>
    <row r="794" spans="1:7">
      <c r="A794" t="s">
        <v>420</v>
      </c>
      <c r="B794" s="1354">
        <v>479</v>
      </c>
      <c r="C794" s="1354"/>
      <c r="D794" s="1354"/>
      <c r="E794" s="1354">
        <v>170</v>
      </c>
      <c r="F794" s="1354"/>
      <c r="G794" s="1354">
        <v>649</v>
      </c>
    </row>
    <row r="795" spans="1:7">
      <c r="A795" t="s">
        <v>1072</v>
      </c>
      <c r="B795" s="1354">
        <v>1375</v>
      </c>
      <c r="C795" s="1354">
        <v>1016</v>
      </c>
      <c r="D795" s="1354">
        <v>312</v>
      </c>
      <c r="E795" s="1354">
        <v>1304</v>
      </c>
      <c r="F795" s="1354">
        <v>617</v>
      </c>
      <c r="G795" s="1354">
        <v>4624</v>
      </c>
    </row>
    <row r="796" spans="1:7">
      <c r="A796" t="s">
        <v>1165</v>
      </c>
      <c r="B796" s="1354"/>
      <c r="C796" s="1354"/>
      <c r="D796" s="1354"/>
      <c r="E796" s="1354"/>
      <c r="F796" s="1354"/>
      <c r="G796" s="1354"/>
    </row>
    <row r="797" spans="1:7">
      <c r="A797" t="s">
        <v>1402</v>
      </c>
      <c r="B797" s="1354">
        <v>1418</v>
      </c>
      <c r="C797" s="1354">
        <v>701</v>
      </c>
      <c r="D797" s="1354"/>
      <c r="E797" s="1354">
        <v>614</v>
      </c>
      <c r="F797" s="1354">
        <v>486</v>
      </c>
      <c r="G797" s="1354">
        <v>3219</v>
      </c>
    </row>
    <row r="798" spans="1:7">
      <c r="A798" t="s">
        <v>1150</v>
      </c>
      <c r="B798" s="1354">
        <v>600</v>
      </c>
      <c r="C798" s="1354"/>
      <c r="D798" s="1354"/>
      <c r="E798" s="1354"/>
      <c r="F798" s="1354"/>
      <c r="G798" s="1354">
        <v>600</v>
      </c>
    </row>
    <row r="799" spans="1:7">
      <c r="A799" t="s">
        <v>1156</v>
      </c>
      <c r="B799" s="1354">
        <v>1002</v>
      </c>
      <c r="C799" s="1354">
        <v>268</v>
      </c>
      <c r="D799" s="1354"/>
      <c r="E799" s="1354"/>
      <c r="F799" s="1354"/>
      <c r="G799" s="1354">
        <v>1270</v>
      </c>
    </row>
    <row r="800" spans="1:7">
      <c r="A800" t="s">
        <v>884</v>
      </c>
      <c r="B800" s="1354">
        <v>80</v>
      </c>
      <c r="C800" s="1354"/>
      <c r="D800" s="1354"/>
      <c r="E800" s="1354"/>
      <c r="F800" s="1354"/>
      <c r="G800" s="1354">
        <v>80</v>
      </c>
    </row>
    <row r="801" spans="1:7">
      <c r="A801" t="s">
        <v>1403</v>
      </c>
      <c r="B801" s="1354">
        <v>2251</v>
      </c>
      <c r="C801" s="1354">
        <v>2014</v>
      </c>
      <c r="D801" s="1354">
        <v>1868</v>
      </c>
      <c r="E801" s="1354">
        <v>2157</v>
      </c>
      <c r="F801" s="1354">
        <v>2953</v>
      </c>
      <c r="G801" s="1354">
        <v>11243</v>
      </c>
    </row>
    <row r="802" spans="1:7">
      <c r="A802" t="s">
        <v>1090</v>
      </c>
      <c r="B802" s="1354">
        <v>454</v>
      </c>
      <c r="C802" s="1354">
        <v>251</v>
      </c>
      <c r="D802" s="1354">
        <v>224</v>
      </c>
      <c r="E802" s="1354">
        <v>789</v>
      </c>
      <c r="F802" s="1354"/>
      <c r="G802" s="1354">
        <v>1718</v>
      </c>
    </row>
    <row r="803" spans="1:7">
      <c r="A803" t="s">
        <v>1228</v>
      </c>
      <c r="B803" s="1354"/>
      <c r="C803" s="1354">
        <v>1253</v>
      </c>
      <c r="D803" s="1354">
        <v>1351</v>
      </c>
      <c r="E803" s="1354">
        <v>443</v>
      </c>
      <c r="F803" s="1354"/>
      <c r="G803" s="1354">
        <v>3047</v>
      </c>
    </row>
    <row r="804" spans="1:7">
      <c r="A804" t="s">
        <v>902</v>
      </c>
      <c r="B804" s="1354"/>
      <c r="C804" s="1354">
        <v>1850</v>
      </c>
      <c r="D804" s="1354">
        <v>1276</v>
      </c>
      <c r="E804" s="1354">
        <v>1479</v>
      </c>
      <c r="F804" s="1354"/>
      <c r="G804" s="1354">
        <v>4605</v>
      </c>
    </row>
    <row r="805" spans="1:7">
      <c r="A805" t="s">
        <v>1178</v>
      </c>
      <c r="B805" s="1354"/>
      <c r="C805" s="1354"/>
      <c r="D805" s="1354">
        <v>1118</v>
      </c>
      <c r="E805" s="1354">
        <v>1472</v>
      </c>
      <c r="F805" s="1354"/>
      <c r="G805" s="1354">
        <v>2590</v>
      </c>
    </row>
    <row r="806" spans="1:7">
      <c r="A806" t="s">
        <v>1174</v>
      </c>
      <c r="B806" s="1354"/>
      <c r="C806" s="1354"/>
      <c r="D806" s="1354"/>
      <c r="E806" s="1354">
        <v>1393</v>
      </c>
      <c r="F806" s="1354"/>
      <c r="G806" s="1354">
        <v>1393</v>
      </c>
    </row>
    <row r="807" spans="1:7">
      <c r="A807" t="s">
        <v>750</v>
      </c>
      <c r="B807" s="1354">
        <v>7888</v>
      </c>
      <c r="C807" s="1354">
        <v>8152</v>
      </c>
      <c r="D807" s="1354">
        <v>7103</v>
      </c>
      <c r="E807" s="1354">
        <v>10576</v>
      </c>
      <c r="F807" s="1354">
        <v>4760</v>
      </c>
      <c r="G807" s="1354">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54"/>
      <c r="C813" s="1354"/>
      <c r="D813" s="1354"/>
      <c r="E813" s="1354">
        <v>270</v>
      </c>
      <c r="F813" s="1354">
        <v>268</v>
      </c>
      <c r="G813" s="1354">
        <v>538</v>
      </c>
    </row>
    <row r="814" spans="1:7">
      <c r="A814" t="s">
        <v>673</v>
      </c>
      <c r="B814" s="1354"/>
      <c r="C814" s="1354"/>
      <c r="D814" s="1354">
        <v>126</v>
      </c>
      <c r="E814" s="1354">
        <v>229</v>
      </c>
      <c r="F814" s="1354"/>
      <c r="G814" s="1354">
        <v>355</v>
      </c>
    </row>
    <row r="815" spans="1:7">
      <c r="A815" t="s">
        <v>720</v>
      </c>
      <c r="B815" s="1354">
        <v>175</v>
      </c>
      <c r="C815" s="1354">
        <v>270</v>
      </c>
      <c r="D815" s="1354"/>
      <c r="E815" s="1354"/>
      <c r="F815" s="1354"/>
      <c r="G815" s="1354">
        <v>445</v>
      </c>
    </row>
    <row r="816" spans="1:7">
      <c r="A816" t="s">
        <v>687</v>
      </c>
      <c r="B816" s="1354">
        <v>65</v>
      </c>
      <c r="C816" s="1354">
        <v>55</v>
      </c>
      <c r="D816" s="1354"/>
      <c r="E816" s="1354"/>
      <c r="F816" s="1354"/>
      <c r="G816" s="1354">
        <v>120</v>
      </c>
    </row>
    <row r="817" spans="1:7">
      <c r="A817" t="s">
        <v>397</v>
      </c>
      <c r="B817" s="1354"/>
      <c r="C817" s="1354"/>
      <c r="D817" s="1354"/>
      <c r="E817" s="1354"/>
      <c r="F817" s="1354"/>
      <c r="G817" s="1354"/>
    </row>
    <row r="818" spans="1:7">
      <c r="A818" t="s">
        <v>420</v>
      </c>
      <c r="B818" s="1354"/>
      <c r="C818" s="1354"/>
      <c r="D818" s="1354"/>
      <c r="E818" s="1354">
        <v>725</v>
      </c>
      <c r="F818" s="1354"/>
      <c r="G818" s="1354">
        <v>725</v>
      </c>
    </row>
    <row r="819" spans="1:7">
      <c r="A819" t="s">
        <v>1072</v>
      </c>
      <c r="B819" s="1354">
        <v>768</v>
      </c>
      <c r="C819" s="1354">
        <v>1014</v>
      </c>
      <c r="D819" s="1354"/>
      <c r="E819" s="1354"/>
      <c r="F819" s="1354"/>
      <c r="G819" s="1354">
        <v>1782</v>
      </c>
    </row>
    <row r="820" spans="1:7">
      <c r="A820" t="s">
        <v>1402</v>
      </c>
      <c r="B820" s="1354">
        <v>225</v>
      </c>
      <c r="C820" s="1354">
        <v>1287</v>
      </c>
      <c r="D820" s="1354">
        <v>1185</v>
      </c>
      <c r="E820" s="1354">
        <v>508</v>
      </c>
      <c r="F820" s="1354"/>
      <c r="G820" s="1354">
        <v>3205</v>
      </c>
    </row>
    <row r="821" spans="1:7">
      <c r="A821" t="s">
        <v>1156</v>
      </c>
      <c r="B821" s="1354"/>
      <c r="C821" s="1354"/>
      <c r="D821" s="1354">
        <v>334</v>
      </c>
      <c r="E821" s="1354"/>
      <c r="F821" s="1354"/>
      <c r="G821" s="1354">
        <v>334</v>
      </c>
    </row>
    <row r="822" spans="1:7">
      <c r="A822" t="s">
        <v>1403</v>
      </c>
      <c r="B822" s="1354"/>
      <c r="C822" s="1354">
        <v>216</v>
      </c>
      <c r="D822" s="1354"/>
      <c r="E822" s="1354"/>
      <c r="F822" s="1354"/>
      <c r="G822" s="1354">
        <v>216</v>
      </c>
    </row>
    <row r="823" spans="1:7">
      <c r="A823" t="s">
        <v>1090</v>
      </c>
      <c r="B823" s="1354">
        <v>1088</v>
      </c>
      <c r="C823" s="1354">
        <v>557</v>
      </c>
      <c r="D823" s="1354">
        <v>512</v>
      </c>
      <c r="E823" s="1354">
        <v>369</v>
      </c>
      <c r="F823" s="1354"/>
      <c r="G823" s="1354">
        <v>2526</v>
      </c>
    </row>
    <row r="824" spans="1:7">
      <c r="A824" t="s">
        <v>1228</v>
      </c>
      <c r="B824" s="1354">
        <v>192</v>
      </c>
      <c r="C824" s="1354"/>
      <c r="D824" s="1354"/>
      <c r="E824" s="1354"/>
      <c r="F824" s="1354"/>
      <c r="G824" s="1354">
        <v>192</v>
      </c>
    </row>
    <row r="825" spans="1:7">
      <c r="A825" t="s">
        <v>1178</v>
      </c>
      <c r="B825" s="1354">
        <v>1174</v>
      </c>
      <c r="C825" s="1354">
        <v>1597</v>
      </c>
      <c r="D825" s="1354">
        <v>308</v>
      </c>
      <c r="E825" s="1354"/>
      <c r="F825" s="1354"/>
      <c r="G825" s="1354">
        <v>3079</v>
      </c>
    </row>
    <row r="826" spans="1:7">
      <c r="A826" t="s">
        <v>1174</v>
      </c>
      <c r="B826" s="1354">
        <v>1545</v>
      </c>
      <c r="C826" s="1354">
        <v>995</v>
      </c>
      <c r="D826" s="1354"/>
      <c r="E826" s="1354"/>
      <c r="F826" s="1354"/>
      <c r="G826" s="1354">
        <v>2540</v>
      </c>
    </row>
    <row r="827" spans="1:7">
      <c r="A827" t="s">
        <v>1124</v>
      </c>
      <c r="B827" s="1354"/>
      <c r="C827" s="1354"/>
      <c r="D827" s="1354">
        <v>333</v>
      </c>
      <c r="E827" s="1354"/>
      <c r="F827" s="1354"/>
      <c r="G827" s="1354">
        <v>333</v>
      </c>
    </row>
    <row r="828" spans="1:7">
      <c r="A828" t="s">
        <v>1405</v>
      </c>
      <c r="B828" s="1354"/>
      <c r="C828" s="1354"/>
      <c r="D828" s="1354">
        <v>160</v>
      </c>
      <c r="E828" s="1354"/>
      <c r="F828" s="1354"/>
      <c r="G828" s="1354">
        <v>160</v>
      </c>
    </row>
    <row r="829" spans="1:7">
      <c r="A829" t="s">
        <v>146</v>
      </c>
      <c r="B829" s="1354"/>
      <c r="C829" s="1354"/>
      <c r="D829" s="1354">
        <v>1282</v>
      </c>
      <c r="E829" s="1354">
        <v>980</v>
      </c>
      <c r="F829" s="1354"/>
      <c r="G829" s="1354">
        <v>2262</v>
      </c>
    </row>
    <row r="830" spans="1:7">
      <c r="A830" t="s">
        <v>1075</v>
      </c>
      <c r="B830" s="1354"/>
      <c r="C830" s="1354"/>
      <c r="D830" s="1354"/>
      <c r="E830" s="1354"/>
      <c r="F830" s="1354"/>
      <c r="G830" s="1354"/>
    </row>
    <row r="831" spans="1:7">
      <c r="A831" t="s">
        <v>750</v>
      </c>
      <c r="B831" s="1354">
        <v>5232</v>
      </c>
      <c r="C831" s="1354">
        <v>5991</v>
      </c>
      <c r="D831" s="1354">
        <v>4240</v>
      </c>
      <c r="E831" s="1354">
        <v>3081</v>
      </c>
      <c r="F831" s="1354">
        <v>268</v>
      </c>
      <c r="G831" s="1354">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54"/>
      <c r="C836" s="1354">
        <v>163</v>
      </c>
      <c r="D836" s="1354">
        <v>535</v>
      </c>
      <c r="E836" s="1354">
        <v>570</v>
      </c>
      <c r="F836" s="1354"/>
      <c r="G836" s="1354">
        <v>1268</v>
      </c>
    </row>
    <row r="837" spans="1:7">
      <c r="A837" t="s">
        <v>687</v>
      </c>
      <c r="B837" s="1354"/>
      <c r="C837" s="1354"/>
      <c r="D837" s="1354"/>
      <c r="E837" s="1354"/>
      <c r="F837" s="1354"/>
      <c r="G837" s="1354"/>
    </row>
    <row r="838" spans="1:7">
      <c r="A838" t="s">
        <v>418</v>
      </c>
      <c r="B838" s="1354"/>
      <c r="C838" s="1354"/>
      <c r="D838" s="1354"/>
      <c r="E838" s="1354">
        <v>170</v>
      </c>
      <c r="F838" s="1354"/>
      <c r="G838" s="1354">
        <v>170</v>
      </c>
    </row>
    <row r="839" spans="1:7">
      <c r="A839" t="s">
        <v>1072</v>
      </c>
      <c r="B839" s="1354"/>
      <c r="C839" s="1354"/>
      <c r="D839" s="1354">
        <v>986</v>
      </c>
      <c r="E839" s="1354"/>
      <c r="F839" s="1354"/>
      <c r="G839" s="1354">
        <v>986</v>
      </c>
    </row>
    <row r="840" spans="1:7">
      <c r="A840" t="s">
        <v>1402</v>
      </c>
      <c r="B840" s="1354">
        <v>916</v>
      </c>
      <c r="C840" s="1354">
        <v>144</v>
      </c>
      <c r="D840" s="1354"/>
      <c r="E840" s="1354"/>
      <c r="F840" s="1354"/>
      <c r="G840" s="1354">
        <v>1060</v>
      </c>
    </row>
    <row r="841" spans="1:7">
      <c r="A841" t="s">
        <v>1178</v>
      </c>
      <c r="B841" s="1354"/>
      <c r="C841" s="1354"/>
      <c r="D841" s="1354"/>
      <c r="E841" s="1354"/>
      <c r="F841" s="1354"/>
      <c r="G841" s="1354"/>
    </row>
    <row r="842" spans="1:7">
      <c r="A842" t="s">
        <v>1174</v>
      </c>
      <c r="B842" s="1354"/>
      <c r="C842" s="1354"/>
      <c r="D842" s="1354"/>
      <c r="E842" s="1354"/>
      <c r="F842" s="1354"/>
      <c r="G842" s="1354"/>
    </row>
    <row r="843" spans="1:7">
      <c r="A843" t="s">
        <v>146</v>
      </c>
      <c r="B843" s="1354">
        <v>828</v>
      </c>
      <c r="C843" s="1354">
        <v>150</v>
      </c>
      <c r="D843" s="1354"/>
      <c r="E843" s="1354">
        <v>688</v>
      </c>
      <c r="F843" s="1354"/>
      <c r="G843" s="1354">
        <v>1666</v>
      </c>
    </row>
    <row r="844" spans="1:7">
      <c r="A844" t="s">
        <v>1406</v>
      </c>
      <c r="B844" s="1354">
        <v>233</v>
      </c>
      <c r="C844" s="1354"/>
      <c r="D844" s="1354"/>
      <c r="E844" s="1354"/>
      <c r="F844" s="1354"/>
      <c r="G844" s="1354">
        <v>233</v>
      </c>
    </row>
    <row r="845" spans="1:7">
      <c r="A845" t="s">
        <v>922</v>
      </c>
      <c r="B845" s="1354">
        <v>1768</v>
      </c>
      <c r="C845" s="1354">
        <v>510</v>
      </c>
      <c r="D845" s="1354"/>
      <c r="E845" s="1354"/>
      <c r="F845" s="1354"/>
      <c r="G845" s="1354">
        <v>2278</v>
      </c>
    </row>
    <row r="846" spans="1:7">
      <c r="A846" t="s">
        <v>1241</v>
      </c>
      <c r="B846" s="1354">
        <v>220</v>
      </c>
      <c r="C846" s="1354">
        <v>435</v>
      </c>
      <c r="D846" s="1354">
        <v>227</v>
      </c>
      <c r="E846" s="1354">
        <v>487</v>
      </c>
      <c r="F846" s="1354">
        <v>123</v>
      </c>
      <c r="G846" s="1354">
        <v>1492</v>
      </c>
    </row>
    <row r="847" spans="1:7">
      <c r="A847" t="s">
        <v>799</v>
      </c>
      <c r="B847" s="1354">
        <v>60</v>
      </c>
      <c r="C847" s="1354">
        <v>219</v>
      </c>
      <c r="D847" s="1354"/>
      <c r="E847" s="1354"/>
      <c r="F847" s="1354"/>
      <c r="G847" s="1354">
        <v>279</v>
      </c>
    </row>
    <row r="848" spans="1:7">
      <c r="A848" t="s">
        <v>985</v>
      </c>
      <c r="B848" s="1354"/>
      <c r="C848" s="1354"/>
      <c r="D848" s="1354">
        <v>240</v>
      </c>
      <c r="E848" s="1354"/>
      <c r="F848" s="1354"/>
      <c r="G848" s="1354">
        <v>240</v>
      </c>
    </row>
    <row r="849" spans="1:7">
      <c r="A849" t="s">
        <v>1407</v>
      </c>
      <c r="B849" s="1354"/>
      <c r="C849" s="1354">
        <v>1603</v>
      </c>
      <c r="D849" s="1354">
        <v>791</v>
      </c>
      <c r="E849" s="1354">
        <v>2803</v>
      </c>
      <c r="F849" s="1354"/>
      <c r="G849" s="1354">
        <v>5197</v>
      </c>
    </row>
    <row r="850" spans="1:7">
      <c r="A850" t="s">
        <v>1084</v>
      </c>
      <c r="B850" s="1354"/>
      <c r="C850" s="1354">
        <v>927</v>
      </c>
      <c r="D850" s="1354">
        <v>1221</v>
      </c>
      <c r="E850" s="1354">
        <v>1023</v>
      </c>
      <c r="F850" s="1354"/>
      <c r="G850" s="1354">
        <v>3171</v>
      </c>
    </row>
    <row r="851" spans="1:7">
      <c r="A851" t="s">
        <v>926</v>
      </c>
      <c r="B851" s="1354"/>
      <c r="C851" s="1354">
        <v>974</v>
      </c>
      <c r="D851" s="1354">
        <v>1312</v>
      </c>
      <c r="E851" s="1354">
        <v>359</v>
      </c>
      <c r="F851" s="1354"/>
      <c r="G851" s="1354">
        <v>2645</v>
      </c>
    </row>
    <row r="852" spans="1:7">
      <c r="A852" t="s">
        <v>1176</v>
      </c>
      <c r="B852" s="1354"/>
      <c r="C852" s="1354"/>
      <c r="D852" s="1354">
        <v>1239</v>
      </c>
      <c r="E852" s="1354">
        <v>1220</v>
      </c>
      <c r="F852" s="1354"/>
      <c r="G852" s="1354">
        <v>2459</v>
      </c>
    </row>
    <row r="853" spans="1:7">
      <c r="A853" t="s">
        <v>1087</v>
      </c>
      <c r="B853" s="1354"/>
      <c r="C853" s="1354"/>
      <c r="D853" s="1354">
        <v>1457</v>
      </c>
      <c r="E853" s="1354">
        <v>1142</v>
      </c>
      <c r="F853" s="1354">
        <v>945</v>
      </c>
      <c r="G853" s="1354">
        <v>3544</v>
      </c>
    </row>
    <row r="854" spans="1:7">
      <c r="A854" t="s">
        <v>750</v>
      </c>
      <c r="B854" s="1354">
        <v>4025</v>
      </c>
      <c r="C854" s="1354">
        <v>5125</v>
      </c>
      <c r="D854" s="1354">
        <v>8008</v>
      </c>
      <c r="E854" s="1354">
        <v>8462</v>
      </c>
      <c r="F854" s="1354">
        <v>1068</v>
      </c>
      <c r="G854" s="1354">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54">
        <v>92</v>
      </c>
      <c r="C859" s="1354"/>
      <c r="D859" s="1354"/>
      <c r="E859" s="1354">
        <v>209</v>
      </c>
      <c r="F859" s="1354">
        <v>434</v>
      </c>
      <c r="G859" s="1354">
        <v>735</v>
      </c>
    </row>
    <row r="860" spans="1:7">
      <c r="A860" t="s">
        <v>720</v>
      </c>
      <c r="B860" s="1354">
        <v>153</v>
      </c>
      <c r="C860" s="1354">
        <v>244</v>
      </c>
      <c r="D860" s="1354"/>
      <c r="E860" s="1354">
        <v>237</v>
      </c>
      <c r="F860" s="1354"/>
      <c r="G860" s="1354">
        <v>634</v>
      </c>
    </row>
    <row r="861" spans="1:7">
      <c r="A861" t="s">
        <v>687</v>
      </c>
      <c r="B861" s="1354">
        <v>455</v>
      </c>
      <c r="C861" s="1354"/>
      <c r="D861" s="1354"/>
      <c r="E861" s="1354"/>
      <c r="F861" s="1354"/>
      <c r="G861" s="1354">
        <v>455</v>
      </c>
    </row>
    <row r="862" spans="1:7">
      <c r="A862" t="s">
        <v>397</v>
      </c>
      <c r="B862" s="1354">
        <v>151</v>
      </c>
      <c r="C862" s="1354">
        <v>149</v>
      </c>
      <c r="D862" s="1354"/>
      <c r="E862" s="1354"/>
      <c r="F862" s="1354"/>
      <c r="G862" s="1354">
        <v>300</v>
      </c>
    </row>
    <row r="863" spans="1:7">
      <c r="A863" t="s">
        <v>718</v>
      </c>
      <c r="B863" s="1354"/>
      <c r="C863" s="1354"/>
      <c r="D863" s="1354">
        <v>168</v>
      </c>
      <c r="E863" s="1354"/>
      <c r="F863" s="1354">
        <v>34</v>
      </c>
      <c r="G863" s="1354">
        <v>202</v>
      </c>
    </row>
    <row r="864" spans="1:7">
      <c r="A864" t="s">
        <v>1124</v>
      </c>
      <c r="B864" s="1354"/>
      <c r="C864" s="1354"/>
      <c r="D864" s="1354"/>
      <c r="E864" s="1354"/>
      <c r="F864" s="1354"/>
      <c r="G864" s="1354"/>
    </row>
    <row r="865" spans="1:7">
      <c r="A865" t="s">
        <v>1241</v>
      </c>
      <c r="B865" s="1354"/>
      <c r="C865" s="1354">
        <v>413</v>
      </c>
      <c r="D865" s="1354">
        <v>190</v>
      </c>
      <c r="E865" s="1354">
        <v>1194</v>
      </c>
      <c r="F865" s="1354">
        <v>306</v>
      </c>
      <c r="G865" s="1354">
        <v>2103</v>
      </c>
    </row>
    <row r="866" spans="1:7">
      <c r="A866" t="s">
        <v>1407</v>
      </c>
      <c r="B866" s="1354">
        <v>3343</v>
      </c>
      <c r="C866" s="1354">
        <v>714</v>
      </c>
      <c r="D866" s="1354">
        <v>2013</v>
      </c>
      <c r="E866" s="1354">
        <v>1500</v>
      </c>
      <c r="F866" s="1354">
        <v>1933</v>
      </c>
      <c r="G866" s="1354">
        <v>9503</v>
      </c>
    </row>
    <row r="867" spans="1:7">
      <c r="A867" t="s">
        <v>1084</v>
      </c>
      <c r="B867" s="1354">
        <v>1100</v>
      </c>
      <c r="C867" s="1354">
        <v>527</v>
      </c>
      <c r="D867" s="1354">
        <v>553</v>
      </c>
      <c r="E867" s="1354"/>
      <c r="F867" s="1354"/>
      <c r="G867" s="1354">
        <v>2180</v>
      </c>
    </row>
    <row r="868" spans="1:7">
      <c r="A868" t="s">
        <v>926</v>
      </c>
      <c r="B868" s="1354"/>
      <c r="C868" s="1354">
        <v>230</v>
      </c>
      <c r="D868" s="1354"/>
      <c r="E868" s="1354"/>
      <c r="F868" s="1354"/>
      <c r="G868" s="1354">
        <v>230</v>
      </c>
    </row>
    <row r="869" spans="1:7">
      <c r="A869" t="s">
        <v>1176</v>
      </c>
      <c r="B869" s="1354">
        <v>853</v>
      </c>
      <c r="C869" s="1354"/>
      <c r="D869" s="1354"/>
      <c r="E869" s="1354"/>
      <c r="F869" s="1354"/>
      <c r="G869" s="1354">
        <v>853</v>
      </c>
    </row>
    <row r="870" spans="1:7">
      <c r="A870" t="s">
        <v>1087</v>
      </c>
      <c r="B870" s="1354">
        <v>1186</v>
      </c>
      <c r="C870" s="1354">
        <v>1564</v>
      </c>
      <c r="D870" s="1354">
        <v>1012</v>
      </c>
      <c r="E870" s="1354">
        <v>588</v>
      </c>
      <c r="F870" s="1354"/>
      <c r="G870" s="1354">
        <v>4350</v>
      </c>
    </row>
    <row r="871" spans="1:7">
      <c r="A871" t="s">
        <v>1180</v>
      </c>
      <c r="B871" s="1354"/>
      <c r="C871" s="1354">
        <v>1007</v>
      </c>
      <c r="D871" s="1354">
        <v>1672</v>
      </c>
      <c r="E871" s="1354">
        <v>1544</v>
      </c>
      <c r="F871" s="1354"/>
      <c r="G871" s="1354">
        <v>4223</v>
      </c>
    </row>
    <row r="872" spans="1:7">
      <c r="A872" t="s">
        <v>942</v>
      </c>
      <c r="B872" s="1354"/>
      <c r="C872" s="1354">
        <v>1182</v>
      </c>
      <c r="D872" s="1354">
        <v>1604</v>
      </c>
      <c r="E872" s="1354">
        <v>1268</v>
      </c>
      <c r="F872" s="1354"/>
      <c r="G872" s="1354">
        <v>4054</v>
      </c>
    </row>
    <row r="873" spans="1:7">
      <c r="A873" t="s">
        <v>1102</v>
      </c>
      <c r="B873" s="1354"/>
      <c r="C873" s="1354"/>
      <c r="D873" s="1354">
        <v>1624</v>
      </c>
      <c r="E873" s="1354">
        <v>551</v>
      </c>
      <c r="F873" s="1354"/>
      <c r="G873" s="1354">
        <v>2175</v>
      </c>
    </row>
    <row r="874" spans="1:7">
      <c r="A874" t="s">
        <v>1085</v>
      </c>
      <c r="B874" s="1354"/>
      <c r="C874" s="1354"/>
      <c r="D874" s="1354"/>
      <c r="E874" s="1354"/>
      <c r="F874" s="1354">
        <v>408</v>
      </c>
      <c r="G874" s="1354">
        <v>408</v>
      </c>
    </row>
    <row r="875" spans="1:7">
      <c r="A875" t="s">
        <v>750</v>
      </c>
      <c r="B875" s="1354">
        <v>7333</v>
      </c>
      <c r="C875" s="1354">
        <v>6030</v>
      </c>
      <c r="D875" s="1354">
        <v>8836</v>
      </c>
      <c r="E875" s="1354">
        <v>7091</v>
      </c>
      <c r="F875" s="1354">
        <v>3115</v>
      </c>
      <c r="G875" s="1354">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54"/>
      <c r="C880" s="1354"/>
      <c r="D880" s="1354">
        <v>171</v>
      </c>
      <c r="E880" s="1354"/>
      <c r="F880" s="1354"/>
      <c r="G880" s="1354">
        <v>171</v>
      </c>
    </row>
    <row r="881" spans="1:7">
      <c r="A881" t="s">
        <v>673</v>
      </c>
      <c r="B881" s="1354">
        <v>567</v>
      </c>
      <c r="C881" s="1354"/>
      <c r="D881" s="1354"/>
      <c r="E881" s="1354"/>
      <c r="F881" s="1354"/>
      <c r="G881" s="1354">
        <v>567</v>
      </c>
    </row>
    <row r="882" spans="1:7">
      <c r="A882" t="s">
        <v>397</v>
      </c>
      <c r="B882" s="1354"/>
      <c r="C882" s="1354"/>
      <c r="D882" s="1354"/>
      <c r="E882" s="1354"/>
      <c r="F882" s="1354"/>
      <c r="G882" s="1354"/>
    </row>
    <row r="883" spans="1:7">
      <c r="A883" t="s">
        <v>428</v>
      </c>
      <c r="B883" s="1354"/>
      <c r="C883" s="1354"/>
      <c r="D883" s="1354"/>
      <c r="E883" s="1354"/>
      <c r="F883" s="1354">
        <v>60</v>
      </c>
      <c r="G883" s="1354">
        <v>60</v>
      </c>
    </row>
    <row r="884" spans="1:7">
      <c r="A884" t="s">
        <v>418</v>
      </c>
      <c r="B884" s="1354"/>
      <c r="C884" s="1354"/>
      <c r="D884" s="1354"/>
      <c r="E884" s="1354"/>
      <c r="F884" s="1354"/>
      <c r="G884" s="1354"/>
    </row>
    <row r="885" spans="1:7">
      <c r="A885" t="s">
        <v>1072</v>
      </c>
      <c r="B885" s="1354"/>
      <c r="C885" s="1354"/>
      <c r="D885" s="1354"/>
      <c r="E885" s="1354"/>
      <c r="F885" s="1354"/>
      <c r="G885" s="1354"/>
    </row>
    <row r="886" spans="1:7">
      <c r="A886" t="s">
        <v>718</v>
      </c>
      <c r="B886" s="1354">
        <v>188</v>
      </c>
      <c r="C886" s="1354">
        <v>140</v>
      </c>
      <c r="D886" s="1354"/>
      <c r="E886" s="1354"/>
      <c r="F886" s="1354"/>
      <c r="G886" s="1354">
        <v>328</v>
      </c>
    </row>
    <row r="887" spans="1:7">
      <c r="A887" t="s">
        <v>1124</v>
      </c>
      <c r="B887" s="1354">
        <v>270</v>
      </c>
      <c r="C887" s="1354">
        <v>60</v>
      </c>
      <c r="D887" s="1354"/>
      <c r="E887" s="1354"/>
      <c r="F887" s="1354"/>
      <c r="G887" s="1354">
        <v>330</v>
      </c>
    </row>
    <row r="888" spans="1:7">
      <c r="A888" t="s">
        <v>922</v>
      </c>
      <c r="B888" s="1354"/>
      <c r="C888" s="1354"/>
      <c r="D888" s="1354"/>
      <c r="E888" s="1354"/>
      <c r="F888" s="1354"/>
      <c r="G888" s="1354"/>
    </row>
    <row r="889" spans="1:7">
      <c r="A889" t="s">
        <v>1241</v>
      </c>
      <c r="B889" s="1354">
        <v>203</v>
      </c>
      <c r="C889" s="1354">
        <v>996</v>
      </c>
      <c r="D889" s="1354">
        <v>1147</v>
      </c>
      <c r="E889" s="1354">
        <v>1053</v>
      </c>
      <c r="F889" s="1354">
        <v>955</v>
      </c>
      <c r="G889" s="1354">
        <v>4354</v>
      </c>
    </row>
    <row r="890" spans="1:7">
      <c r="A890" t="s">
        <v>1407</v>
      </c>
      <c r="B890" s="1354">
        <v>820</v>
      </c>
      <c r="C890" s="1354">
        <v>2077</v>
      </c>
      <c r="D890" s="1354">
        <v>1096</v>
      </c>
      <c r="E890" s="1354"/>
      <c r="F890" s="1354"/>
      <c r="G890" s="1354">
        <v>3993</v>
      </c>
    </row>
    <row r="891" spans="1:7">
      <c r="A891" t="s">
        <v>1084</v>
      </c>
      <c r="B891" s="1354"/>
      <c r="C891" s="1354">
        <v>1647</v>
      </c>
      <c r="D891" s="1354">
        <v>343</v>
      </c>
      <c r="E891" s="1354"/>
      <c r="F891" s="1354"/>
      <c r="G891" s="1354">
        <v>1990</v>
      </c>
    </row>
    <row r="892" spans="1:7">
      <c r="A892" t="s">
        <v>1180</v>
      </c>
      <c r="B892" s="1354">
        <v>587</v>
      </c>
      <c r="C892" s="1354">
        <v>115</v>
      </c>
      <c r="D892" s="1354"/>
      <c r="E892" s="1354"/>
      <c r="F892" s="1354"/>
      <c r="G892" s="1354">
        <v>702</v>
      </c>
    </row>
    <row r="893" spans="1:7">
      <c r="A893" t="s">
        <v>924</v>
      </c>
      <c r="B893" s="1354"/>
      <c r="C893" s="1354">
        <v>1509</v>
      </c>
      <c r="D893" s="1354">
        <v>1087</v>
      </c>
      <c r="E893" s="1354">
        <v>777</v>
      </c>
      <c r="F893" s="1354"/>
      <c r="G893" s="1354">
        <v>3373</v>
      </c>
    </row>
    <row r="894" spans="1:7">
      <c r="A894" t="s">
        <v>942</v>
      </c>
      <c r="B894" s="1354">
        <v>1310</v>
      </c>
      <c r="C894" s="1354"/>
      <c r="D894" s="1354"/>
      <c r="E894" s="1354"/>
      <c r="F894" s="1354"/>
      <c r="G894" s="1354">
        <v>1310</v>
      </c>
    </row>
    <row r="895" spans="1:7">
      <c r="A895" t="s">
        <v>1102</v>
      </c>
      <c r="B895" s="1354"/>
      <c r="C895" s="1354"/>
      <c r="D895" s="1354"/>
      <c r="E895" s="1354"/>
      <c r="F895" s="1354">
        <v>168</v>
      </c>
      <c r="G895" s="1354">
        <v>168</v>
      </c>
    </row>
    <row r="896" spans="1:7">
      <c r="A896" t="s">
        <v>1085</v>
      </c>
      <c r="B896" s="1354">
        <v>1323</v>
      </c>
      <c r="C896" s="1354">
        <v>1516</v>
      </c>
      <c r="D896" s="1354">
        <v>790</v>
      </c>
      <c r="E896" s="1354">
        <v>930</v>
      </c>
      <c r="F896" s="1354">
        <v>408</v>
      </c>
      <c r="G896" s="1354">
        <v>4967</v>
      </c>
    </row>
    <row r="897" spans="1:7">
      <c r="A897" t="s">
        <v>1408</v>
      </c>
      <c r="B897" s="1354">
        <v>1224</v>
      </c>
      <c r="C897" s="1354">
        <v>988</v>
      </c>
      <c r="D897" s="1354">
        <v>2316</v>
      </c>
      <c r="E897" s="1354">
        <v>2066</v>
      </c>
      <c r="F897" s="1354"/>
      <c r="G897" s="1354">
        <v>6594</v>
      </c>
    </row>
    <row r="898" spans="1:7">
      <c r="A898" t="s">
        <v>920</v>
      </c>
      <c r="B898" s="1354"/>
      <c r="C898" s="1354">
        <v>1678</v>
      </c>
      <c r="D898" s="1354"/>
      <c r="E898" s="1354">
        <v>394</v>
      </c>
      <c r="F898" s="1354"/>
      <c r="G898" s="1354">
        <v>2072</v>
      </c>
    </row>
    <row r="899" spans="1:7">
      <c r="A899" t="s">
        <v>1082</v>
      </c>
      <c r="B899" s="1354"/>
      <c r="C899" s="1354"/>
      <c r="D899" s="1354">
        <v>3179</v>
      </c>
      <c r="E899" s="1354"/>
      <c r="F899" s="1354"/>
      <c r="G899" s="1354">
        <v>3179</v>
      </c>
    </row>
    <row r="900" spans="1:7">
      <c r="A900" t="s">
        <v>1200</v>
      </c>
      <c r="B900" s="1354"/>
      <c r="C900" s="1354"/>
      <c r="D900" s="1354"/>
      <c r="E900" s="1354">
        <v>978</v>
      </c>
      <c r="F900" s="1354"/>
      <c r="G900" s="1354">
        <v>978</v>
      </c>
    </row>
    <row r="901" spans="1:7">
      <c r="A901" t="s">
        <v>1193</v>
      </c>
      <c r="B901" s="1354"/>
      <c r="C901" s="1354"/>
      <c r="D901" s="1354"/>
      <c r="E901" s="1354">
        <v>502</v>
      </c>
      <c r="F901" s="1354"/>
      <c r="G901" s="1354">
        <v>502</v>
      </c>
    </row>
    <row r="902" spans="1:7">
      <c r="A902" t="s">
        <v>199</v>
      </c>
      <c r="B902" s="1354"/>
      <c r="C902" s="1354"/>
      <c r="D902" s="1354"/>
      <c r="E902" s="1354">
        <v>346</v>
      </c>
      <c r="F902" s="1354"/>
      <c r="G902" s="1354">
        <v>346</v>
      </c>
    </row>
    <row r="903" spans="1:7">
      <c r="A903" t="s">
        <v>750</v>
      </c>
      <c r="B903" s="1354">
        <v>6492</v>
      </c>
      <c r="C903" s="1354">
        <v>10726</v>
      </c>
      <c r="D903" s="1354">
        <v>10129</v>
      </c>
      <c r="E903" s="1354">
        <v>7046</v>
      </c>
      <c r="F903" s="1354">
        <v>1591</v>
      </c>
      <c r="G903" s="1354">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54"/>
      <c r="C908" s="1354"/>
      <c r="D908" s="1354"/>
      <c r="E908" s="1354"/>
      <c r="F908" s="1354"/>
      <c r="G908" s="1354"/>
    </row>
    <row r="909" spans="1:7">
      <c r="A909" t="s">
        <v>430</v>
      </c>
      <c r="B909" s="1354"/>
      <c r="C909" s="1354"/>
      <c r="D909" s="1354"/>
      <c r="E909" s="1354"/>
      <c r="F909" s="1354"/>
      <c r="G909" s="1354"/>
    </row>
    <row r="910" spans="1:7">
      <c r="A910" t="s">
        <v>1072</v>
      </c>
      <c r="B910" s="1354"/>
      <c r="C910" s="1354"/>
      <c r="D910" s="1354"/>
      <c r="E910" s="1354"/>
      <c r="F910" s="1354"/>
      <c r="G910" s="1354"/>
    </row>
    <row r="911" spans="1:7">
      <c r="A911" t="s">
        <v>1090</v>
      </c>
      <c r="B911" s="1354"/>
      <c r="C911" s="1354"/>
      <c r="D911" s="1354"/>
      <c r="E911" s="1354"/>
      <c r="F911" s="1354">
        <v>569</v>
      </c>
      <c r="G911" s="1354">
        <v>569</v>
      </c>
    </row>
    <row r="912" spans="1:7">
      <c r="A912" t="s">
        <v>1241</v>
      </c>
      <c r="B912" s="1354"/>
      <c r="C912" s="1354"/>
      <c r="D912" s="1354"/>
      <c r="E912" s="1354"/>
      <c r="F912" s="1354"/>
      <c r="G912" s="1354"/>
    </row>
    <row r="913" spans="1:7">
      <c r="A913" t="s">
        <v>799</v>
      </c>
      <c r="B913" s="1354"/>
      <c r="C913" s="1354"/>
      <c r="D913" s="1354">
        <v>150</v>
      </c>
      <c r="E913" s="1354"/>
      <c r="F913" s="1354"/>
      <c r="G913" s="1354">
        <v>150</v>
      </c>
    </row>
    <row r="914" spans="1:7">
      <c r="A914" t="s">
        <v>1087</v>
      </c>
      <c r="B914" s="1354"/>
      <c r="C914" s="1354"/>
      <c r="D914" s="1354"/>
      <c r="E914" s="1354"/>
      <c r="F914" s="1354"/>
      <c r="G914" s="1354"/>
    </row>
    <row r="915" spans="1:7">
      <c r="A915" t="s">
        <v>942</v>
      </c>
      <c r="B915" s="1354">
        <v>701</v>
      </c>
      <c r="C915" s="1354"/>
      <c r="D915" s="1354"/>
      <c r="E915" s="1354"/>
      <c r="F915" s="1354"/>
      <c r="G915" s="1354">
        <v>701</v>
      </c>
    </row>
    <row r="916" spans="1:7">
      <c r="A916" t="s">
        <v>1102</v>
      </c>
      <c r="B916" s="1354">
        <v>463</v>
      </c>
      <c r="C916" s="1354">
        <v>633</v>
      </c>
      <c r="D916" s="1354">
        <v>625</v>
      </c>
      <c r="E916" s="1354"/>
      <c r="F916" s="1354"/>
      <c r="G916" s="1354">
        <v>1721</v>
      </c>
    </row>
    <row r="917" spans="1:7">
      <c r="A917" t="s">
        <v>1085</v>
      </c>
      <c r="B917" s="1354"/>
      <c r="C917" s="1354"/>
      <c r="D917" s="1354"/>
      <c r="E917" s="1354"/>
      <c r="F917" s="1354"/>
      <c r="G917" s="1354"/>
    </row>
    <row r="918" spans="1:7">
      <c r="A918" t="s">
        <v>1082</v>
      </c>
      <c r="B918" s="1354">
        <v>882</v>
      </c>
      <c r="C918" s="1354">
        <v>1072</v>
      </c>
      <c r="D918" s="1354">
        <v>1034</v>
      </c>
      <c r="E918" s="1354">
        <v>209</v>
      </c>
      <c r="F918" s="1354"/>
      <c r="G918" s="1354">
        <v>3197</v>
      </c>
    </row>
    <row r="919" spans="1:7">
      <c r="A919" t="s">
        <v>1200</v>
      </c>
      <c r="B919" s="1354">
        <v>1420</v>
      </c>
      <c r="C919" s="1354">
        <v>990</v>
      </c>
      <c r="D919" s="1354">
        <v>549</v>
      </c>
      <c r="E919" s="1354"/>
      <c r="F919" s="1354"/>
      <c r="G919" s="1354">
        <v>2959</v>
      </c>
    </row>
    <row r="920" spans="1:7">
      <c r="A920" t="s">
        <v>1193</v>
      </c>
      <c r="B920" s="1354">
        <v>259</v>
      </c>
      <c r="C920" s="1354">
        <v>1087</v>
      </c>
      <c r="D920" s="1354">
        <v>2206</v>
      </c>
      <c r="E920" s="1354">
        <v>453</v>
      </c>
      <c r="F920" s="1354"/>
      <c r="G920" s="1354">
        <v>4005</v>
      </c>
    </row>
    <row r="921" spans="1:7">
      <c r="A921" t="s">
        <v>199</v>
      </c>
      <c r="B921" s="1354"/>
      <c r="C921" s="1354">
        <v>379</v>
      </c>
      <c r="D921" s="1354">
        <v>208</v>
      </c>
      <c r="E921" s="1354"/>
      <c r="F921" s="1354"/>
      <c r="G921" s="1354">
        <v>587</v>
      </c>
    </row>
    <row r="922" spans="1:7">
      <c r="A922" t="s">
        <v>930</v>
      </c>
      <c r="B922" s="1354">
        <v>579</v>
      </c>
      <c r="C922" s="1354">
        <v>1120</v>
      </c>
      <c r="D922" s="1354">
        <v>1488</v>
      </c>
      <c r="E922" s="1354">
        <v>954</v>
      </c>
      <c r="F922" s="1354"/>
      <c r="G922" s="1354">
        <v>4141</v>
      </c>
    </row>
    <row r="923" spans="1:7">
      <c r="A923" t="s">
        <v>1409</v>
      </c>
      <c r="B923" s="1354">
        <v>365</v>
      </c>
      <c r="C923" s="1354"/>
      <c r="D923" s="1354"/>
      <c r="E923" s="1354"/>
      <c r="F923" s="1354"/>
      <c r="G923" s="1354">
        <v>365</v>
      </c>
    </row>
    <row r="924" spans="1:7">
      <c r="A924" t="s">
        <v>1110</v>
      </c>
      <c r="B924" s="1354">
        <v>207</v>
      </c>
      <c r="C924" s="1354"/>
      <c r="D924" s="1354"/>
      <c r="E924" s="1354"/>
      <c r="F924" s="1354"/>
      <c r="G924" s="1354">
        <v>207</v>
      </c>
    </row>
    <row r="925" spans="1:7">
      <c r="A925" t="s">
        <v>1245</v>
      </c>
      <c r="B925" s="1354"/>
      <c r="C925" s="1354">
        <v>1691</v>
      </c>
      <c r="D925" s="1354">
        <v>1998</v>
      </c>
      <c r="E925" s="1354">
        <v>760</v>
      </c>
      <c r="F925" s="1354">
        <v>3975</v>
      </c>
      <c r="G925" s="1354">
        <v>8424</v>
      </c>
    </row>
    <row r="926" spans="1:7">
      <c r="A926" t="s">
        <v>993</v>
      </c>
      <c r="B926" s="1354"/>
      <c r="C926" s="1354"/>
      <c r="D926" s="1354">
        <v>1031</v>
      </c>
      <c r="E926" s="1354"/>
      <c r="F926" s="1354"/>
      <c r="G926" s="1354">
        <v>1031</v>
      </c>
    </row>
    <row r="927" spans="1:7">
      <c r="A927" t="s">
        <v>1100</v>
      </c>
      <c r="B927" s="1354"/>
      <c r="C927" s="1354"/>
      <c r="D927" s="1354"/>
      <c r="E927" s="1354">
        <v>1063</v>
      </c>
      <c r="F927" s="1354">
        <v>1263</v>
      </c>
      <c r="G927" s="1354">
        <v>2326</v>
      </c>
    </row>
    <row r="928" spans="1:7">
      <c r="A928" t="s">
        <v>1243</v>
      </c>
      <c r="B928" s="1354"/>
      <c r="C928" s="1354"/>
      <c r="D928" s="1354"/>
      <c r="E928" s="1354"/>
      <c r="F928" s="1354">
        <v>451</v>
      </c>
      <c r="G928" s="1354">
        <v>451</v>
      </c>
    </row>
    <row r="929" spans="1:7">
      <c r="A929" t="s">
        <v>1248</v>
      </c>
      <c r="B929" s="1354">
        <v>3266</v>
      </c>
      <c r="C929" s="1354">
        <v>3910</v>
      </c>
      <c r="D929" s="1354">
        <v>346</v>
      </c>
      <c r="E929" s="1354"/>
      <c r="F929" s="1354"/>
      <c r="G929" s="1354">
        <v>7522</v>
      </c>
    </row>
    <row r="930" spans="1:7">
      <c r="A930" t="s">
        <v>1254</v>
      </c>
      <c r="B930" s="1354"/>
      <c r="C930" s="1354">
        <v>372</v>
      </c>
      <c r="D930" s="1354">
        <v>656</v>
      </c>
      <c r="E930" s="1354"/>
      <c r="F930" s="1354"/>
      <c r="G930" s="1354">
        <v>1028</v>
      </c>
    </row>
    <row r="931" spans="1:7">
      <c r="A931" t="s">
        <v>1251</v>
      </c>
      <c r="B931" s="1354"/>
      <c r="C931" s="1354"/>
      <c r="D931" s="1354">
        <v>2985</v>
      </c>
      <c r="E931" s="1354">
        <v>2373</v>
      </c>
      <c r="F931" s="1354"/>
      <c r="G931" s="1354">
        <v>5358</v>
      </c>
    </row>
    <row r="932" spans="1:7">
      <c r="A932" t="s">
        <v>1270</v>
      </c>
      <c r="B932" s="1354"/>
      <c r="C932" s="1354"/>
      <c r="D932" s="1354"/>
      <c r="E932" s="1354"/>
      <c r="F932" s="1354">
        <v>2948</v>
      </c>
      <c r="G932" s="1354">
        <v>2948</v>
      </c>
    </row>
    <row r="933" spans="1:7">
      <c r="A933" t="s">
        <v>750</v>
      </c>
      <c r="B933" s="1354">
        <v>8142</v>
      </c>
      <c r="C933" s="1354">
        <v>11254</v>
      </c>
      <c r="D933" s="1354">
        <v>13276</v>
      </c>
      <c r="E933" s="1354">
        <v>5812</v>
      </c>
      <c r="F933" s="1354">
        <v>9206</v>
      </c>
      <c r="G933" s="1354">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54"/>
      <c r="C938" s="1354"/>
      <c r="D938" s="1354"/>
      <c r="E938" s="1354"/>
      <c r="F938" s="1354"/>
      <c r="G938" s="1354"/>
    </row>
    <row r="939" spans="1:7">
      <c r="A939" t="s">
        <v>1075</v>
      </c>
      <c r="B939" s="1354"/>
      <c r="C939" s="1354"/>
      <c r="D939" s="1354"/>
      <c r="E939" s="1354"/>
      <c r="F939" s="1354"/>
      <c r="G939" s="1354"/>
    </row>
    <row r="940" spans="1:7">
      <c r="A940" t="s">
        <v>1241</v>
      </c>
      <c r="B940" s="1354">
        <v>560</v>
      </c>
      <c r="C940" s="1354"/>
      <c r="D940" s="1354"/>
      <c r="E940" s="1354"/>
      <c r="F940" s="1354"/>
      <c r="G940" s="1354">
        <v>560</v>
      </c>
    </row>
    <row r="941" spans="1:7">
      <c r="A941" t="s">
        <v>1087</v>
      </c>
      <c r="B941" s="1354"/>
      <c r="C941" s="1354"/>
      <c r="D941" s="1354"/>
      <c r="E941" s="1354"/>
      <c r="F941" s="1354"/>
      <c r="G941" s="1354"/>
    </row>
    <row r="942" spans="1:7">
      <c r="A942" t="s">
        <v>942</v>
      </c>
      <c r="B942" s="1354">
        <v>138</v>
      </c>
      <c r="C942" s="1354"/>
      <c r="D942" s="1354"/>
      <c r="E942" s="1354"/>
      <c r="F942" s="1354"/>
      <c r="G942" s="1354">
        <v>138</v>
      </c>
    </row>
    <row r="943" spans="1:7">
      <c r="A943" t="s">
        <v>1085</v>
      </c>
      <c r="B943" s="1354"/>
      <c r="C943" s="1354"/>
      <c r="D943" s="1354"/>
      <c r="E943" s="1354"/>
      <c r="F943" s="1354"/>
      <c r="G943" s="1354"/>
    </row>
    <row r="944" spans="1:7">
      <c r="A944" t="s">
        <v>1082</v>
      </c>
      <c r="B944" s="1354">
        <v>96</v>
      </c>
      <c r="C944" s="1354"/>
      <c r="D944" s="1354"/>
      <c r="E944" s="1354"/>
      <c r="F944" s="1354"/>
      <c r="G944" s="1354">
        <v>96</v>
      </c>
    </row>
    <row r="945" spans="1:7">
      <c r="A945" t="s">
        <v>1200</v>
      </c>
      <c r="B945" s="1354">
        <v>632</v>
      </c>
      <c r="C945" s="1354"/>
      <c r="D945" s="1354"/>
      <c r="E945" s="1354"/>
      <c r="F945" s="1354"/>
      <c r="G945" s="1354">
        <v>632</v>
      </c>
    </row>
    <row r="946" spans="1:7">
      <c r="A946" t="s">
        <v>1193</v>
      </c>
      <c r="B946" s="1354">
        <v>558</v>
      </c>
      <c r="C946" s="1354"/>
      <c r="D946" s="1354"/>
      <c r="E946" s="1354"/>
      <c r="F946" s="1354"/>
      <c r="G946" s="1354">
        <v>558</v>
      </c>
    </row>
    <row r="947" spans="1:7">
      <c r="A947" t="s">
        <v>199</v>
      </c>
      <c r="B947" s="1354">
        <v>562</v>
      </c>
      <c r="C947" s="1354"/>
      <c r="D947" s="1354">
        <v>474</v>
      </c>
      <c r="E947" s="1354">
        <v>606</v>
      </c>
      <c r="F947" s="1354">
        <v>322</v>
      </c>
      <c r="G947" s="1354">
        <v>1964</v>
      </c>
    </row>
    <row r="948" spans="1:7">
      <c r="A948" t="s">
        <v>993</v>
      </c>
      <c r="B948" s="1354">
        <v>1351</v>
      </c>
      <c r="C948" s="1354"/>
      <c r="D948" s="1354">
        <v>890</v>
      </c>
      <c r="E948" s="1354"/>
      <c r="F948" s="1354"/>
      <c r="G948" s="1354">
        <v>2241</v>
      </c>
    </row>
    <row r="949" spans="1:7">
      <c r="A949" t="s">
        <v>1270</v>
      </c>
      <c r="B949" s="1354">
        <v>4084</v>
      </c>
      <c r="C949" s="1354"/>
      <c r="D949" s="1354">
        <v>242</v>
      </c>
      <c r="E949" s="1354"/>
      <c r="F949" s="1354"/>
      <c r="G949" s="1354">
        <v>4326</v>
      </c>
    </row>
    <row r="950" spans="1:7">
      <c r="A950" t="s">
        <v>1410</v>
      </c>
      <c r="B950" s="1354">
        <v>748</v>
      </c>
      <c r="C950" s="1354">
        <v>1062</v>
      </c>
      <c r="D950" s="1354"/>
      <c r="E950" s="1354"/>
      <c r="F950" s="1354"/>
      <c r="G950" s="1354">
        <v>1810</v>
      </c>
    </row>
    <row r="951" spans="1:7">
      <c r="A951" t="s">
        <v>804</v>
      </c>
      <c r="B951" s="1354">
        <v>435</v>
      </c>
      <c r="C951" s="1354"/>
      <c r="D951" s="1354"/>
      <c r="E951" s="1354">
        <v>1123</v>
      </c>
      <c r="F951" s="1354"/>
      <c r="G951" s="1354">
        <v>1558</v>
      </c>
    </row>
    <row r="952" spans="1:7">
      <c r="A952" t="s">
        <v>1182</v>
      </c>
      <c r="B952" s="1354"/>
      <c r="C952" s="1354"/>
      <c r="D952" s="1354">
        <v>1580</v>
      </c>
      <c r="E952" s="1354">
        <v>1258</v>
      </c>
      <c r="F952" s="1354"/>
      <c r="G952" s="1354">
        <v>2838</v>
      </c>
    </row>
    <row r="953" spans="1:7">
      <c r="A953" t="s">
        <v>928</v>
      </c>
      <c r="B953" s="1354"/>
      <c r="C953" s="1354"/>
      <c r="D953" s="1354">
        <v>877</v>
      </c>
      <c r="E953" s="1354">
        <v>814</v>
      </c>
      <c r="F953" s="1354"/>
      <c r="G953" s="1354">
        <v>1691</v>
      </c>
    </row>
    <row r="954" spans="1:7">
      <c r="A954" t="s">
        <v>190</v>
      </c>
      <c r="B954" s="1354"/>
      <c r="C954" s="1354"/>
      <c r="D954" s="1354">
        <v>711</v>
      </c>
      <c r="E954" s="1354">
        <v>325</v>
      </c>
      <c r="F954" s="1354">
        <v>430</v>
      </c>
      <c r="G954" s="1354">
        <v>1466</v>
      </c>
    </row>
    <row r="955" spans="1:7">
      <c r="A955" t="s">
        <v>828</v>
      </c>
      <c r="B955" s="1354"/>
      <c r="C955" s="1354"/>
      <c r="D955" s="1354">
        <v>1486</v>
      </c>
      <c r="E955" s="1354">
        <v>2912</v>
      </c>
      <c r="F955" s="1354">
        <v>2125</v>
      </c>
      <c r="G955" s="1354">
        <v>6523</v>
      </c>
    </row>
    <row r="956" spans="1:7">
      <c r="A956" t="s">
        <v>1262</v>
      </c>
      <c r="B956" s="1354"/>
      <c r="C956" s="1354"/>
      <c r="D956" s="1354">
        <v>1264</v>
      </c>
      <c r="E956" s="1354">
        <v>1281</v>
      </c>
      <c r="F956" s="1354"/>
      <c r="G956" s="1354">
        <v>2545</v>
      </c>
    </row>
    <row r="957" spans="1:7">
      <c r="A957" t="s">
        <v>1411</v>
      </c>
      <c r="B957" s="1354"/>
      <c r="C957" s="1354"/>
      <c r="D957" s="1354"/>
      <c r="E957" s="1354"/>
      <c r="F957" s="1354"/>
      <c r="G957" s="1354"/>
    </row>
    <row r="958" spans="1:7">
      <c r="A958" t="s">
        <v>1275</v>
      </c>
      <c r="B958" s="1354"/>
      <c r="C958" s="1354"/>
      <c r="D958" s="1354">
        <v>3678</v>
      </c>
      <c r="E958" s="1354">
        <v>3382</v>
      </c>
      <c r="F958" s="1354"/>
      <c r="G958" s="1354">
        <v>7060</v>
      </c>
    </row>
    <row r="959" spans="1:7">
      <c r="A959" t="s">
        <v>1412</v>
      </c>
      <c r="B959" s="1354"/>
      <c r="C959" s="1354"/>
      <c r="D959" s="1354"/>
      <c r="E959" s="1354"/>
      <c r="F959" s="1354">
        <v>1505</v>
      </c>
      <c r="G959" s="1354">
        <v>1505</v>
      </c>
    </row>
    <row r="960" spans="1:7">
      <c r="A960" t="s">
        <v>1322</v>
      </c>
      <c r="B960" s="1354"/>
      <c r="C960" s="1354"/>
      <c r="D960" s="1354"/>
      <c r="E960" s="1354">
        <v>424</v>
      </c>
      <c r="F960" s="1354"/>
      <c r="G960" s="1354">
        <v>424</v>
      </c>
    </row>
    <row r="961" spans="1:7">
      <c r="A961" t="s">
        <v>1277</v>
      </c>
      <c r="B961" s="1354"/>
      <c r="C961" s="1354"/>
      <c r="D961" s="1354"/>
      <c r="E961" s="1354">
        <v>598</v>
      </c>
      <c r="F961" s="1354"/>
      <c r="G961" s="1354">
        <v>598</v>
      </c>
    </row>
    <row r="962" spans="1:7">
      <c r="A962" t="s">
        <v>750</v>
      </c>
      <c r="B962" s="1354">
        <v>9164</v>
      </c>
      <c r="C962" s="1354">
        <v>1062</v>
      </c>
      <c r="D962" s="1354">
        <v>11202</v>
      </c>
      <c r="E962" s="1354">
        <v>12723</v>
      </c>
      <c r="F962" s="1354">
        <v>4382</v>
      </c>
      <c r="G962" s="1354">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54"/>
      <c r="C968" s="1354"/>
      <c r="D968" s="1354"/>
      <c r="E968" s="1354">
        <v>170</v>
      </c>
      <c r="F968" s="1354">
        <v>271</v>
      </c>
      <c r="G968" s="1354">
        <v>441</v>
      </c>
    </row>
    <row r="969" spans="1:7">
      <c r="A969" t="s">
        <v>418</v>
      </c>
      <c r="B969" s="1354">
        <v>446</v>
      </c>
      <c r="C969" s="1354">
        <v>120</v>
      </c>
      <c r="D969" s="1354">
        <v>550</v>
      </c>
      <c r="E969" s="1354"/>
      <c r="F969" s="1354"/>
      <c r="G969" s="1354">
        <v>1116</v>
      </c>
    </row>
    <row r="970" spans="1:7">
      <c r="A970" t="s">
        <v>1241</v>
      </c>
      <c r="B970" s="1354"/>
      <c r="C970" s="1354">
        <v>17</v>
      </c>
      <c r="D970" s="1354"/>
      <c r="E970" s="1354"/>
      <c r="F970" s="1354"/>
      <c r="G970" s="1354">
        <v>17</v>
      </c>
    </row>
    <row r="971" spans="1:7">
      <c r="A971" t="s">
        <v>942</v>
      </c>
      <c r="B971" s="1354"/>
      <c r="C971" s="1354"/>
      <c r="D971" s="1354"/>
      <c r="E971" s="1354"/>
      <c r="F971" s="1354"/>
      <c r="G971" s="1354"/>
    </row>
    <row r="972" spans="1:7">
      <c r="A972" t="s">
        <v>1193</v>
      </c>
      <c r="B972" s="1354">
        <v>127</v>
      </c>
      <c r="C972" s="1354"/>
      <c r="D972" s="1354"/>
      <c r="E972" s="1354"/>
      <c r="F972" s="1354"/>
      <c r="G972" s="1354">
        <v>127</v>
      </c>
    </row>
    <row r="973" spans="1:7">
      <c r="A973" t="s">
        <v>199</v>
      </c>
      <c r="B973" s="1354">
        <v>420</v>
      </c>
      <c r="C973" s="1354"/>
      <c r="D973" s="1354"/>
      <c r="E973" s="1354"/>
      <c r="F973" s="1354"/>
      <c r="G973" s="1354">
        <v>420</v>
      </c>
    </row>
    <row r="974" spans="1:7">
      <c r="A974" t="s">
        <v>993</v>
      </c>
      <c r="B974" s="1354"/>
      <c r="C974" s="1354"/>
      <c r="D974" s="1354"/>
      <c r="E974" s="1354"/>
      <c r="F974" s="1354"/>
      <c r="G974" s="1354"/>
    </row>
    <row r="975" spans="1:7">
      <c r="A975" t="s">
        <v>804</v>
      </c>
      <c r="B975" s="1354"/>
      <c r="C975" s="1354">
        <v>1917</v>
      </c>
      <c r="D975" s="1354"/>
      <c r="E975" s="1354">
        <v>272</v>
      </c>
      <c r="F975" s="1354"/>
      <c r="G975" s="1354">
        <v>2189</v>
      </c>
    </row>
    <row r="976" spans="1:7">
      <c r="A976" t="s">
        <v>928</v>
      </c>
      <c r="B976" s="1354">
        <v>956</v>
      </c>
      <c r="C976" s="1354"/>
      <c r="D976" s="1354"/>
      <c r="E976" s="1354"/>
      <c r="F976" s="1354"/>
      <c r="G976" s="1354">
        <v>956</v>
      </c>
    </row>
    <row r="977" spans="1:7">
      <c r="A977" t="s">
        <v>190</v>
      </c>
      <c r="B977" s="1354"/>
      <c r="C977" s="1354"/>
      <c r="D977" s="1354"/>
      <c r="E977" s="1354">
        <v>195</v>
      </c>
      <c r="F977" s="1354"/>
      <c r="G977" s="1354">
        <v>195</v>
      </c>
    </row>
    <row r="978" spans="1:7">
      <c r="A978" t="s">
        <v>828</v>
      </c>
      <c r="B978" s="1354">
        <v>1449</v>
      </c>
      <c r="C978" s="1354"/>
      <c r="D978" s="1354"/>
      <c r="E978" s="1354"/>
      <c r="F978" s="1354"/>
      <c r="G978" s="1354">
        <v>1449</v>
      </c>
    </row>
    <row r="979" spans="1:7">
      <c r="A979" t="s">
        <v>1262</v>
      </c>
      <c r="B979" s="1354">
        <v>1662</v>
      </c>
      <c r="C979" s="1354">
        <v>2684</v>
      </c>
      <c r="D979" s="1354"/>
      <c r="E979" s="1354"/>
      <c r="F979" s="1354">
        <v>51</v>
      </c>
      <c r="G979" s="1354">
        <v>4397</v>
      </c>
    </row>
    <row r="980" spans="1:7">
      <c r="A980" t="s">
        <v>1272</v>
      </c>
      <c r="B980" s="1354">
        <v>5466</v>
      </c>
      <c r="C980" s="1354"/>
      <c r="D980" s="1354"/>
      <c r="E980" s="1354">
        <v>2252</v>
      </c>
      <c r="F980" s="1354"/>
      <c r="G980" s="1354">
        <v>7718</v>
      </c>
    </row>
    <row r="981" spans="1:7">
      <c r="A981" t="s">
        <v>1412</v>
      </c>
      <c r="B981" s="1354">
        <v>907</v>
      </c>
      <c r="C981" s="1354"/>
      <c r="D981" s="1354"/>
      <c r="E981" s="1354"/>
      <c r="F981" s="1354"/>
      <c r="G981" s="1354">
        <v>907</v>
      </c>
    </row>
    <row r="982" spans="1:7">
      <c r="A982" t="s">
        <v>1322</v>
      </c>
      <c r="B982" s="1354"/>
      <c r="C982" s="1354"/>
      <c r="D982" s="1354"/>
      <c r="E982" s="1354">
        <v>313</v>
      </c>
      <c r="F982" s="1354">
        <v>3007</v>
      </c>
      <c r="G982" s="1354">
        <v>3320</v>
      </c>
    </row>
    <row r="983" spans="1:7">
      <c r="A983" t="s">
        <v>1277</v>
      </c>
      <c r="B983" s="1354">
        <v>1498</v>
      </c>
      <c r="C983" s="1354">
        <v>3613</v>
      </c>
      <c r="D983" s="1354"/>
      <c r="E983" s="1354">
        <v>1027</v>
      </c>
      <c r="F983" s="1354">
        <v>490</v>
      </c>
      <c r="G983" s="1354">
        <v>6628</v>
      </c>
    </row>
    <row r="984" spans="1:7">
      <c r="A984" t="s">
        <v>1413</v>
      </c>
      <c r="B984" s="1354">
        <v>1505</v>
      </c>
      <c r="C984" s="1354">
        <v>1518</v>
      </c>
      <c r="D984" s="1354">
        <v>1968</v>
      </c>
      <c r="E984" s="1354">
        <v>345</v>
      </c>
      <c r="F984" s="1354">
        <v>375</v>
      </c>
      <c r="G984" s="1354">
        <v>5711</v>
      </c>
    </row>
    <row r="985" spans="1:7">
      <c r="A985" t="s">
        <v>947</v>
      </c>
      <c r="B985" s="1354">
        <v>1471</v>
      </c>
      <c r="C985" s="1354"/>
      <c r="D985" s="1354"/>
      <c r="E985" s="1354"/>
      <c r="F985" s="1354"/>
      <c r="G985" s="1354">
        <v>1471</v>
      </c>
    </row>
    <row r="986" spans="1:7">
      <c r="A986" t="s">
        <v>944</v>
      </c>
      <c r="B986" s="1354">
        <v>762</v>
      </c>
      <c r="C986" s="1354">
        <v>1530</v>
      </c>
      <c r="D986" s="1354">
        <v>954</v>
      </c>
      <c r="E986" s="1354">
        <v>1603</v>
      </c>
      <c r="F986" s="1354"/>
      <c r="G986" s="1354">
        <v>4849</v>
      </c>
    </row>
    <row r="987" spans="1:7">
      <c r="A987" t="s">
        <v>1140</v>
      </c>
      <c r="B987" s="1354"/>
      <c r="C987" s="1354">
        <v>1679</v>
      </c>
      <c r="D987" s="1354">
        <v>1429</v>
      </c>
      <c r="E987" s="1354">
        <v>1624</v>
      </c>
      <c r="F987" s="1354"/>
      <c r="G987" s="1354">
        <v>4732</v>
      </c>
    </row>
    <row r="988" spans="1:7">
      <c r="A988" t="s">
        <v>830</v>
      </c>
      <c r="B988" s="1354"/>
      <c r="C988" s="1354">
        <v>2351</v>
      </c>
      <c r="D988" s="1354">
        <v>1835</v>
      </c>
      <c r="E988" s="1354">
        <v>2139</v>
      </c>
      <c r="F988" s="1354">
        <v>789</v>
      </c>
      <c r="G988" s="1354">
        <v>7114</v>
      </c>
    </row>
    <row r="989" spans="1:7">
      <c r="A989" t="s">
        <v>1414</v>
      </c>
      <c r="B989" s="1354"/>
      <c r="C989" s="1354">
        <v>12</v>
      </c>
      <c r="D989" s="1354"/>
      <c r="E989" s="1354"/>
      <c r="F989" s="1354"/>
      <c r="G989" s="1354">
        <v>12</v>
      </c>
    </row>
    <row r="990" spans="1:7">
      <c r="A990" t="s">
        <v>1415</v>
      </c>
      <c r="B990" s="1354"/>
      <c r="C990" s="1354"/>
      <c r="D990" s="1354">
        <v>480</v>
      </c>
      <c r="E990" s="1354"/>
      <c r="F990" s="1354">
        <v>448</v>
      </c>
      <c r="G990" s="1354">
        <v>928</v>
      </c>
    </row>
    <row r="991" spans="1:7">
      <c r="A991" t="s">
        <v>1048</v>
      </c>
      <c r="B991" s="1354"/>
      <c r="C991" s="1354"/>
      <c r="D991" s="1354"/>
      <c r="E991" s="1354"/>
      <c r="F991" s="1354"/>
      <c r="G991" s="1354"/>
    </row>
    <row r="992" spans="1:7">
      <c r="A992" t="s">
        <v>1052</v>
      </c>
      <c r="B992" s="1354"/>
      <c r="C992" s="1354"/>
      <c r="D992" s="1354"/>
      <c r="E992" s="1354"/>
      <c r="F992" s="1354"/>
      <c r="G992" s="1354"/>
    </row>
    <row r="993" spans="1:7">
      <c r="A993" t="s">
        <v>1079</v>
      </c>
      <c r="B993" s="1354"/>
      <c r="C993" s="1354">
        <v>136</v>
      </c>
      <c r="D993" s="1354">
        <v>170</v>
      </c>
      <c r="E993" s="1354"/>
      <c r="F993" s="1354">
        <v>15</v>
      </c>
      <c r="G993" s="1354">
        <v>321</v>
      </c>
    </row>
    <row r="994" spans="1:7">
      <c r="A994" t="s">
        <v>1280</v>
      </c>
      <c r="B994" s="1354"/>
      <c r="C994" s="1354"/>
      <c r="D994" s="1354"/>
      <c r="E994" s="1354">
        <v>1420</v>
      </c>
      <c r="F994" s="1354">
        <v>3043</v>
      </c>
      <c r="G994" s="1354">
        <v>4463</v>
      </c>
    </row>
    <row r="995" spans="1:7">
      <c r="A995" t="s">
        <v>1283</v>
      </c>
      <c r="B995" s="1354"/>
      <c r="C995" s="1354"/>
      <c r="D995" s="1354"/>
      <c r="E995" s="1354">
        <v>2376</v>
      </c>
      <c r="F995" s="1354">
        <v>1217</v>
      </c>
      <c r="G995" s="1354">
        <v>3593</v>
      </c>
    </row>
    <row r="996" spans="1:7">
      <c r="A996" t="s">
        <v>1120</v>
      </c>
      <c r="B996" s="1354"/>
      <c r="C996" s="1354"/>
      <c r="D996" s="1354"/>
      <c r="E996" s="1354"/>
      <c r="F996" s="1354">
        <v>1281</v>
      </c>
      <c r="G996" s="1354">
        <v>1281</v>
      </c>
    </row>
    <row r="997" spans="1:7">
      <c r="A997" t="s">
        <v>750</v>
      </c>
      <c r="B997" s="1354">
        <v>16669</v>
      </c>
      <c r="C997" s="1354">
        <v>15577</v>
      </c>
      <c r="D997" s="1354">
        <v>7386</v>
      </c>
      <c r="E997" s="1354">
        <v>13736</v>
      </c>
      <c r="F997" s="1354">
        <v>10987</v>
      </c>
      <c r="G997" s="1354">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54"/>
      <c r="C1003" s="1354"/>
      <c r="D1003" s="1354"/>
      <c r="E1003" s="1354"/>
      <c r="F1003" s="1354"/>
      <c r="G1003" s="1354"/>
    </row>
    <row r="1004" spans="1:7">
      <c r="A1004" t="s">
        <v>722</v>
      </c>
      <c r="B1004" s="1354"/>
      <c r="C1004" s="1354"/>
      <c r="D1004" s="1354"/>
      <c r="E1004" s="1354"/>
      <c r="F1004" s="1354"/>
      <c r="G1004" s="1354"/>
    </row>
    <row r="1005" spans="1:7">
      <c r="A1005" t="s">
        <v>784</v>
      </c>
      <c r="B1005" s="1354"/>
      <c r="C1005" s="1354">
        <v>68</v>
      </c>
      <c r="D1005" s="1354"/>
      <c r="E1005" s="1354"/>
      <c r="F1005" s="1354"/>
      <c r="G1005" s="1354">
        <v>68</v>
      </c>
    </row>
    <row r="1006" spans="1:7">
      <c r="A1006" t="s">
        <v>783</v>
      </c>
      <c r="B1006" s="1354"/>
      <c r="C1006" s="1354"/>
      <c r="D1006" s="1354"/>
      <c r="E1006" s="1354"/>
      <c r="F1006" s="1354"/>
      <c r="G1006" s="1354"/>
    </row>
    <row r="1007" spans="1:7">
      <c r="A1007" t="s">
        <v>1075</v>
      </c>
      <c r="B1007" s="1354"/>
      <c r="C1007" s="1354"/>
      <c r="D1007" s="1354"/>
      <c r="E1007" s="1354"/>
      <c r="F1007" s="1354"/>
      <c r="G1007" s="1354"/>
    </row>
    <row r="1008" spans="1:7">
      <c r="A1008" t="s">
        <v>1102</v>
      </c>
      <c r="B1008" s="1354"/>
      <c r="C1008" s="1354"/>
      <c r="D1008" s="1354"/>
      <c r="E1008" s="1354"/>
      <c r="F1008" s="1354"/>
      <c r="G1008" s="1354"/>
    </row>
    <row r="1009" spans="1:7">
      <c r="A1009" t="s">
        <v>1085</v>
      </c>
      <c r="B1009" s="1354"/>
      <c r="C1009" s="1354"/>
      <c r="D1009" s="1354"/>
      <c r="E1009" s="1354"/>
      <c r="F1009" s="1354"/>
      <c r="G1009" s="1354"/>
    </row>
    <row r="1010" spans="1:7">
      <c r="A1010" t="s">
        <v>1082</v>
      </c>
      <c r="B1010" s="1354"/>
      <c r="C1010" s="1354"/>
      <c r="D1010" s="1354"/>
      <c r="E1010" s="1354"/>
      <c r="F1010" s="1354"/>
      <c r="G1010" s="1354"/>
    </row>
    <row r="1011" spans="1:7">
      <c r="A1011" t="s">
        <v>199</v>
      </c>
      <c r="B1011" s="1354"/>
      <c r="C1011" s="1354"/>
      <c r="D1011" s="1354">
        <v>426</v>
      </c>
      <c r="E1011" s="1354"/>
      <c r="F1011" s="1354"/>
      <c r="G1011" s="1354">
        <v>426</v>
      </c>
    </row>
    <row r="1012" spans="1:7">
      <c r="A1012" t="s">
        <v>1100</v>
      </c>
      <c r="B1012" s="1354"/>
      <c r="C1012" s="1354"/>
      <c r="D1012" s="1354"/>
      <c r="E1012" s="1354"/>
      <c r="F1012" s="1354"/>
      <c r="G1012" s="1354"/>
    </row>
    <row r="1013" spans="1:7">
      <c r="A1013" t="s">
        <v>1248</v>
      </c>
      <c r="B1013" s="1354"/>
      <c r="C1013" s="1354"/>
      <c r="D1013" s="1354"/>
      <c r="E1013" s="1354"/>
      <c r="F1013" s="1354"/>
      <c r="G1013" s="1354"/>
    </row>
    <row r="1014" spans="1:7">
      <c r="A1014" t="s">
        <v>1254</v>
      </c>
      <c r="B1014" s="1354"/>
      <c r="C1014" s="1354">
        <v>1175</v>
      </c>
      <c r="D1014" s="1354"/>
      <c r="E1014" s="1354"/>
      <c r="F1014" s="1354"/>
      <c r="G1014" s="1354">
        <v>1175</v>
      </c>
    </row>
    <row r="1015" spans="1:7">
      <c r="A1015" t="s">
        <v>1251</v>
      </c>
      <c r="B1015" s="1354"/>
      <c r="C1015" s="1354">
        <v>996</v>
      </c>
      <c r="D1015" s="1354"/>
      <c r="E1015" s="1354"/>
      <c r="F1015" s="1354"/>
      <c r="G1015" s="1354">
        <v>996</v>
      </c>
    </row>
    <row r="1016" spans="1:7">
      <c r="A1016" t="s">
        <v>804</v>
      </c>
      <c r="B1016" s="1354">
        <v>900</v>
      </c>
      <c r="C1016" s="1354"/>
      <c r="D1016" s="1354"/>
      <c r="E1016" s="1354"/>
      <c r="F1016" s="1354"/>
      <c r="G1016" s="1354">
        <v>900</v>
      </c>
    </row>
    <row r="1017" spans="1:7">
      <c r="A1017" t="s">
        <v>1182</v>
      </c>
      <c r="B1017" s="1354"/>
      <c r="C1017" s="1354"/>
      <c r="D1017" s="1354"/>
      <c r="E1017" s="1354"/>
      <c r="F1017" s="1354"/>
      <c r="G1017" s="1354"/>
    </row>
    <row r="1018" spans="1:7">
      <c r="A1018" t="s">
        <v>928</v>
      </c>
      <c r="B1018" s="1354"/>
      <c r="C1018" s="1354"/>
      <c r="D1018" s="1354"/>
      <c r="E1018" s="1354"/>
      <c r="F1018" s="1354"/>
      <c r="G1018" s="1354"/>
    </row>
    <row r="1019" spans="1:7">
      <c r="A1019" t="s">
        <v>1413</v>
      </c>
      <c r="B1019" s="1354">
        <v>2805</v>
      </c>
      <c r="C1019" s="1354">
        <v>1397</v>
      </c>
      <c r="D1019" s="1354"/>
      <c r="E1019" s="1354"/>
      <c r="F1019" s="1354"/>
      <c r="G1019" s="1354">
        <v>4202</v>
      </c>
    </row>
    <row r="1020" spans="1:7">
      <c r="A1020" t="s">
        <v>947</v>
      </c>
      <c r="B1020" s="1354">
        <v>665</v>
      </c>
      <c r="C1020" s="1354">
        <v>1360</v>
      </c>
      <c r="D1020" s="1354">
        <v>1024</v>
      </c>
      <c r="E1020" s="1354"/>
      <c r="F1020" s="1354"/>
      <c r="G1020" s="1354">
        <v>3049</v>
      </c>
    </row>
    <row r="1021" spans="1:7">
      <c r="A1021" t="s">
        <v>944</v>
      </c>
      <c r="B1021" s="1354">
        <v>805</v>
      </c>
      <c r="C1021" s="1354"/>
      <c r="D1021" s="1354"/>
      <c r="E1021" s="1354"/>
      <c r="F1021" s="1354"/>
      <c r="G1021" s="1354">
        <v>805</v>
      </c>
    </row>
    <row r="1022" spans="1:7">
      <c r="A1022" t="s">
        <v>1140</v>
      </c>
      <c r="B1022" s="1354">
        <v>572</v>
      </c>
      <c r="C1022" s="1354"/>
      <c r="D1022" s="1354"/>
      <c r="E1022" s="1354"/>
      <c r="F1022" s="1354"/>
      <c r="G1022" s="1354">
        <v>572</v>
      </c>
    </row>
    <row r="1023" spans="1:7">
      <c r="A1023" t="s">
        <v>1415</v>
      </c>
      <c r="B1023" s="1354">
        <v>1718</v>
      </c>
      <c r="C1023" s="1354">
        <v>2478</v>
      </c>
      <c r="D1023" s="1354">
        <v>1567</v>
      </c>
      <c r="E1023" s="1354"/>
      <c r="F1023" s="1354"/>
      <c r="G1023" s="1354">
        <v>5763</v>
      </c>
    </row>
    <row r="1024" spans="1:7">
      <c r="A1024" t="s">
        <v>1280</v>
      </c>
      <c r="B1024" s="1354"/>
      <c r="C1024" s="1354">
        <v>3411</v>
      </c>
      <c r="D1024" s="1354"/>
      <c r="E1024" s="1354"/>
      <c r="F1024" s="1354"/>
      <c r="G1024" s="1354">
        <v>3411</v>
      </c>
    </row>
    <row r="1025" spans="1:7">
      <c r="A1025" t="s">
        <v>1222</v>
      </c>
      <c r="B1025" s="1354">
        <v>82</v>
      </c>
      <c r="C1025" s="1354"/>
      <c r="D1025" s="1354"/>
      <c r="E1025" s="1354"/>
      <c r="F1025" s="1354"/>
      <c r="G1025" s="1354">
        <v>82</v>
      </c>
    </row>
    <row r="1026" spans="1:7">
      <c r="A1026" t="s">
        <v>1283</v>
      </c>
      <c r="B1026" s="1354"/>
      <c r="C1026" s="1354">
        <v>3311</v>
      </c>
      <c r="D1026" s="1354"/>
      <c r="E1026" s="1354"/>
      <c r="F1026" s="1354"/>
      <c r="G1026" s="1354">
        <v>3311</v>
      </c>
    </row>
    <row r="1027" spans="1:7">
      <c r="A1027" t="s">
        <v>1054</v>
      </c>
      <c r="B1027" s="1354"/>
      <c r="C1027" s="1354"/>
      <c r="D1027" s="1354"/>
      <c r="E1027" s="1354"/>
      <c r="F1027" s="1354"/>
      <c r="G1027" s="1354"/>
    </row>
    <row r="1028" spans="1:7">
      <c r="A1028" t="s">
        <v>1120</v>
      </c>
      <c r="B1028" s="1354"/>
      <c r="C1028" s="1354">
        <v>2568</v>
      </c>
      <c r="D1028" s="1354"/>
      <c r="E1028" s="1354"/>
      <c r="F1028" s="1354"/>
      <c r="G1028" s="1354">
        <v>2568</v>
      </c>
    </row>
    <row r="1029" spans="1:7">
      <c r="A1029" t="s">
        <v>971</v>
      </c>
      <c r="B1029" s="1354">
        <v>286</v>
      </c>
      <c r="C1029" s="1354">
        <v>357</v>
      </c>
      <c r="D1029" s="1354">
        <v>331</v>
      </c>
      <c r="E1029" s="1354"/>
      <c r="F1029" s="1354"/>
      <c r="G1029" s="1354">
        <v>974</v>
      </c>
    </row>
    <row r="1030" spans="1:7">
      <c r="A1030" t="s">
        <v>1117</v>
      </c>
      <c r="B1030" s="1354">
        <v>1655</v>
      </c>
      <c r="C1030" s="1354">
        <v>2537</v>
      </c>
      <c r="D1030" s="1354"/>
      <c r="E1030" s="1354"/>
      <c r="F1030" s="1354"/>
      <c r="G1030" s="1354">
        <v>4192</v>
      </c>
    </row>
    <row r="1031" spans="1:7">
      <c r="A1031" t="s">
        <v>1264</v>
      </c>
      <c r="B1031" s="1354"/>
      <c r="C1031" s="1354">
        <v>2382</v>
      </c>
      <c r="D1031" s="1354"/>
      <c r="E1031" s="1354"/>
      <c r="F1031" s="1354"/>
      <c r="G1031" s="1354">
        <v>2382</v>
      </c>
    </row>
    <row r="1032" spans="1:7">
      <c r="A1032" t="s">
        <v>950</v>
      </c>
      <c r="B1032" s="1354"/>
      <c r="C1032" s="1354">
        <v>1100</v>
      </c>
      <c r="D1032" s="1354">
        <v>855</v>
      </c>
      <c r="E1032" s="1354"/>
      <c r="F1032" s="1354"/>
      <c r="G1032" s="1354">
        <v>1955</v>
      </c>
    </row>
    <row r="1033" spans="1:7">
      <c r="A1033" t="s">
        <v>1416</v>
      </c>
      <c r="B1033" s="1354"/>
      <c r="C1033" s="1354">
        <v>486</v>
      </c>
      <c r="D1033" s="1354"/>
      <c r="E1033" s="1354"/>
      <c r="F1033" s="1354"/>
      <c r="G1033" s="1354">
        <v>486</v>
      </c>
    </row>
    <row r="1034" spans="1:7">
      <c r="A1034" t="s">
        <v>1286</v>
      </c>
      <c r="B1034" s="1354"/>
      <c r="C1034" s="1354">
        <v>3634</v>
      </c>
      <c r="D1034" s="1354"/>
      <c r="E1034" s="1354"/>
      <c r="F1034" s="1354"/>
      <c r="G1034" s="1354">
        <v>3634</v>
      </c>
    </row>
    <row r="1035" spans="1:7">
      <c r="A1035" t="s">
        <v>1417</v>
      </c>
      <c r="B1035" s="1354"/>
      <c r="C1035" s="1354"/>
      <c r="D1035" s="1354">
        <v>955</v>
      </c>
      <c r="E1035" s="1354"/>
      <c r="F1035" s="1354"/>
      <c r="G1035" s="1354">
        <v>955</v>
      </c>
    </row>
    <row r="1036" spans="1:7">
      <c r="A1036" t="s">
        <v>1418</v>
      </c>
      <c r="B1036" s="1354"/>
      <c r="C1036" s="1354"/>
      <c r="D1036" s="1354"/>
      <c r="E1036" s="1354"/>
      <c r="F1036" s="1354"/>
      <c r="G1036" s="1354"/>
    </row>
    <row r="1037" spans="1:7">
      <c r="A1037" t="s">
        <v>1060</v>
      </c>
      <c r="B1037" s="1354"/>
      <c r="C1037" s="1354"/>
      <c r="D1037" s="1354"/>
      <c r="E1037" s="1354"/>
      <c r="F1037" s="1354"/>
      <c r="G1037" s="1354"/>
    </row>
    <row r="1038" spans="1:7">
      <c r="A1038" t="s">
        <v>1257</v>
      </c>
      <c r="B1038" s="1354"/>
      <c r="C1038" s="1354"/>
      <c r="D1038" s="1354"/>
      <c r="E1038" s="1354"/>
      <c r="F1038" s="1354"/>
      <c r="G1038" s="1354"/>
    </row>
    <row r="1039" spans="1:7">
      <c r="A1039" t="s">
        <v>1056</v>
      </c>
      <c r="B1039" s="1354"/>
      <c r="C1039" s="1354"/>
      <c r="D1039" s="1354"/>
      <c r="E1039" s="1354"/>
      <c r="F1039" s="1354"/>
      <c r="G1039" s="1354"/>
    </row>
    <row r="1040" spans="1:7">
      <c r="A1040" t="s">
        <v>1058</v>
      </c>
      <c r="B1040" s="1354"/>
      <c r="C1040" s="1354"/>
      <c r="D1040" s="1354"/>
      <c r="E1040" s="1354"/>
      <c r="F1040" s="1354"/>
      <c r="G1040" s="1354"/>
    </row>
    <row r="1041" spans="1:7">
      <c r="A1041" t="s">
        <v>1062</v>
      </c>
      <c r="B1041" s="1354"/>
      <c r="C1041" s="1354"/>
      <c r="D1041" s="1354"/>
      <c r="E1041" s="1354"/>
      <c r="F1041" s="1354"/>
      <c r="G1041" s="1354"/>
    </row>
    <row r="1042" spans="1:7">
      <c r="A1042" t="s">
        <v>1064</v>
      </c>
      <c r="B1042" s="1354"/>
      <c r="C1042" s="1354"/>
      <c r="D1042" s="1354"/>
      <c r="E1042" s="1354"/>
      <c r="F1042" s="1354"/>
      <c r="G1042" s="1354"/>
    </row>
    <row r="1043" spans="1:7">
      <c r="A1043" t="s">
        <v>1066</v>
      </c>
      <c r="B1043" s="1354"/>
      <c r="C1043" s="1354"/>
      <c r="D1043" s="1354"/>
      <c r="E1043" s="1354"/>
      <c r="F1043" s="1354"/>
      <c r="G1043" s="1354"/>
    </row>
    <row r="1044" spans="1:7">
      <c r="A1044" t="s">
        <v>750</v>
      </c>
      <c r="B1044" s="1354">
        <v>9488</v>
      </c>
      <c r="C1044" s="1354">
        <v>27260</v>
      </c>
      <c r="D1044" s="1354">
        <v>5158</v>
      </c>
      <c r="E1044" s="1354"/>
      <c r="F1044" s="1354"/>
      <c r="G1044" s="1354">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54"/>
      <c r="C1049" s="1354"/>
      <c r="D1049" s="1354"/>
      <c r="E1049" s="1354"/>
      <c r="F1049" s="1354">
        <v>222</v>
      </c>
      <c r="G1049" s="1354">
        <v>222</v>
      </c>
    </row>
    <row r="1050" spans="1:7">
      <c r="A1050" t="s">
        <v>783</v>
      </c>
      <c r="B1050" s="1354">
        <v>523</v>
      </c>
      <c r="C1050" s="1354"/>
      <c r="D1050" s="1354"/>
      <c r="E1050" s="1354"/>
      <c r="F1050" s="1354"/>
      <c r="G1050" s="1354">
        <v>523</v>
      </c>
    </row>
    <row r="1051" spans="1:7">
      <c r="A1051" t="s">
        <v>930</v>
      </c>
      <c r="B1051" s="1354"/>
      <c r="C1051" s="1354">
        <v>175</v>
      </c>
      <c r="D1051" s="1354"/>
      <c r="E1051" s="1354"/>
      <c r="F1051" s="1354"/>
      <c r="G1051" s="1354">
        <v>175</v>
      </c>
    </row>
    <row r="1052" spans="1:7">
      <c r="A1052" t="s">
        <v>1245</v>
      </c>
      <c r="B1052" s="1354">
        <v>602</v>
      </c>
      <c r="C1052" s="1354">
        <v>1069</v>
      </c>
      <c r="D1052" s="1354">
        <v>1129</v>
      </c>
      <c r="E1052" s="1354">
        <v>1041</v>
      </c>
      <c r="F1052" s="1354">
        <v>1824</v>
      </c>
      <c r="G1052" s="1354">
        <v>5665</v>
      </c>
    </row>
    <row r="1053" spans="1:7">
      <c r="A1053" t="s">
        <v>1254</v>
      </c>
      <c r="B1053" s="1354">
        <v>1515</v>
      </c>
      <c r="C1053" s="1354"/>
      <c r="D1053" s="1354"/>
      <c r="E1053" s="1354"/>
      <c r="F1053" s="1354"/>
      <c r="G1053" s="1354">
        <v>1515</v>
      </c>
    </row>
    <row r="1054" spans="1:7">
      <c r="A1054" t="s">
        <v>1272</v>
      </c>
      <c r="B1054" s="1354"/>
      <c r="C1054" s="1354"/>
      <c r="D1054" s="1354"/>
      <c r="E1054" s="1354">
        <v>64</v>
      </c>
      <c r="F1054" s="1354"/>
      <c r="G1054" s="1354">
        <v>64</v>
      </c>
    </row>
    <row r="1055" spans="1:7">
      <c r="A1055" t="s">
        <v>1275</v>
      </c>
      <c r="B1055" s="1354"/>
      <c r="C1055" s="1354"/>
      <c r="D1055" s="1354"/>
      <c r="E1055" s="1354"/>
      <c r="F1055" s="1354"/>
      <c r="G1055" s="1354"/>
    </row>
    <row r="1056" spans="1:7">
      <c r="A1056" t="s">
        <v>947</v>
      </c>
      <c r="B1056" s="1354">
        <v>1610</v>
      </c>
      <c r="C1056" s="1354"/>
      <c r="D1056" s="1354"/>
      <c r="E1056" s="1354"/>
      <c r="F1056" s="1354"/>
      <c r="G1056" s="1354">
        <v>1610</v>
      </c>
    </row>
    <row r="1057" spans="1:7">
      <c r="A1057" t="s">
        <v>944</v>
      </c>
      <c r="B1057" s="1354"/>
      <c r="C1057" s="1354"/>
      <c r="D1057" s="1354"/>
      <c r="E1057" s="1354"/>
      <c r="F1057" s="1354"/>
      <c r="G1057" s="1354"/>
    </row>
    <row r="1058" spans="1:7">
      <c r="A1058" t="s">
        <v>1280</v>
      </c>
      <c r="B1058" s="1354"/>
      <c r="C1058" s="1354"/>
      <c r="D1058" s="1354"/>
      <c r="E1058" s="1354">
        <v>52</v>
      </c>
      <c r="F1058" s="1354"/>
      <c r="G1058" s="1354">
        <v>52</v>
      </c>
    </row>
    <row r="1059" spans="1:7">
      <c r="A1059" t="s">
        <v>1120</v>
      </c>
      <c r="B1059" s="1354"/>
      <c r="C1059" s="1354"/>
      <c r="D1059" s="1354"/>
      <c r="E1059" s="1354">
        <v>489</v>
      </c>
      <c r="F1059" s="1354">
        <v>2020</v>
      </c>
      <c r="G1059" s="1354">
        <v>2509</v>
      </c>
    </row>
    <row r="1060" spans="1:7">
      <c r="A1060" t="s">
        <v>1117</v>
      </c>
      <c r="B1060" s="1354">
        <v>2113</v>
      </c>
      <c r="C1060" s="1354"/>
      <c r="D1060" s="1354">
        <v>1677</v>
      </c>
      <c r="E1060" s="1354">
        <v>1316</v>
      </c>
      <c r="F1060" s="1354"/>
      <c r="G1060" s="1354">
        <v>5106</v>
      </c>
    </row>
    <row r="1061" spans="1:7">
      <c r="A1061" t="s">
        <v>1264</v>
      </c>
      <c r="B1061" s="1354">
        <v>3084</v>
      </c>
      <c r="C1061" s="1354"/>
      <c r="D1061" s="1354"/>
      <c r="E1061" s="1354"/>
      <c r="F1061" s="1354"/>
      <c r="G1061" s="1354">
        <v>3084</v>
      </c>
    </row>
    <row r="1062" spans="1:7">
      <c r="A1062" t="s">
        <v>950</v>
      </c>
      <c r="B1062" s="1354">
        <v>1622</v>
      </c>
      <c r="C1062" s="1354">
        <v>1131</v>
      </c>
      <c r="D1062" s="1354"/>
      <c r="E1062" s="1354"/>
      <c r="F1062" s="1354"/>
      <c r="G1062" s="1354">
        <v>2753</v>
      </c>
    </row>
    <row r="1063" spans="1:7">
      <c r="A1063" t="s">
        <v>1416</v>
      </c>
      <c r="B1063" s="1354">
        <v>600</v>
      </c>
      <c r="C1063" s="1354">
        <v>610</v>
      </c>
      <c r="D1063" s="1354">
        <v>974</v>
      </c>
      <c r="E1063" s="1354"/>
      <c r="F1063" s="1354"/>
      <c r="G1063" s="1354">
        <v>2184</v>
      </c>
    </row>
    <row r="1064" spans="1:7">
      <c r="A1064" t="s">
        <v>1286</v>
      </c>
      <c r="B1064" s="1354">
        <v>3376</v>
      </c>
      <c r="C1064" s="1354"/>
      <c r="D1064" s="1354"/>
      <c r="E1064" s="1354"/>
      <c r="F1064" s="1354"/>
      <c r="G1064" s="1354">
        <v>3376</v>
      </c>
    </row>
    <row r="1065" spans="1:7">
      <c r="A1065" t="s">
        <v>1417</v>
      </c>
      <c r="B1065" s="1354">
        <v>1765</v>
      </c>
      <c r="C1065" s="1354">
        <v>1153</v>
      </c>
      <c r="D1065" s="1354">
        <v>383</v>
      </c>
      <c r="E1065" s="1354">
        <v>490</v>
      </c>
      <c r="F1065" s="1354"/>
      <c r="G1065" s="1354">
        <v>3791</v>
      </c>
    </row>
    <row r="1066" spans="1:7">
      <c r="A1066" t="s">
        <v>1419</v>
      </c>
      <c r="B1066" s="1354">
        <v>545</v>
      </c>
      <c r="C1066" s="1354">
        <v>1172</v>
      </c>
      <c r="D1066" s="1354">
        <v>1256</v>
      </c>
      <c r="E1066" s="1354">
        <v>272</v>
      </c>
      <c r="F1066" s="1354">
        <v>86</v>
      </c>
      <c r="G1066" s="1354">
        <v>3331</v>
      </c>
    </row>
    <row r="1067" spans="1:7">
      <c r="A1067" t="s">
        <v>1319</v>
      </c>
      <c r="B1067" s="1354">
        <v>1829</v>
      </c>
      <c r="C1067" s="1354">
        <v>2302</v>
      </c>
      <c r="D1067" s="1354">
        <v>694</v>
      </c>
      <c r="E1067" s="1354"/>
      <c r="F1067" s="1354"/>
      <c r="G1067" s="1354">
        <v>4825</v>
      </c>
    </row>
    <row r="1068" spans="1:7">
      <c r="A1068" t="s">
        <v>1267</v>
      </c>
      <c r="B1068" s="1354">
        <v>1391</v>
      </c>
      <c r="C1068" s="1354">
        <v>2916</v>
      </c>
      <c r="D1068" s="1354">
        <v>2430</v>
      </c>
      <c r="E1068" s="1354"/>
      <c r="F1068" s="1354"/>
      <c r="G1068" s="1354">
        <v>6737</v>
      </c>
    </row>
    <row r="1069" spans="1:7">
      <c r="A1069" t="s">
        <v>1162</v>
      </c>
      <c r="B1069" s="1354"/>
      <c r="C1069" s="1354"/>
      <c r="D1069" s="1354">
        <v>466</v>
      </c>
      <c r="E1069" s="1354">
        <v>345</v>
      </c>
      <c r="F1069" s="1354"/>
      <c r="G1069" s="1354">
        <v>811</v>
      </c>
    </row>
    <row r="1070" spans="1:7">
      <c r="A1070" t="s">
        <v>1143</v>
      </c>
      <c r="B1070" s="1354"/>
      <c r="C1070" s="1354"/>
      <c r="D1070" s="1354"/>
      <c r="E1070" s="1354">
        <v>1431</v>
      </c>
      <c r="F1070" s="1354"/>
      <c r="G1070" s="1354">
        <v>1431</v>
      </c>
    </row>
    <row r="1071" spans="1:7">
      <c r="A1071" t="s">
        <v>917</v>
      </c>
      <c r="B1071" s="1354"/>
      <c r="C1071" s="1354"/>
      <c r="D1071" s="1354">
        <v>1379</v>
      </c>
      <c r="E1071" s="1354">
        <v>1154</v>
      </c>
      <c r="F1071" s="1354"/>
      <c r="G1071" s="1354">
        <v>2533</v>
      </c>
    </row>
    <row r="1072" spans="1:7">
      <c r="A1072" t="s">
        <v>1259</v>
      </c>
      <c r="B1072" s="1354"/>
      <c r="C1072" s="1354"/>
      <c r="D1072" s="1354">
        <v>243</v>
      </c>
      <c r="E1072" s="1354"/>
      <c r="F1072" s="1354"/>
      <c r="G1072" s="1354">
        <v>243</v>
      </c>
    </row>
    <row r="1073" spans="1:7">
      <c r="A1073" t="s">
        <v>1420</v>
      </c>
      <c r="B1073" s="1354"/>
      <c r="C1073" s="1354"/>
      <c r="D1073" s="1354"/>
      <c r="E1073" s="1354"/>
      <c r="F1073" s="1354">
        <v>385</v>
      </c>
      <c r="G1073" s="1354">
        <v>385</v>
      </c>
    </row>
    <row r="1074" spans="1:7">
      <c r="A1074" t="s">
        <v>1421</v>
      </c>
      <c r="B1074" s="1354"/>
      <c r="C1074" s="1354"/>
      <c r="D1074" s="1354"/>
      <c r="E1074" s="1354"/>
      <c r="F1074" s="1354"/>
      <c r="G1074" s="1354"/>
    </row>
    <row r="1075" spans="1:7">
      <c r="A1075" t="s">
        <v>750</v>
      </c>
      <c r="B1075" s="1354">
        <v>20575</v>
      </c>
      <c r="C1075" s="1354">
        <v>10528</v>
      </c>
      <c r="D1075" s="1354">
        <v>10631</v>
      </c>
      <c r="E1075" s="1354">
        <v>6654</v>
      </c>
      <c r="F1075" s="1354">
        <v>4537</v>
      </c>
      <c r="G1075" s="1354">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54">
        <v>237</v>
      </c>
      <c r="C1080" s="1354">
        <v>194</v>
      </c>
      <c r="D1080" s="1354">
        <v>359</v>
      </c>
      <c r="E1080" s="1354">
        <v>255</v>
      </c>
      <c r="F1080" s="1354">
        <v>253</v>
      </c>
      <c r="G1080" s="1354">
        <v>1298</v>
      </c>
    </row>
    <row r="1081" spans="1:7">
      <c r="A1081" t="s">
        <v>1245</v>
      </c>
      <c r="B1081" s="1354">
        <v>1283</v>
      </c>
      <c r="C1081" s="1354">
        <v>442</v>
      </c>
      <c r="D1081" s="1354"/>
      <c r="E1081" s="1354"/>
      <c r="F1081" s="1354">
        <v>706</v>
      </c>
      <c r="G1081" s="1354">
        <v>2431</v>
      </c>
    </row>
    <row r="1082" spans="1:7">
      <c r="A1082" t="s">
        <v>1251</v>
      </c>
      <c r="B1082" s="1354"/>
      <c r="C1082" s="1354">
        <v>2203</v>
      </c>
      <c r="D1082" s="1354"/>
      <c r="E1082" s="1354"/>
      <c r="F1082" s="1354"/>
      <c r="G1082" s="1354">
        <v>2203</v>
      </c>
    </row>
    <row r="1083" spans="1:7">
      <c r="A1083" t="s">
        <v>1277</v>
      </c>
      <c r="B1083" s="1354"/>
      <c r="C1083" s="1354"/>
      <c r="D1083" s="1354"/>
      <c r="E1083" s="1354">
        <v>242</v>
      </c>
      <c r="F1083" s="1354"/>
      <c r="G1083" s="1354">
        <v>242</v>
      </c>
    </row>
    <row r="1084" spans="1:7">
      <c r="A1084" t="s">
        <v>947</v>
      </c>
      <c r="B1084" s="1354"/>
      <c r="C1084" s="1354"/>
      <c r="D1084" s="1354"/>
      <c r="E1084" s="1354"/>
      <c r="F1084" s="1354"/>
      <c r="G1084" s="1354"/>
    </row>
    <row r="1085" spans="1:7">
      <c r="A1085" t="s">
        <v>1120</v>
      </c>
      <c r="B1085" s="1354">
        <v>428</v>
      </c>
      <c r="C1085" s="1354"/>
      <c r="D1085" s="1354"/>
      <c r="E1085" s="1354"/>
      <c r="F1085" s="1354"/>
      <c r="G1085" s="1354">
        <v>428</v>
      </c>
    </row>
    <row r="1086" spans="1:7">
      <c r="A1086" t="s">
        <v>1417</v>
      </c>
      <c r="B1086" s="1354"/>
      <c r="C1086" s="1354"/>
      <c r="D1086" s="1354"/>
      <c r="E1086" s="1354"/>
      <c r="F1086" s="1354"/>
      <c r="G1086" s="1354"/>
    </row>
    <row r="1087" spans="1:7">
      <c r="A1087" t="s">
        <v>1419</v>
      </c>
      <c r="B1087" s="1354"/>
      <c r="C1087" s="1354">
        <v>265</v>
      </c>
      <c r="D1087" s="1354">
        <v>542</v>
      </c>
      <c r="E1087" s="1354">
        <v>739</v>
      </c>
      <c r="F1087" s="1354"/>
      <c r="G1087" s="1354">
        <v>1546</v>
      </c>
    </row>
    <row r="1088" spans="1:7">
      <c r="A1088" t="s">
        <v>1319</v>
      </c>
      <c r="B1088" s="1354"/>
      <c r="C1088" s="1354"/>
      <c r="D1088" s="1354">
        <v>91</v>
      </c>
      <c r="E1088" s="1354"/>
      <c r="F1088" s="1354"/>
      <c r="G1088" s="1354">
        <v>91</v>
      </c>
    </row>
    <row r="1089" spans="1:7">
      <c r="A1089" t="s">
        <v>1162</v>
      </c>
      <c r="B1089" s="1354">
        <v>1172</v>
      </c>
      <c r="C1089" s="1354"/>
      <c r="D1089" s="1354"/>
      <c r="E1089" s="1354"/>
      <c r="F1089" s="1354"/>
      <c r="G1089" s="1354">
        <v>1172</v>
      </c>
    </row>
    <row r="1090" spans="1:7">
      <c r="A1090" t="s">
        <v>1143</v>
      </c>
      <c r="B1090" s="1354">
        <v>1583</v>
      </c>
      <c r="C1090" s="1354">
        <v>1325</v>
      </c>
      <c r="D1090" s="1354">
        <v>621</v>
      </c>
      <c r="E1090" s="1354"/>
      <c r="F1090" s="1354"/>
      <c r="G1090" s="1354">
        <v>3529</v>
      </c>
    </row>
    <row r="1091" spans="1:7">
      <c r="A1091" t="s">
        <v>917</v>
      </c>
      <c r="B1091" s="1354"/>
      <c r="C1091" s="1354"/>
      <c r="D1091" s="1354"/>
      <c r="E1091" s="1354"/>
      <c r="F1091" s="1354"/>
      <c r="G1091" s="1354"/>
    </row>
    <row r="1092" spans="1:7">
      <c r="A1092" t="s">
        <v>1420</v>
      </c>
      <c r="B1092" s="1354">
        <v>640</v>
      </c>
      <c r="C1092" s="1354">
        <v>541</v>
      </c>
      <c r="D1092" s="1354">
        <v>330</v>
      </c>
      <c r="E1092" s="1354">
        <v>520</v>
      </c>
      <c r="F1092" s="1354">
        <v>550</v>
      </c>
      <c r="G1092" s="1354">
        <v>2581</v>
      </c>
    </row>
    <row r="1093" spans="1:7">
      <c r="A1093" t="s">
        <v>1298</v>
      </c>
      <c r="B1093" s="1354">
        <v>2855</v>
      </c>
      <c r="C1093" s="1354">
        <v>3343</v>
      </c>
      <c r="D1093" s="1354">
        <v>931</v>
      </c>
      <c r="E1093" s="1354"/>
      <c r="F1093" s="1354"/>
      <c r="G1093" s="1354">
        <v>7129</v>
      </c>
    </row>
    <row r="1094" spans="1:7">
      <c r="A1094" t="s">
        <v>1301</v>
      </c>
      <c r="B1094" s="1354"/>
      <c r="C1094" s="1354">
        <v>1743</v>
      </c>
      <c r="D1094" s="1354">
        <v>522</v>
      </c>
      <c r="E1094" s="1354">
        <v>1194</v>
      </c>
      <c r="F1094" s="1354">
        <v>2811</v>
      </c>
      <c r="G1094" s="1354">
        <v>6270</v>
      </c>
    </row>
    <row r="1095" spans="1:7">
      <c r="A1095" t="s">
        <v>1422</v>
      </c>
      <c r="B1095" s="1354"/>
      <c r="C1095" s="1354"/>
      <c r="D1095" s="1354"/>
      <c r="E1095" s="1354"/>
      <c r="F1095" s="1354"/>
      <c r="G1095" s="1354"/>
    </row>
    <row r="1096" spans="1:7">
      <c r="A1096" t="s">
        <v>1115</v>
      </c>
      <c r="B1096" s="1354"/>
      <c r="C1096" s="1354">
        <v>1640</v>
      </c>
      <c r="D1096" s="1354">
        <v>1177</v>
      </c>
      <c r="E1096" s="1354"/>
      <c r="F1096" s="1354"/>
      <c r="G1096" s="1354">
        <v>2817</v>
      </c>
    </row>
    <row r="1097" spans="1:7">
      <c r="A1097" t="s">
        <v>1289</v>
      </c>
      <c r="B1097" s="1354"/>
      <c r="C1097" s="1354">
        <v>1980</v>
      </c>
      <c r="D1097" s="1354">
        <v>1251</v>
      </c>
      <c r="E1097" s="1354">
        <v>3172</v>
      </c>
      <c r="F1097" s="1354"/>
      <c r="G1097" s="1354">
        <v>6403</v>
      </c>
    </row>
    <row r="1098" spans="1:7">
      <c r="A1098" t="s">
        <v>1295</v>
      </c>
      <c r="B1098" s="1354"/>
      <c r="C1098" s="1354">
        <v>1111</v>
      </c>
      <c r="D1098" s="1354">
        <v>1373</v>
      </c>
      <c r="E1098" s="1354">
        <v>1090</v>
      </c>
      <c r="F1098" s="1354">
        <v>1204</v>
      </c>
      <c r="G1098" s="1354">
        <v>4778</v>
      </c>
    </row>
    <row r="1099" spans="1:7">
      <c r="A1099" t="s">
        <v>1159</v>
      </c>
      <c r="B1099" s="1354"/>
      <c r="C1099" s="1354">
        <v>1500</v>
      </c>
      <c r="D1099" s="1354">
        <v>1084</v>
      </c>
      <c r="E1099" s="1354"/>
      <c r="F1099" s="1354"/>
      <c r="G1099" s="1354">
        <v>2584</v>
      </c>
    </row>
    <row r="1100" spans="1:7">
      <c r="A1100" t="s">
        <v>816</v>
      </c>
      <c r="B1100" s="1354"/>
      <c r="C1100" s="1354"/>
      <c r="D1100" s="1354">
        <v>817</v>
      </c>
      <c r="E1100" s="1354">
        <v>1820</v>
      </c>
      <c r="F1100" s="1354"/>
      <c r="G1100" s="1354">
        <v>2637</v>
      </c>
    </row>
    <row r="1101" spans="1:7">
      <c r="A1101" t="s">
        <v>1153</v>
      </c>
      <c r="B1101" s="1354"/>
      <c r="C1101" s="1354"/>
      <c r="D1101" s="1354"/>
      <c r="E1101" s="1354">
        <v>1351</v>
      </c>
      <c r="F1101" s="1354"/>
      <c r="G1101" s="1354">
        <v>1351</v>
      </c>
    </row>
    <row r="1102" spans="1:7">
      <c r="A1102" t="s">
        <v>822</v>
      </c>
      <c r="B1102" s="1354"/>
      <c r="C1102" s="1354"/>
      <c r="D1102" s="1354"/>
      <c r="E1102" s="1354"/>
      <c r="F1102" s="1354">
        <v>1832</v>
      </c>
      <c r="G1102" s="1354">
        <v>1832</v>
      </c>
    </row>
    <row r="1103" spans="1:7">
      <c r="A1103" t="s">
        <v>750</v>
      </c>
      <c r="B1103" s="1354">
        <v>8198</v>
      </c>
      <c r="C1103" s="1354">
        <v>16287</v>
      </c>
      <c r="D1103" s="1354">
        <v>9098</v>
      </c>
      <c r="E1103" s="1354">
        <v>10383</v>
      </c>
      <c r="F1103" s="1354">
        <v>7356</v>
      </c>
      <c r="G1103" s="1354">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54">
        <v>365</v>
      </c>
      <c r="C1108" s="1354">
        <v>210</v>
      </c>
      <c r="D1108" s="1354"/>
      <c r="E1108" s="1354"/>
      <c r="F1108" s="1354">
        <v>166</v>
      </c>
      <c r="G1108" s="1354">
        <v>741</v>
      </c>
    </row>
    <row r="1109" spans="1:7">
      <c r="A1109" t="s">
        <v>1245</v>
      </c>
      <c r="B1109" s="1354">
        <v>735</v>
      </c>
      <c r="C1109" s="1354"/>
      <c r="D1109" s="1354"/>
      <c r="E1109" s="1354"/>
      <c r="F1109" s="1354"/>
      <c r="G1109" s="1354">
        <v>735</v>
      </c>
    </row>
    <row r="1110" spans="1:7">
      <c r="A1110" t="s">
        <v>1248</v>
      </c>
      <c r="B1110" s="1354"/>
      <c r="C1110" s="1354"/>
      <c r="D1110" s="1354"/>
      <c r="E1110" s="1354"/>
      <c r="F1110" s="1354"/>
      <c r="G1110" s="1354"/>
    </row>
    <row r="1111" spans="1:7">
      <c r="A1111" t="s">
        <v>1275</v>
      </c>
      <c r="B1111" s="1354"/>
      <c r="C1111" s="1354"/>
      <c r="D1111" s="1354"/>
      <c r="E1111" s="1354"/>
      <c r="F1111" s="1354"/>
      <c r="G1111" s="1354"/>
    </row>
    <row r="1112" spans="1:7">
      <c r="A1112" t="s">
        <v>1322</v>
      </c>
      <c r="B1112" s="1354"/>
      <c r="C1112" s="1354"/>
      <c r="D1112" s="1354"/>
      <c r="E1112" s="1354">
        <v>396</v>
      </c>
      <c r="F1112" s="1354"/>
      <c r="G1112" s="1354">
        <v>396</v>
      </c>
    </row>
    <row r="1113" spans="1:7">
      <c r="A1113" t="s">
        <v>1277</v>
      </c>
      <c r="B1113" s="1354"/>
      <c r="C1113" s="1354"/>
      <c r="D1113" s="1354"/>
      <c r="E1113" s="1354"/>
      <c r="F1113" s="1354"/>
      <c r="G1113" s="1354"/>
    </row>
    <row r="1114" spans="1:7">
      <c r="A1114" t="s">
        <v>947</v>
      </c>
      <c r="B1114" s="1354"/>
      <c r="C1114" s="1354"/>
      <c r="D1114" s="1354"/>
      <c r="E1114" s="1354"/>
      <c r="F1114" s="1354"/>
      <c r="G1114" s="1354"/>
    </row>
    <row r="1115" spans="1:7">
      <c r="A1115" t="s">
        <v>1283</v>
      </c>
      <c r="B1115" s="1354">
        <v>87</v>
      </c>
      <c r="C1115" s="1354"/>
      <c r="D1115" s="1354"/>
      <c r="E1115" s="1354"/>
      <c r="F1115" s="1354"/>
      <c r="G1115" s="1354">
        <v>87</v>
      </c>
    </row>
    <row r="1116" spans="1:7">
      <c r="A1116" t="s">
        <v>1419</v>
      </c>
      <c r="B1116" s="1354">
        <v>671</v>
      </c>
      <c r="C1116" s="1354">
        <v>1204</v>
      </c>
      <c r="D1116" s="1354">
        <v>1210</v>
      </c>
      <c r="E1116" s="1354">
        <v>292</v>
      </c>
      <c r="F1116" s="1354"/>
      <c r="G1116" s="1354">
        <v>3377</v>
      </c>
    </row>
    <row r="1117" spans="1:7">
      <c r="A1117" t="s">
        <v>1319</v>
      </c>
      <c r="B1117" s="1354"/>
      <c r="C1117" s="1354"/>
      <c r="D1117" s="1354">
        <v>320</v>
      </c>
      <c r="E1117" s="1354">
        <v>652</v>
      </c>
      <c r="F1117" s="1354">
        <v>780</v>
      </c>
      <c r="G1117" s="1354">
        <v>1752</v>
      </c>
    </row>
    <row r="1118" spans="1:7">
      <c r="A1118" t="s">
        <v>1162</v>
      </c>
      <c r="B1118" s="1354"/>
      <c r="C1118" s="1354"/>
      <c r="D1118" s="1354">
        <v>163</v>
      </c>
      <c r="E1118" s="1354"/>
      <c r="F1118" s="1354"/>
      <c r="G1118" s="1354">
        <v>163</v>
      </c>
    </row>
    <row r="1119" spans="1:7">
      <c r="A1119" t="s">
        <v>1259</v>
      </c>
      <c r="B1119" s="1354"/>
      <c r="C1119" s="1354"/>
      <c r="D1119" s="1354">
        <v>372</v>
      </c>
      <c r="E1119" s="1354"/>
      <c r="F1119" s="1354">
        <v>582</v>
      </c>
      <c r="G1119" s="1354">
        <v>954</v>
      </c>
    </row>
    <row r="1120" spans="1:7">
      <c r="A1120" t="s">
        <v>1420</v>
      </c>
      <c r="B1120" s="1354">
        <v>752</v>
      </c>
      <c r="C1120" s="1354">
        <v>1249</v>
      </c>
      <c r="D1120" s="1354">
        <v>235</v>
      </c>
      <c r="E1120" s="1354">
        <v>563</v>
      </c>
      <c r="F1120" s="1354">
        <v>483</v>
      </c>
      <c r="G1120" s="1354">
        <v>3282</v>
      </c>
    </row>
    <row r="1121" spans="1:7">
      <c r="A1121" t="s">
        <v>1301</v>
      </c>
      <c r="B1121" s="1354"/>
      <c r="C1121" s="1354"/>
      <c r="D1121" s="1354">
        <v>1049</v>
      </c>
      <c r="E1121" s="1354"/>
      <c r="F1121" s="1354"/>
      <c r="G1121" s="1354">
        <v>1049</v>
      </c>
    </row>
    <row r="1122" spans="1:7">
      <c r="A1122" t="s">
        <v>1289</v>
      </c>
      <c r="B1122" s="1354">
        <v>29</v>
      </c>
      <c r="C1122" s="1354"/>
      <c r="D1122" s="1354"/>
      <c r="E1122" s="1354"/>
      <c r="F1122" s="1354"/>
      <c r="G1122" s="1354">
        <v>29</v>
      </c>
    </row>
    <row r="1123" spans="1:7">
      <c r="A1123" t="s">
        <v>1295</v>
      </c>
      <c r="B1123" s="1354"/>
      <c r="C1123" s="1354"/>
      <c r="D1123" s="1354"/>
      <c r="E1123" s="1354"/>
      <c r="F1123" s="1354">
        <v>1235</v>
      </c>
      <c r="G1123" s="1354">
        <v>1235</v>
      </c>
    </row>
    <row r="1124" spans="1:7">
      <c r="A1124" t="s">
        <v>1159</v>
      </c>
      <c r="B1124" s="1354"/>
      <c r="C1124" s="1354"/>
      <c r="D1124" s="1354"/>
      <c r="E1124" s="1354"/>
      <c r="F1124" s="1354"/>
      <c r="G1124" s="1354"/>
    </row>
    <row r="1125" spans="1:7">
      <c r="A1125" t="s">
        <v>1153</v>
      </c>
      <c r="B1125" s="1354">
        <v>689</v>
      </c>
      <c r="C1125" s="1354">
        <v>586</v>
      </c>
      <c r="D1125" s="1354">
        <v>199</v>
      </c>
      <c r="E1125" s="1354"/>
      <c r="F1125" s="1354"/>
      <c r="G1125" s="1354">
        <v>1474</v>
      </c>
    </row>
    <row r="1126" spans="1:7">
      <c r="A1126" t="s">
        <v>822</v>
      </c>
      <c r="B1126" s="1354"/>
      <c r="C1126" s="1354">
        <v>1164</v>
      </c>
      <c r="D1126" s="1354">
        <v>308</v>
      </c>
      <c r="E1126" s="1354">
        <v>892</v>
      </c>
      <c r="F1126" s="1354">
        <v>366</v>
      </c>
      <c r="G1126" s="1354">
        <v>2730</v>
      </c>
    </row>
    <row r="1127" spans="1:7">
      <c r="A1127" t="s">
        <v>1146</v>
      </c>
      <c r="B1127" s="1354">
        <v>1095</v>
      </c>
      <c r="C1127" s="1354">
        <v>1676</v>
      </c>
      <c r="D1127" s="1354">
        <v>1139</v>
      </c>
      <c r="E1127" s="1354"/>
      <c r="F1127" s="1354"/>
      <c r="G1127" s="1354">
        <v>3910</v>
      </c>
    </row>
    <row r="1128" spans="1:7">
      <c r="A1128" t="s">
        <v>913</v>
      </c>
      <c r="B1128" s="1354">
        <v>1344</v>
      </c>
      <c r="C1128" s="1354">
        <v>1583</v>
      </c>
      <c r="D1128" s="1354">
        <v>1027</v>
      </c>
      <c r="E1128" s="1354">
        <v>1596</v>
      </c>
      <c r="F1128" s="1354"/>
      <c r="G1128" s="1354">
        <v>5550</v>
      </c>
    </row>
    <row r="1129" spans="1:7">
      <c r="A1129" t="s">
        <v>193</v>
      </c>
      <c r="B1129" s="1354"/>
      <c r="C1129" s="1354">
        <v>890</v>
      </c>
      <c r="D1129" s="1354">
        <v>1810</v>
      </c>
      <c r="E1129" s="1354">
        <v>967</v>
      </c>
      <c r="F1129" s="1354"/>
      <c r="G1129" s="1354">
        <v>3667</v>
      </c>
    </row>
    <row r="1130" spans="1:7">
      <c r="A1130" t="s">
        <v>832</v>
      </c>
      <c r="B1130" s="1354">
        <v>1511</v>
      </c>
      <c r="C1130" s="1354">
        <v>1887</v>
      </c>
      <c r="D1130" s="1354">
        <v>916</v>
      </c>
      <c r="E1130" s="1354">
        <v>1704</v>
      </c>
      <c r="F1130" s="1354">
        <v>974</v>
      </c>
      <c r="G1130" s="1354">
        <v>6992</v>
      </c>
    </row>
    <row r="1131" spans="1:7">
      <c r="A1131" t="s">
        <v>1292</v>
      </c>
      <c r="B1131" s="1354"/>
      <c r="C1131" s="1354">
        <v>1617</v>
      </c>
      <c r="D1131" s="1354">
        <v>1083</v>
      </c>
      <c r="E1131" s="1354">
        <v>1905</v>
      </c>
      <c r="F1131" s="1354">
        <v>2064</v>
      </c>
      <c r="G1131" s="1354">
        <v>6669</v>
      </c>
    </row>
    <row r="1132" spans="1:7">
      <c r="A1132" t="s">
        <v>1310</v>
      </c>
      <c r="B1132" s="1354"/>
      <c r="C1132" s="1354"/>
      <c r="D1132" s="1354">
        <v>95</v>
      </c>
      <c r="E1132" s="1354">
        <v>881</v>
      </c>
      <c r="F1132" s="1354"/>
      <c r="G1132" s="1354">
        <v>976</v>
      </c>
    </row>
    <row r="1133" spans="1:7">
      <c r="A1133" t="s">
        <v>1304</v>
      </c>
      <c r="B1133" s="1354"/>
      <c r="C1133" s="1354"/>
      <c r="D1133" s="1354"/>
      <c r="E1133" s="1354">
        <v>3028</v>
      </c>
      <c r="F1133" s="1354">
        <v>1683</v>
      </c>
      <c r="G1133" s="1354">
        <v>4711</v>
      </c>
    </row>
    <row r="1134" spans="1:7">
      <c r="A1134" t="s">
        <v>1197</v>
      </c>
      <c r="B1134" s="1354"/>
      <c r="C1134" s="1354"/>
      <c r="D1134" s="1354"/>
      <c r="E1134" s="1354">
        <v>1568</v>
      </c>
      <c r="F1134" s="1354"/>
      <c r="G1134" s="1354">
        <v>1568</v>
      </c>
    </row>
    <row r="1135" spans="1:7">
      <c r="A1135" t="s">
        <v>1423</v>
      </c>
      <c r="B1135" s="1354"/>
      <c r="C1135" s="1354"/>
      <c r="D1135" s="1354"/>
      <c r="E1135" s="1354"/>
      <c r="F1135" s="1354"/>
      <c r="G1135" s="1354"/>
    </row>
    <row r="1136" spans="1:7">
      <c r="A1136" t="s">
        <v>750</v>
      </c>
      <c r="B1136" s="1354">
        <v>7278</v>
      </c>
      <c r="C1136" s="1354">
        <v>12066</v>
      </c>
      <c r="D1136" s="1354">
        <v>9926</v>
      </c>
      <c r="E1136" s="1354">
        <v>14444</v>
      </c>
      <c r="F1136" s="1354">
        <v>8333</v>
      </c>
      <c r="G1136" s="1354">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54"/>
      <c r="C1141" s="1354"/>
      <c r="D1141" s="1354"/>
      <c r="E1141" s="1354"/>
      <c r="F1141" s="1354"/>
      <c r="G1141" s="1354"/>
    </row>
    <row r="1142" spans="1:7">
      <c r="A1142" t="s">
        <v>779</v>
      </c>
      <c r="B1142" s="1354"/>
      <c r="C1142" s="1354">
        <v>212</v>
      </c>
      <c r="D1142" s="1354"/>
      <c r="E1142" s="1354"/>
      <c r="F1142" s="1354"/>
      <c r="G1142" s="1354">
        <v>212</v>
      </c>
    </row>
    <row r="1143" spans="1:7">
      <c r="A1143" t="s">
        <v>1419</v>
      </c>
      <c r="B1143" s="1354"/>
      <c r="C1143" s="1354"/>
      <c r="D1143" s="1354"/>
      <c r="E1143" s="1354"/>
      <c r="F1143" s="1354"/>
      <c r="G1143" s="1354"/>
    </row>
    <row r="1144" spans="1:7">
      <c r="A1144" t="s">
        <v>1319</v>
      </c>
      <c r="B1144" s="1354">
        <v>870</v>
      </c>
      <c r="C1144" s="1354"/>
      <c r="D1144" s="1354"/>
      <c r="E1144" s="1354"/>
      <c r="F1144" s="1354"/>
      <c r="G1144" s="1354">
        <v>870</v>
      </c>
    </row>
    <row r="1145" spans="1:7">
      <c r="A1145" t="s">
        <v>1259</v>
      </c>
      <c r="B1145" s="1354">
        <v>551</v>
      </c>
      <c r="C1145" s="1354"/>
      <c r="D1145" s="1354"/>
      <c r="E1145" s="1354"/>
      <c r="F1145" s="1354"/>
      <c r="G1145" s="1354">
        <v>551</v>
      </c>
    </row>
    <row r="1146" spans="1:7">
      <c r="A1146" t="s">
        <v>1420</v>
      </c>
      <c r="B1146" s="1354"/>
      <c r="C1146" s="1354"/>
      <c r="D1146" s="1354"/>
      <c r="E1146" s="1354"/>
      <c r="F1146" s="1354"/>
      <c r="G1146" s="1354"/>
    </row>
    <row r="1147" spans="1:7">
      <c r="A1147" t="s">
        <v>822</v>
      </c>
      <c r="B1147" s="1354">
        <v>154</v>
      </c>
      <c r="C1147" s="1354"/>
      <c r="D1147" s="1354"/>
      <c r="E1147" s="1354"/>
      <c r="F1147" s="1354"/>
      <c r="G1147" s="1354">
        <v>154</v>
      </c>
    </row>
    <row r="1148" spans="1:7">
      <c r="A1148" t="s">
        <v>913</v>
      </c>
      <c r="B1148" s="1354">
        <v>342</v>
      </c>
      <c r="C1148" s="1354"/>
      <c r="D1148" s="1354"/>
      <c r="E1148" s="1354"/>
      <c r="F1148" s="1354"/>
      <c r="G1148" s="1354">
        <v>342</v>
      </c>
    </row>
    <row r="1149" spans="1:7">
      <c r="A1149" t="s">
        <v>1292</v>
      </c>
      <c r="B1149" s="1354"/>
      <c r="C1149" s="1354"/>
      <c r="D1149" s="1354"/>
      <c r="E1149" s="1354"/>
      <c r="F1149" s="1354"/>
      <c r="G1149" s="1354"/>
    </row>
    <row r="1150" spans="1:7">
      <c r="A1150" t="s">
        <v>1310</v>
      </c>
      <c r="B1150" s="1354">
        <v>3523</v>
      </c>
      <c r="C1150" s="1354">
        <v>2384</v>
      </c>
      <c r="D1150" s="1354"/>
      <c r="E1150" s="1354"/>
      <c r="F1150" s="1354"/>
      <c r="G1150" s="1354">
        <v>5907</v>
      </c>
    </row>
    <row r="1151" spans="1:7">
      <c r="A1151" t="s">
        <v>1304</v>
      </c>
      <c r="B1151" s="1354">
        <v>362</v>
      </c>
      <c r="C1151" s="1354"/>
      <c r="D1151" s="1354"/>
      <c r="E1151" s="1354"/>
      <c r="F1151" s="1354"/>
      <c r="G1151" s="1354">
        <v>362</v>
      </c>
    </row>
    <row r="1152" spans="1:7">
      <c r="A1152" t="s">
        <v>1197</v>
      </c>
      <c r="B1152" s="1354">
        <v>380</v>
      </c>
      <c r="C1152" s="1354"/>
      <c r="D1152" s="1354"/>
      <c r="E1152" s="1354"/>
      <c r="F1152" s="1354"/>
      <c r="G1152" s="1354">
        <v>380</v>
      </c>
    </row>
    <row r="1153" spans="1:7">
      <c r="A1153" t="s">
        <v>982</v>
      </c>
      <c r="B1153" s="1354">
        <v>523</v>
      </c>
      <c r="C1153" s="1354">
        <v>405</v>
      </c>
      <c r="D1153" s="1354"/>
      <c r="E1153" s="1354"/>
      <c r="F1153" s="1354"/>
      <c r="G1153" s="1354">
        <v>928</v>
      </c>
    </row>
    <row r="1154" spans="1:7">
      <c r="A1154" t="s">
        <v>750</v>
      </c>
      <c r="B1154" s="1354">
        <v>6705</v>
      </c>
      <c r="C1154" s="1354">
        <v>3001</v>
      </c>
      <c r="D1154" s="1354"/>
      <c r="E1154" s="1354"/>
      <c r="F1154" s="1354"/>
      <c r="G1154" s="1354">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54"/>
      <c r="C1159" s="1354"/>
      <c r="D1159" s="1354"/>
      <c r="E1159" s="1354">
        <v>0</v>
      </c>
      <c r="F1159" s="1354">
        <v>0</v>
      </c>
      <c r="G1159" s="1354">
        <v>0</v>
      </c>
    </row>
    <row r="1160" spans="1:7">
      <c r="A1160" t="s">
        <v>779</v>
      </c>
      <c r="B1160" s="1354">
        <v>108</v>
      </c>
      <c r="C1160" s="1354">
        <v>353</v>
      </c>
      <c r="D1160" s="1354"/>
      <c r="E1160" s="1354"/>
      <c r="F1160" s="1354"/>
      <c r="G1160" s="1354">
        <v>461</v>
      </c>
    </row>
    <row r="1161" spans="1:7">
      <c r="A1161" t="s">
        <v>1270</v>
      </c>
      <c r="B1161" s="1354"/>
      <c r="C1161" s="1354"/>
      <c r="D1161" s="1354"/>
      <c r="E1161" s="1354"/>
      <c r="F1161" s="1354"/>
      <c r="G1161" s="1354"/>
    </row>
    <row r="1162" spans="1:7">
      <c r="A1162" t="s">
        <v>1262</v>
      </c>
      <c r="B1162" s="1354">
        <v>0</v>
      </c>
      <c r="C1162" s="1354"/>
      <c r="D1162" s="1354"/>
      <c r="E1162" s="1354"/>
      <c r="F1162" s="1354"/>
      <c r="G1162" s="1354">
        <v>0</v>
      </c>
    </row>
    <row r="1163" spans="1:7">
      <c r="A1163" t="s">
        <v>1264</v>
      </c>
      <c r="B1163" s="1354"/>
      <c r="C1163" s="1354">
        <v>0</v>
      </c>
      <c r="D1163" s="1354"/>
      <c r="E1163" s="1354"/>
      <c r="F1163" s="1354"/>
      <c r="G1163" s="1354">
        <v>0</v>
      </c>
    </row>
    <row r="1164" spans="1:7">
      <c r="A1164" t="s">
        <v>1267</v>
      </c>
      <c r="B1164" s="1354">
        <v>0</v>
      </c>
      <c r="C1164" s="1354"/>
      <c r="D1164" s="1354"/>
      <c r="E1164" s="1354"/>
      <c r="F1164" s="1354"/>
      <c r="G1164" s="1354">
        <v>0</v>
      </c>
    </row>
    <row r="1165" spans="1:7">
      <c r="A1165" t="s">
        <v>1143</v>
      </c>
      <c r="B1165" s="1354"/>
      <c r="C1165" s="1354"/>
      <c r="D1165" s="1354"/>
      <c r="E1165" s="1354"/>
      <c r="F1165" s="1354"/>
      <c r="G1165" s="1354"/>
    </row>
    <row r="1166" spans="1:7">
      <c r="A1166" t="s">
        <v>1259</v>
      </c>
      <c r="B1166" s="1354">
        <v>738</v>
      </c>
      <c r="C1166" s="1354">
        <v>466</v>
      </c>
      <c r="D1166" s="1354"/>
      <c r="E1166" s="1354"/>
      <c r="F1166" s="1354"/>
      <c r="G1166" s="1354">
        <v>1204</v>
      </c>
    </row>
    <row r="1167" spans="1:7">
      <c r="A1167" t="s">
        <v>1301</v>
      </c>
      <c r="B1167" s="1354">
        <v>0</v>
      </c>
      <c r="C1167" s="1354"/>
      <c r="D1167" s="1354"/>
      <c r="E1167" s="1354"/>
      <c r="F1167" s="1354"/>
      <c r="G1167" s="1354">
        <v>0</v>
      </c>
    </row>
    <row r="1168" spans="1:7">
      <c r="A1168" t="s">
        <v>822</v>
      </c>
      <c r="B1168" s="1354"/>
      <c r="C1168" s="1354"/>
      <c r="D1168" s="1354">
        <v>173</v>
      </c>
      <c r="E1168" s="1354"/>
      <c r="F1168" s="1354"/>
      <c r="G1168" s="1354">
        <v>173</v>
      </c>
    </row>
    <row r="1169" spans="1:7">
      <c r="A1169" t="s">
        <v>1304</v>
      </c>
      <c r="B1169" s="1354">
        <v>1297</v>
      </c>
      <c r="C1169" s="1354"/>
      <c r="D1169" s="1354"/>
      <c r="E1169" s="1354"/>
      <c r="F1169" s="1354"/>
      <c r="G1169" s="1354">
        <v>1297</v>
      </c>
    </row>
    <row r="1170" spans="1:7">
      <c r="A1170" t="s">
        <v>1197</v>
      </c>
      <c r="B1170" s="1354">
        <v>100</v>
      </c>
      <c r="C1170" s="1354"/>
      <c r="D1170" s="1354"/>
      <c r="E1170" s="1354"/>
      <c r="F1170" s="1354"/>
      <c r="G1170" s="1354">
        <v>100</v>
      </c>
    </row>
    <row r="1171" spans="1:7">
      <c r="A1171" t="s">
        <v>1307</v>
      </c>
      <c r="B1171" s="1354">
        <v>2583</v>
      </c>
      <c r="C1171" s="1354">
        <v>3099</v>
      </c>
      <c r="D1171" s="1354"/>
      <c r="E1171" s="1354"/>
      <c r="F1171" s="1354"/>
      <c r="G1171" s="1354">
        <v>5682</v>
      </c>
    </row>
    <row r="1172" spans="1:7">
      <c r="A1172" t="s">
        <v>953</v>
      </c>
      <c r="B1172" s="1354">
        <v>1188</v>
      </c>
      <c r="C1172" s="1354">
        <v>0</v>
      </c>
      <c r="D1172" s="1354"/>
      <c r="E1172" s="1354"/>
      <c r="F1172" s="1354"/>
      <c r="G1172" s="1354">
        <v>1188</v>
      </c>
    </row>
    <row r="1173" spans="1:7">
      <c r="A1173" t="s">
        <v>956</v>
      </c>
      <c r="B1173" s="1354">
        <v>900</v>
      </c>
      <c r="C1173" s="1354"/>
      <c r="D1173" s="1354"/>
      <c r="E1173" s="1354"/>
      <c r="F1173" s="1354"/>
      <c r="G1173" s="1354">
        <v>900</v>
      </c>
    </row>
    <row r="1174" spans="1:7">
      <c r="A1174" t="s">
        <v>750</v>
      </c>
      <c r="B1174" s="1354">
        <v>6914</v>
      </c>
      <c r="C1174" s="1354">
        <v>3918</v>
      </c>
      <c r="D1174" s="1354">
        <v>173</v>
      </c>
      <c r="E1174" s="1354">
        <v>0</v>
      </c>
      <c r="F1174" s="1354">
        <v>0</v>
      </c>
      <c r="G1174" s="1354">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54"/>
      <c r="C1179" s="1354">
        <v>152</v>
      </c>
      <c r="D1179" s="1354"/>
      <c r="E1179" s="1354">
        <v>85</v>
      </c>
      <c r="F1179" s="1354"/>
      <c r="G1179" s="1354">
        <v>237</v>
      </c>
    </row>
    <row r="1180" spans="1:7">
      <c r="A1180" t="s">
        <v>779</v>
      </c>
      <c r="B1180" s="1354">
        <v>248</v>
      </c>
      <c r="C1180" s="1354"/>
      <c r="D1180" s="1354">
        <v>366</v>
      </c>
      <c r="E1180" s="1354">
        <v>113</v>
      </c>
      <c r="F1180" s="1354"/>
      <c r="G1180" s="1354">
        <v>727</v>
      </c>
    </row>
    <row r="1181" spans="1:7">
      <c r="A1181" t="s">
        <v>1100</v>
      </c>
      <c r="B1181" s="1354"/>
      <c r="C1181" s="1354"/>
      <c r="D1181" s="1354"/>
      <c r="E1181" s="1354"/>
      <c r="F1181" s="1354">
        <v>0</v>
      </c>
      <c r="G1181" s="1354">
        <v>0</v>
      </c>
    </row>
    <row r="1182" spans="1:7">
      <c r="A1182" t="s">
        <v>1251</v>
      </c>
      <c r="B1182" s="1354"/>
      <c r="C1182" s="1354">
        <v>0</v>
      </c>
      <c r="D1182" s="1354"/>
      <c r="E1182" s="1354"/>
      <c r="F1182" s="1354"/>
      <c r="G1182" s="1354">
        <v>0</v>
      </c>
    </row>
    <row r="1183" spans="1:7">
      <c r="A1183" t="s">
        <v>1286</v>
      </c>
      <c r="B1183" s="1354"/>
      <c r="C1183" s="1354"/>
      <c r="D1183" s="1354"/>
      <c r="E1183" s="1354"/>
      <c r="F1183" s="1354"/>
      <c r="G1183" s="1354"/>
    </row>
    <row r="1184" spans="1:7">
      <c r="A1184" t="s">
        <v>1259</v>
      </c>
      <c r="B1184" s="1354">
        <v>3728</v>
      </c>
      <c r="C1184" s="1354">
        <v>1789</v>
      </c>
      <c r="D1184" s="1354"/>
      <c r="E1184" s="1354"/>
      <c r="F1184" s="1354"/>
      <c r="G1184" s="1354">
        <v>5517</v>
      </c>
    </row>
    <row r="1185" spans="1:7">
      <c r="A1185" t="s">
        <v>1298</v>
      </c>
      <c r="B1185" s="1354"/>
      <c r="C1185" s="1354"/>
      <c r="D1185" s="1354">
        <v>0</v>
      </c>
      <c r="E1185" s="1354"/>
      <c r="F1185" s="1354"/>
      <c r="G1185" s="1354">
        <v>0</v>
      </c>
    </row>
    <row r="1186" spans="1:7">
      <c r="A1186" t="s">
        <v>1295</v>
      </c>
      <c r="B1186" s="1354"/>
      <c r="C1186" s="1354"/>
      <c r="D1186" s="1354"/>
      <c r="E1186" s="1354"/>
      <c r="F1186" s="1354"/>
      <c r="G1186" s="1354"/>
    </row>
    <row r="1187" spans="1:7">
      <c r="A1187" t="s">
        <v>1292</v>
      </c>
      <c r="B1187" s="1354"/>
      <c r="C1187" s="1354"/>
      <c r="D1187" s="1354">
        <v>0</v>
      </c>
      <c r="E1187" s="1354"/>
      <c r="F1187" s="1354">
        <v>104</v>
      </c>
      <c r="G1187" s="1354">
        <v>104</v>
      </c>
    </row>
    <row r="1188" spans="1:7">
      <c r="A1188" t="s">
        <v>1307</v>
      </c>
      <c r="B1188" s="1354">
        <v>568</v>
      </c>
      <c r="C1188" s="1354"/>
      <c r="D1188" s="1354"/>
      <c r="E1188" s="1354"/>
      <c r="F1188" s="1354"/>
      <c r="G1188" s="1354">
        <v>568</v>
      </c>
    </row>
    <row r="1189" spans="1:7">
      <c r="A1189" t="s">
        <v>1096</v>
      </c>
      <c r="B1189" s="1354">
        <v>1105</v>
      </c>
      <c r="C1189" s="1354">
        <v>942</v>
      </c>
      <c r="D1189" s="1354">
        <v>2151</v>
      </c>
      <c r="E1189" s="1354">
        <v>1926</v>
      </c>
      <c r="F1189" s="1354">
        <v>1000</v>
      </c>
      <c r="G1189" s="1354">
        <v>7124</v>
      </c>
    </row>
    <row r="1190" spans="1:7">
      <c r="A1190" t="s">
        <v>974</v>
      </c>
      <c r="B1190" s="1354">
        <v>1353</v>
      </c>
      <c r="C1190" s="1354">
        <v>1153</v>
      </c>
      <c r="D1190" s="1354"/>
      <c r="E1190" s="1354"/>
      <c r="F1190" s="1354"/>
      <c r="G1190" s="1354">
        <v>2506</v>
      </c>
    </row>
    <row r="1191" spans="1:7">
      <c r="A1191" t="s">
        <v>1313</v>
      </c>
      <c r="B1191" s="1354"/>
      <c r="C1191" s="1354">
        <v>2362</v>
      </c>
      <c r="D1191" s="1354">
        <v>3079</v>
      </c>
      <c r="E1191" s="1354"/>
      <c r="F1191" s="1354"/>
      <c r="G1191" s="1354">
        <v>5441</v>
      </c>
    </row>
    <row r="1192" spans="1:7">
      <c r="A1192" t="s">
        <v>1171</v>
      </c>
      <c r="B1192" s="1354"/>
      <c r="C1192" s="1354">
        <v>1534</v>
      </c>
      <c r="D1192" s="1354">
        <v>180</v>
      </c>
      <c r="E1192" s="1354"/>
      <c r="F1192" s="1354"/>
      <c r="G1192" s="1354">
        <v>1714</v>
      </c>
    </row>
    <row r="1193" spans="1:7">
      <c r="A1193" t="s">
        <v>932</v>
      </c>
      <c r="B1193" s="1354"/>
      <c r="C1193" s="1354"/>
      <c r="D1193" s="1354">
        <v>1687</v>
      </c>
      <c r="E1193" s="1354">
        <v>1053</v>
      </c>
      <c r="F1193" s="1354"/>
      <c r="G1193" s="1354">
        <v>2740</v>
      </c>
    </row>
    <row r="1194" spans="1:7">
      <c r="A1194" t="s">
        <v>1185</v>
      </c>
      <c r="B1194" s="1354"/>
      <c r="C1194" s="1354"/>
      <c r="D1194" s="1354">
        <v>1056</v>
      </c>
      <c r="E1194" s="1354"/>
      <c r="F1194" s="1354"/>
      <c r="G1194" s="1354">
        <v>1056</v>
      </c>
    </row>
    <row r="1195" spans="1:7">
      <c r="A1195" t="s">
        <v>1316</v>
      </c>
      <c r="B1195" s="1354"/>
      <c r="C1195" s="1354"/>
      <c r="D1195" s="1354"/>
      <c r="E1195" s="1354">
        <v>2367</v>
      </c>
      <c r="F1195" s="1354">
        <v>447</v>
      </c>
      <c r="G1195" s="1354">
        <v>2814</v>
      </c>
    </row>
    <row r="1196" spans="1:7">
      <c r="A1196" t="s">
        <v>1107</v>
      </c>
      <c r="B1196" s="1354"/>
      <c r="C1196" s="1354"/>
      <c r="D1196" s="1354"/>
      <c r="E1196" s="1354"/>
      <c r="F1196" s="1354">
        <v>0</v>
      </c>
      <c r="G1196" s="1354">
        <v>0</v>
      </c>
    </row>
    <row r="1197" spans="1:7">
      <c r="A1197" t="s">
        <v>819</v>
      </c>
      <c r="B1197" s="1354"/>
      <c r="C1197" s="1354"/>
      <c r="D1197" s="1354"/>
      <c r="E1197" s="1354"/>
      <c r="F1197" s="1354">
        <v>1319</v>
      </c>
      <c r="G1197" s="1354">
        <v>1319</v>
      </c>
    </row>
    <row r="1198" spans="1:7">
      <c r="A1198" t="s">
        <v>750</v>
      </c>
      <c r="B1198" s="1354">
        <v>7002</v>
      </c>
      <c r="C1198" s="1354">
        <v>7932</v>
      </c>
      <c r="D1198" s="1354">
        <v>8519</v>
      </c>
      <c r="E1198" s="1354">
        <v>5544</v>
      </c>
      <c r="F1198" s="1354">
        <v>2870</v>
      </c>
      <c r="G1198" s="1354">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54"/>
      <c r="C1203" s="1354"/>
      <c r="D1203" s="1354"/>
      <c r="E1203" s="1354"/>
      <c r="F1203" s="1354">
        <v>50</v>
      </c>
      <c r="G1203" s="1354">
        <v>50</v>
      </c>
    </row>
    <row r="1204" spans="1:7">
      <c r="A1204" t="s">
        <v>722</v>
      </c>
      <c r="B1204" s="1354"/>
      <c r="C1204" s="1354">
        <v>312</v>
      </c>
      <c r="D1204" s="1354"/>
      <c r="E1204" s="1354"/>
      <c r="F1204" s="1354"/>
      <c r="G1204" s="1354">
        <v>312</v>
      </c>
    </row>
    <row r="1205" spans="1:7">
      <c r="A1205" t="s">
        <v>673</v>
      </c>
      <c r="B1205" s="1354"/>
      <c r="C1205" s="1354"/>
      <c r="D1205" s="1354"/>
      <c r="E1205" s="1354">
        <v>142</v>
      </c>
      <c r="F1205" s="1354"/>
      <c r="G1205" s="1354">
        <v>142</v>
      </c>
    </row>
    <row r="1206" spans="1:7">
      <c r="A1206" t="s">
        <v>418</v>
      </c>
      <c r="B1206" s="1354"/>
      <c r="C1206" s="1354"/>
      <c r="D1206" s="1354">
        <v>1200</v>
      </c>
      <c r="E1206" s="1354">
        <v>445</v>
      </c>
      <c r="F1206" s="1354">
        <v>686</v>
      </c>
      <c r="G1206" s="1354">
        <v>2331</v>
      </c>
    </row>
    <row r="1207" spans="1:7">
      <c r="A1207" t="s">
        <v>430</v>
      </c>
      <c r="B1207" s="1354"/>
      <c r="C1207" s="1354"/>
      <c r="D1207" s="1354"/>
      <c r="E1207" s="1354"/>
      <c r="F1207" s="1354"/>
      <c r="G1207" s="1354"/>
    </row>
    <row r="1208" spans="1:7">
      <c r="A1208" t="s">
        <v>1075</v>
      </c>
      <c r="B1208" s="1354"/>
      <c r="C1208" s="1354"/>
      <c r="D1208" s="1354"/>
      <c r="E1208" s="1354"/>
      <c r="F1208" s="1354"/>
      <c r="G1208" s="1354"/>
    </row>
    <row r="1209" spans="1:7">
      <c r="A1209" t="s">
        <v>1110</v>
      </c>
      <c r="B1209" s="1354"/>
      <c r="C1209" s="1354"/>
      <c r="D1209" s="1354"/>
      <c r="E1209" s="1354"/>
      <c r="F1209" s="1354"/>
      <c r="G1209" s="1354"/>
    </row>
    <row r="1210" spans="1:7">
      <c r="A1210" t="s">
        <v>1295</v>
      </c>
      <c r="B1210" s="1354"/>
      <c r="C1210" s="1354"/>
      <c r="D1210" s="1354"/>
      <c r="E1210" s="1354"/>
      <c r="F1210" s="1354"/>
      <c r="G1210" s="1354"/>
    </row>
    <row r="1211" spans="1:7">
      <c r="A1211" t="s">
        <v>1096</v>
      </c>
      <c r="B1211" s="1354">
        <v>1812</v>
      </c>
      <c r="C1211" s="1354">
        <v>1838</v>
      </c>
      <c r="D1211" s="1354"/>
      <c r="E1211" s="1354">
        <v>0</v>
      </c>
      <c r="F1211" s="1354"/>
      <c r="G1211" s="1354">
        <v>3650</v>
      </c>
    </row>
    <row r="1212" spans="1:7">
      <c r="A1212" t="s">
        <v>974</v>
      </c>
      <c r="B1212" s="1354">
        <v>1314</v>
      </c>
      <c r="C1212" s="1354"/>
      <c r="D1212" s="1354"/>
      <c r="E1212" s="1354"/>
      <c r="F1212" s="1354"/>
      <c r="G1212" s="1354">
        <v>1314</v>
      </c>
    </row>
    <row r="1213" spans="1:7">
      <c r="A1213" t="s">
        <v>1171</v>
      </c>
      <c r="B1213" s="1354"/>
      <c r="C1213" s="1354"/>
      <c r="D1213" s="1354">
        <v>0</v>
      </c>
      <c r="E1213" s="1354"/>
      <c r="F1213" s="1354"/>
      <c r="G1213" s="1354">
        <v>0</v>
      </c>
    </row>
    <row r="1214" spans="1:7">
      <c r="A1214" t="s">
        <v>932</v>
      </c>
      <c r="B1214" s="1354">
        <v>0</v>
      </c>
      <c r="C1214" s="1354"/>
      <c r="D1214" s="1354"/>
      <c r="E1214" s="1354"/>
      <c r="F1214" s="1354"/>
      <c r="G1214" s="1354">
        <v>0</v>
      </c>
    </row>
    <row r="1215" spans="1:7">
      <c r="A1215" t="s">
        <v>1185</v>
      </c>
      <c r="B1215" s="1354">
        <v>1356</v>
      </c>
      <c r="C1215" s="1354">
        <v>1435</v>
      </c>
      <c r="D1215" s="1354">
        <v>1295</v>
      </c>
      <c r="E1215" s="1354"/>
      <c r="F1215" s="1354"/>
      <c r="G1215" s="1354">
        <v>4086</v>
      </c>
    </row>
    <row r="1216" spans="1:7">
      <c r="A1216" t="s">
        <v>1316</v>
      </c>
      <c r="B1216" s="1354">
        <v>858</v>
      </c>
      <c r="C1216" s="1354"/>
      <c r="D1216" s="1354"/>
      <c r="E1216" s="1354"/>
      <c r="F1216" s="1354"/>
      <c r="G1216" s="1354">
        <v>858</v>
      </c>
    </row>
    <row r="1217" spans="1:7">
      <c r="A1217" t="s">
        <v>819</v>
      </c>
      <c r="B1217" s="1354">
        <v>926</v>
      </c>
      <c r="C1217" s="1354">
        <v>1128</v>
      </c>
      <c r="D1217" s="1354">
        <v>1082</v>
      </c>
      <c r="E1217" s="1354">
        <v>1325</v>
      </c>
      <c r="F1217" s="1354">
        <v>441</v>
      </c>
      <c r="G1217" s="1354">
        <v>4902</v>
      </c>
    </row>
    <row r="1218" spans="1:7">
      <c r="A1218" t="s">
        <v>791</v>
      </c>
      <c r="B1218" s="1354">
        <v>205</v>
      </c>
      <c r="C1218" s="1354"/>
      <c r="D1218" s="1354"/>
      <c r="E1218" s="1354"/>
      <c r="F1218" s="1354">
        <v>107</v>
      </c>
      <c r="G1218" s="1354">
        <v>312</v>
      </c>
    </row>
    <row r="1219" spans="1:7">
      <c r="A1219" t="s">
        <v>1327</v>
      </c>
      <c r="B1219" s="1354">
        <v>4915</v>
      </c>
      <c r="C1219" s="1354">
        <v>914</v>
      </c>
      <c r="D1219" s="1354">
        <v>0</v>
      </c>
      <c r="E1219" s="1354"/>
      <c r="F1219" s="1354"/>
      <c r="G1219" s="1354">
        <v>5829</v>
      </c>
    </row>
    <row r="1220" spans="1:7">
      <c r="A1220" t="s">
        <v>1325</v>
      </c>
      <c r="B1220" s="1354">
        <v>813</v>
      </c>
      <c r="C1220" s="1354">
        <v>1491</v>
      </c>
      <c r="D1220" s="1354">
        <v>1062</v>
      </c>
      <c r="E1220" s="1354">
        <v>527</v>
      </c>
      <c r="F1220" s="1354"/>
      <c r="G1220" s="1354">
        <v>3893</v>
      </c>
    </row>
    <row r="1221" spans="1:7">
      <c r="A1221" t="s">
        <v>1206</v>
      </c>
      <c r="B1221" s="1354"/>
      <c r="C1221" s="1354"/>
      <c r="D1221" s="1354"/>
      <c r="E1221" s="1354"/>
      <c r="F1221" s="1354"/>
      <c r="G1221" s="1354"/>
    </row>
    <row r="1222" spans="1:7">
      <c r="A1222" t="s">
        <v>962</v>
      </c>
      <c r="B1222" s="1354"/>
      <c r="C1222" s="1354"/>
      <c r="D1222" s="1354"/>
      <c r="E1222" s="1354"/>
      <c r="F1222" s="1354"/>
      <c r="G1222" s="1354"/>
    </row>
    <row r="1223" spans="1:7">
      <c r="A1223" t="s">
        <v>1329</v>
      </c>
      <c r="B1223" s="1354"/>
      <c r="C1223" s="1354">
        <v>6092</v>
      </c>
      <c r="D1223" s="1354">
        <v>0</v>
      </c>
      <c r="E1223" s="1354">
        <v>0</v>
      </c>
      <c r="F1223" s="1354"/>
      <c r="G1223" s="1354">
        <v>6092</v>
      </c>
    </row>
    <row r="1224" spans="1:7">
      <c r="A1224" t="s">
        <v>1331</v>
      </c>
      <c r="B1224" s="1354"/>
      <c r="C1224" s="1354">
        <v>822</v>
      </c>
      <c r="D1224" s="1354">
        <v>2611</v>
      </c>
      <c r="E1224" s="1354"/>
      <c r="F1224" s="1354"/>
      <c r="G1224" s="1354">
        <v>3433</v>
      </c>
    </row>
    <row r="1225" spans="1:7">
      <c r="A1225" t="s">
        <v>1335</v>
      </c>
      <c r="B1225" s="1354"/>
      <c r="C1225" s="1354"/>
      <c r="D1225" s="1354">
        <v>544</v>
      </c>
      <c r="E1225" s="1354">
        <v>2832</v>
      </c>
      <c r="F1225" s="1354">
        <v>457</v>
      </c>
      <c r="G1225" s="1354">
        <v>3833</v>
      </c>
    </row>
    <row r="1226" spans="1:7">
      <c r="A1226" t="s">
        <v>1333</v>
      </c>
      <c r="B1226" s="1354"/>
      <c r="C1226" s="1354"/>
      <c r="D1226" s="1354">
        <v>1728</v>
      </c>
      <c r="E1226" s="1354"/>
      <c r="F1226" s="1354">
        <v>3082</v>
      </c>
      <c r="G1226" s="1354">
        <v>4810</v>
      </c>
    </row>
    <row r="1227" spans="1:7">
      <c r="A1227" t="s">
        <v>1337</v>
      </c>
      <c r="B1227" s="1354"/>
      <c r="C1227" s="1354"/>
      <c r="D1227" s="1354"/>
      <c r="E1227" s="1354">
        <v>1562</v>
      </c>
      <c r="F1227" s="1354">
        <v>673</v>
      </c>
      <c r="G1227" s="1354">
        <v>2235</v>
      </c>
    </row>
    <row r="1228" spans="1:7">
      <c r="A1228" t="s">
        <v>1339</v>
      </c>
      <c r="B1228" s="1354"/>
      <c r="C1228" s="1354"/>
      <c r="D1228" s="1354"/>
      <c r="E1228" s="1354">
        <v>1639</v>
      </c>
      <c r="F1228" s="1354">
        <v>987</v>
      </c>
      <c r="G1228" s="1354">
        <v>2626</v>
      </c>
    </row>
    <row r="1229" spans="1:7">
      <c r="A1229" t="s">
        <v>814</v>
      </c>
      <c r="B1229" s="1354">
        <v>607</v>
      </c>
      <c r="C1229" s="1354">
        <v>662</v>
      </c>
      <c r="D1229" s="1354">
        <v>877</v>
      </c>
      <c r="E1229" s="1354">
        <v>499</v>
      </c>
      <c r="F1229" s="1354">
        <v>186</v>
      </c>
      <c r="G1229" s="1354">
        <v>2831</v>
      </c>
    </row>
    <row r="1230" spans="1:7">
      <c r="A1230" t="s">
        <v>750</v>
      </c>
      <c r="B1230" s="1354">
        <v>12806</v>
      </c>
      <c r="C1230" s="1354">
        <v>14694</v>
      </c>
      <c r="D1230" s="1354">
        <v>10399</v>
      </c>
      <c r="E1230" s="1354">
        <v>8971</v>
      </c>
      <c r="F1230" s="1354">
        <v>6669</v>
      </c>
      <c r="G1230" s="1354">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54">
        <v>0</v>
      </c>
      <c r="C1235" s="1354"/>
      <c r="D1235" s="1354"/>
      <c r="E1235" s="1354"/>
      <c r="F1235" s="1354"/>
      <c r="G1235" s="1354">
        <v>0</v>
      </c>
    </row>
    <row r="1236" spans="1:7">
      <c r="A1236" t="s">
        <v>673</v>
      </c>
      <c r="B1236" s="1354"/>
      <c r="C1236" s="1354"/>
      <c r="D1236" s="1354"/>
      <c r="E1236" s="1354"/>
      <c r="F1236" s="1354">
        <v>57</v>
      </c>
      <c r="G1236" s="1354">
        <v>57</v>
      </c>
    </row>
    <row r="1237" spans="1:7">
      <c r="A1237" t="s">
        <v>418</v>
      </c>
      <c r="B1237" s="1354"/>
      <c r="C1237" s="1354">
        <v>0</v>
      </c>
      <c r="D1237" s="1354"/>
      <c r="E1237" s="1354"/>
      <c r="F1237" s="1354"/>
      <c r="G1237" s="1354">
        <v>0</v>
      </c>
    </row>
    <row r="1238" spans="1:7">
      <c r="A1238" t="s">
        <v>783</v>
      </c>
      <c r="B1238" s="1354"/>
      <c r="C1238" s="1354"/>
      <c r="D1238" s="1354">
        <v>150</v>
      </c>
      <c r="E1238" s="1354">
        <v>0</v>
      </c>
      <c r="F1238" s="1354">
        <v>274</v>
      </c>
      <c r="G1238" s="1354">
        <v>424</v>
      </c>
    </row>
    <row r="1239" spans="1:7">
      <c r="A1239" t="s">
        <v>1254</v>
      </c>
      <c r="B1239" s="1354"/>
      <c r="C1239" s="1354">
        <v>2209</v>
      </c>
      <c r="D1239" s="1354"/>
      <c r="E1239" s="1354"/>
      <c r="F1239" s="1354"/>
      <c r="G1239" s="1354">
        <v>2209</v>
      </c>
    </row>
    <row r="1240" spans="1:7">
      <c r="A1240" t="s">
        <v>1292</v>
      </c>
      <c r="B1240" s="1354"/>
      <c r="C1240" s="1354"/>
      <c r="D1240" s="1354"/>
      <c r="E1240" s="1354"/>
      <c r="F1240" s="1354"/>
      <c r="G1240" s="1354"/>
    </row>
    <row r="1241" spans="1:7">
      <c r="A1241" t="s">
        <v>974</v>
      </c>
      <c r="B1241" s="1354"/>
      <c r="C1241" s="1354"/>
      <c r="D1241" s="1354"/>
      <c r="E1241" s="1354"/>
      <c r="F1241" s="1354"/>
      <c r="G1241" s="1354"/>
    </row>
    <row r="1242" spans="1:7">
      <c r="A1242" t="s">
        <v>1185</v>
      </c>
      <c r="B1242" s="1354"/>
      <c r="C1242" s="1354">
        <v>0</v>
      </c>
      <c r="D1242" s="1354"/>
      <c r="E1242" s="1354"/>
      <c r="F1242" s="1354"/>
      <c r="G1242" s="1354">
        <v>0</v>
      </c>
    </row>
    <row r="1243" spans="1:7">
      <c r="A1243" t="s">
        <v>1316</v>
      </c>
      <c r="B1243" s="1354"/>
      <c r="C1243" s="1354"/>
      <c r="D1243" s="1354"/>
      <c r="E1243" s="1354">
        <v>1940</v>
      </c>
      <c r="F1243" s="1354"/>
      <c r="G1243" s="1354">
        <v>1940</v>
      </c>
    </row>
    <row r="1244" spans="1:7">
      <c r="A1244" t="s">
        <v>791</v>
      </c>
      <c r="B1244" s="1354"/>
      <c r="C1244" s="1354">
        <v>183</v>
      </c>
      <c r="D1244" s="1354">
        <v>182</v>
      </c>
      <c r="E1244" s="1354">
        <v>186</v>
      </c>
      <c r="F1244" s="1354"/>
      <c r="G1244" s="1354">
        <v>551</v>
      </c>
    </row>
    <row r="1245" spans="1:7">
      <c r="A1245" t="s">
        <v>1325</v>
      </c>
      <c r="B1245" s="1354"/>
      <c r="C1245" s="1354"/>
      <c r="D1245" s="1354"/>
      <c r="E1245" s="1354">
        <v>1776</v>
      </c>
      <c r="F1245" s="1354"/>
      <c r="G1245" s="1354">
        <v>1776</v>
      </c>
    </row>
    <row r="1246" spans="1:7">
      <c r="A1246" t="s">
        <v>1335</v>
      </c>
      <c r="B1246" s="1354"/>
      <c r="C1246" s="1354">
        <v>506</v>
      </c>
      <c r="D1246" s="1354"/>
      <c r="E1246" s="1354"/>
      <c r="F1246" s="1354"/>
      <c r="G1246" s="1354">
        <v>506</v>
      </c>
    </row>
    <row r="1247" spans="1:7">
      <c r="A1247" t="s">
        <v>1337</v>
      </c>
      <c r="B1247" s="1354"/>
      <c r="C1247" s="1354"/>
      <c r="D1247" s="1354">
        <v>2265</v>
      </c>
      <c r="E1247" s="1354"/>
      <c r="F1247" s="1354">
        <v>2651</v>
      </c>
      <c r="G1247" s="1354">
        <v>4916</v>
      </c>
    </row>
    <row r="1248" spans="1:7">
      <c r="A1248" t="s">
        <v>1339</v>
      </c>
      <c r="B1248" s="1354"/>
      <c r="C1248" s="1354">
        <v>0</v>
      </c>
      <c r="D1248" s="1354">
        <v>575</v>
      </c>
      <c r="E1248" s="1354"/>
      <c r="F1248" s="1354">
        <v>818</v>
      </c>
      <c r="G1248" s="1354">
        <v>1393</v>
      </c>
    </row>
    <row r="1249" spans="1:7">
      <c r="A1249" t="s">
        <v>844</v>
      </c>
      <c r="B1249" s="1354"/>
      <c r="C1249" s="1354">
        <v>1344</v>
      </c>
      <c r="D1249" s="1354"/>
      <c r="E1249" s="1354"/>
      <c r="F1249" s="1354"/>
      <c r="G1249" s="1354">
        <v>1344</v>
      </c>
    </row>
    <row r="1250" spans="1:7">
      <c r="A1250" t="s">
        <v>1424</v>
      </c>
      <c r="B1250" s="1354"/>
      <c r="C1250" s="1354">
        <v>660</v>
      </c>
      <c r="D1250" s="1354">
        <v>754</v>
      </c>
      <c r="E1250" s="1354">
        <v>520</v>
      </c>
      <c r="F1250" s="1354">
        <v>0</v>
      </c>
      <c r="G1250" s="1354">
        <v>1934</v>
      </c>
    </row>
    <row r="1251" spans="1:7">
      <c r="A1251" t="s">
        <v>1425</v>
      </c>
      <c r="B1251" s="1354"/>
      <c r="C1251" s="1354">
        <v>1382</v>
      </c>
      <c r="D1251" s="1354">
        <v>993</v>
      </c>
      <c r="E1251" s="1354">
        <v>1462</v>
      </c>
      <c r="F1251" s="1354">
        <v>1617</v>
      </c>
      <c r="G1251" s="1354">
        <v>5454</v>
      </c>
    </row>
    <row r="1252" spans="1:7">
      <c r="A1252" t="s">
        <v>269</v>
      </c>
      <c r="B1252" s="1354"/>
      <c r="C1252" s="1354">
        <v>2719</v>
      </c>
      <c r="D1252" s="1354">
        <v>408</v>
      </c>
      <c r="E1252" s="1354"/>
      <c r="F1252" s="1354"/>
      <c r="G1252" s="1354">
        <v>3127</v>
      </c>
    </row>
    <row r="1253" spans="1:7">
      <c r="A1253" t="s">
        <v>1341</v>
      </c>
      <c r="B1253" s="1354"/>
      <c r="C1253" s="1354">
        <v>1277</v>
      </c>
      <c r="D1253" s="1354"/>
      <c r="E1253" s="1354"/>
      <c r="F1253" s="1354"/>
      <c r="G1253" s="1354">
        <v>1277</v>
      </c>
    </row>
    <row r="1254" spans="1:7">
      <c r="A1254" t="s">
        <v>935</v>
      </c>
      <c r="B1254" s="1354"/>
      <c r="C1254" s="1354"/>
      <c r="D1254" s="1354">
        <v>686</v>
      </c>
      <c r="E1254" s="1354">
        <v>736</v>
      </c>
      <c r="F1254" s="1354"/>
      <c r="G1254" s="1354">
        <v>1422</v>
      </c>
    </row>
    <row r="1255" spans="1:7">
      <c r="A1255" t="s">
        <v>1188</v>
      </c>
      <c r="B1255" s="1354"/>
      <c r="C1255" s="1354"/>
      <c r="D1255" s="1354">
        <v>867</v>
      </c>
      <c r="E1255" s="1354">
        <v>1539</v>
      </c>
      <c r="F1255" s="1354"/>
      <c r="G1255" s="1354">
        <v>2406</v>
      </c>
    </row>
    <row r="1256" spans="1:7">
      <c r="A1256" t="s">
        <v>276</v>
      </c>
      <c r="B1256" s="1354"/>
      <c r="C1256" s="1354"/>
      <c r="D1256" s="1354">
        <v>2000</v>
      </c>
      <c r="E1256" s="1354">
        <v>970</v>
      </c>
      <c r="F1256" s="1354"/>
      <c r="G1256" s="1354">
        <v>2970</v>
      </c>
    </row>
    <row r="1257" spans="1:7">
      <c r="A1257" t="s">
        <v>807</v>
      </c>
      <c r="B1257" s="1354"/>
      <c r="C1257" s="1354"/>
      <c r="D1257" s="1354"/>
      <c r="E1257" s="1354">
        <v>2031</v>
      </c>
      <c r="F1257" s="1354">
        <v>845</v>
      </c>
      <c r="G1257" s="1354">
        <v>2876</v>
      </c>
    </row>
    <row r="1258" spans="1:7">
      <c r="A1258" t="s">
        <v>750</v>
      </c>
      <c r="B1258" s="1354">
        <v>0</v>
      </c>
      <c r="C1258" s="1354">
        <v>10280</v>
      </c>
      <c r="D1258" s="1354">
        <v>8880</v>
      </c>
      <c r="E1258" s="1354">
        <v>11160</v>
      </c>
      <c r="F1258" s="1354">
        <v>6262</v>
      </c>
      <c r="G1258" s="1354">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54"/>
      <c r="C1263" s="1354">
        <v>511</v>
      </c>
      <c r="D1263" s="1354">
        <v>324</v>
      </c>
      <c r="E1263" s="1354">
        <v>838</v>
      </c>
      <c r="F1263" s="1354">
        <v>481</v>
      </c>
      <c r="G1263" s="1354">
        <v>2154</v>
      </c>
    </row>
    <row r="1264" spans="1:7">
      <c r="A1264" t="s">
        <v>783</v>
      </c>
      <c r="B1264" s="1354"/>
      <c r="C1264" s="1354">
        <v>343</v>
      </c>
      <c r="D1264" s="1354">
        <v>62</v>
      </c>
      <c r="E1264" s="1354">
        <v>329</v>
      </c>
      <c r="F1264" s="1354"/>
      <c r="G1264" s="1354">
        <v>734</v>
      </c>
    </row>
    <row r="1265" spans="1:7">
      <c r="A1265" t="s">
        <v>1310</v>
      </c>
      <c r="B1265" s="1354"/>
      <c r="C1265" s="1354"/>
      <c r="D1265" s="1354"/>
      <c r="E1265" s="1354"/>
      <c r="F1265" s="1354"/>
      <c r="G1265" s="1354"/>
    </row>
    <row r="1266" spans="1:7">
      <c r="A1266" t="s">
        <v>1304</v>
      </c>
      <c r="B1266" s="1354"/>
      <c r="C1266" s="1354"/>
      <c r="D1266" s="1354"/>
      <c r="E1266" s="1354"/>
      <c r="F1266" s="1354"/>
      <c r="G1266" s="1354"/>
    </row>
    <row r="1267" spans="1:7">
      <c r="A1267" t="s">
        <v>1307</v>
      </c>
      <c r="B1267" s="1354"/>
      <c r="C1267" s="1354"/>
      <c r="D1267" s="1354"/>
      <c r="E1267" s="1354"/>
      <c r="F1267" s="1354"/>
      <c r="G1267" s="1354"/>
    </row>
    <row r="1268" spans="1:7">
      <c r="A1268" t="s">
        <v>1096</v>
      </c>
      <c r="B1268" s="1354"/>
      <c r="C1268" s="1354"/>
      <c r="D1268" s="1354">
        <v>149</v>
      </c>
      <c r="E1268" s="1354"/>
      <c r="F1268" s="1354"/>
      <c r="G1268" s="1354">
        <v>149</v>
      </c>
    </row>
    <row r="1269" spans="1:7">
      <c r="A1269" t="s">
        <v>974</v>
      </c>
      <c r="B1269" s="1354"/>
      <c r="C1269" s="1354"/>
      <c r="D1269" s="1354"/>
      <c r="E1269" s="1354"/>
      <c r="F1269" s="1354"/>
      <c r="G1269" s="1354"/>
    </row>
    <row r="1270" spans="1:7">
      <c r="A1270" t="s">
        <v>1313</v>
      </c>
      <c r="B1270" s="1354"/>
      <c r="C1270" s="1354"/>
      <c r="D1270" s="1354"/>
      <c r="E1270" s="1354"/>
      <c r="F1270" s="1354"/>
      <c r="G1270" s="1354"/>
    </row>
    <row r="1271" spans="1:7">
      <c r="A1271" t="s">
        <v>932</v>
      </c>
      <c r="B1271" s="1354"/>
      <c r="C1271" s="1354"/>
      <c r="D1271" s="1354"/>
      <c r="E1271" s="1354"/>
      <c r="F1271" s="1354"/>
      <c r="G1271" s="1354"/>
    </row>
    <row r="1272" spans="1:7">
      <c r="A1272" t="s">
        <v>1316</v>
      </c>
      <c r="B1272" s="1354"/>
      <c r="C1272" s="1354"/>
      <c r="D1272" s="1354"/>
      <c r="E1272" s="1354"/>
      <c r="F1272" s="1354"/>
      <c r="G1272" s="1354"/>
    </row>
    <row r="1273" spans="1:7">
      <c r="A1273" t="s">
        <v>1327</v>
      </c>
      <c r="B1273" s="1354"/>
      <c r="C1273" s="1354"/>
      <c r="D1273" s="1354"/>
      <c r="E1273" s="1354"/>
      <c r="F1273" s="1354"/>
      <c r="G1273" s="1354"/>
    </row>
    <row r="1274" spans="1:7">
      <c r="A1274" t="s">
        <v>1325</v>
      </c>
      <c r="B1274" s="1354"/>
      <c r="C1274" s="1354"/>
      <c r="D1274" s="1354"/>
      <c r="E1274" s="1354"/>
      <c r="F1274" s="1354"/>
      <c r="G1274" s="1354"/>
    </row>
    <row r="1275" spans="1:7">
      <c r="A1275" t="s">
        <v>1329</v>
      </c>
      <c r="B1275" s="1354"/>
      <c r="C1275" s="1354"/>
      <c r="D1275" s="1354"/>
      <c r="E1275" s="1354"/>
      <c r="F1275" s="1354"/>
      <c r="G1275" s="1354"/>
    </row>
    <row r="1276" spans="1:7">
      <c r="A1276" t="s">
        <v>1331</v>
      </c>
      <c r="B1276" s="1354">
        <v>1908</v>
      </c>
      <c r="C1276" s="1354"/>
      <c r="D1276" s="1354"/>
      <c r="E1276" s="1354"/>
      <c r="F1276" s="1354"/>
      <c r="G1276" s="1354">
        <v>1908</v>
      </c>
    </row>
    <row r="1277" spans="1:7">
      <c r="A1277" t="s">
        <v>1335</v>
      </c>
      <c r="B1277" s="1354"/>
      <c r="C1277" s="1354"/>
      <c r="D1277" s="1354"/>
      <c r="E1277" s="1354"/>
      <c r="F1277" s="1354"/>
      <c r="G1277" s="1354"/>
    </row>
    <row r="1278" spans="1:7">
      <c r="A1278" t="s">
        <v>1333</v>
      </c>
      <c r="B1278" s="1354"/>
      <c r="C1278" s="1354"/>
      <c r="D1278" s="1354"/>
      <c r="E1278" s="1354"/>
      <c r="F1278" s="1354"/>
      <c r="G1278" s="1354"/>
    </row>
    <row r="1279" spans="1:7">
      <c r="A1279" t="s">
        <v>1337</v>
      </c>
      <c r="B1279" s="1354"/>
      <c r="C1279" s="1354"/>
      <c r="D1279" s="1354"/>
      <c r="E1279" s="1354"/>
      <c r="F1279" s="1354"/>
      <c r="G1279" s="1354"/>
    </row>
    <row r="1280" spans="1:7">
      <c r="A1280" t="s">
        <v>1339</v>
      </c>
      <c r="B1280" s="1354"/>
      <c r="C1280" s="1354"/>
      <c r="D1280" s="1354"/>
      <c r="E1280" s="1354"/>
      <c r="F1280" s="1354"/>
      <c r="G1280" s="1354"/>
    </row>
    <row r="1281" spans="1:7">
      <c r="A1281" t="s">
        <v>844</v>
      </c>
      <c r="B1281" s="1354">
        <v>886</v>
      </c>
      <c r="C1281" s="1354"/>
      <c r="D1281" s="1354"/>
      <c r="E1281" s="1354"/>
      <c r="F1281" s="1354"/>
      <c r="G1281" s="1354">
        <v>886</v>
      </c>
    </row>
    <row r="1282" spans="1:7">
      <c r="A1282" t="s">
        <v>1424</v>
      </c>
      <c r="B1282" s="1354">
        <v>376</v>
      </c>
      <c r="C1282" s="1354">
        <v>647</v>
      </c>
      <c r="D1282" s="1354">
        <v>565</v>
      </c>
      <c r="E1282" s="1354">
        <v>222</v>
      </c>
      <c r="F1282" s="1354"/>
      <c r="G1282" s="1354">
        <v>1810</v>
      </c>
    </row>
    <row r="1283" spans="1:7">
      <c r="A1283" t="s">
        <v>1425</v>
      </c>
      <c r="B1283" s="1354">
        <v>1642</v>
      </c>
      <c r="C1283" s="1354">
        <v>843</v>
      </c>
      <c r="D1283" s="1354"/>
      <c r="E1283" s="1354">
        <v>410</v>
      </c>
      <c r="F1283" s="1354"/>
      <c r="G1283" s="1354">
        <v>2895</v>
      </c>
    </row>
    <row r="1284" spans="1:7">
      <c r="A1284" t="s">
        <v>1341</v>
      </c>
      <c r="B1284" s="1354"/>
      <c r="C1284" s="1354"/>
      <c r="D1284" s="1354"/>
      <c r="E1284" s="1354"/>
      <c r="F1284" s="1354"/>
      <c r="G1284" s="1354"/>
    </row>
    <row r="1285" spans="1:7">
      <c r="A1285" t="s">
        <v>935</v>
      </c>
      <c r="B1285" s="1354">
        <v>835</v>
      </c>
      <c r="C1285" s="1354">
        <v>858</v>
      </c>
      <c r="D1285" s="1354">
        <v>976</v>
      </c>
      <c r="E1285" s="1354"/>
      <c r="F1285" s="1354"/>
      <c r="G1285" s="1354">
        <v>2669</v>
      </c>
    </row>
    <row r="1286" spans="1:7">
      <c r="A1286" t="s">
        <v>1188</v>
      </c>
      <c r="B1286" s="1354">
        <v>1590</v>
      </c>
      <c r="C1286" s="1354">
        <v>1230</v>
      </c>
      <c r="D1286" s="1354">
        <v>1015</v>
      </c>
      <c r="E1286" s="1354"/>
      <c r="F1286" s="1354"/>
      <c r="G1286" s="1354">
        <v>3835</v>
      </c>
    </row>
    <row r="1287" spans="1:7">
      <c r="A1287" t="s">
        <v>807</v>
      </c>
      <c r="B1287" s="1354">
        <v>1530</v>
      </c>
      <c r="C1287" s="1354">
        <v>388</v>
      </c>
      <c r="D1287" s="1354"/>
      <c r="E1287" s="1354">
        <v>470</v>
      </c>
      <c r="F1287" s="1354"/>
      <c r="G1287" s="1354">
        <v>2388</v>
      </c>
    </row>
    <row r="1288" spans="1:7">
      <c r="A1288" t="s">
        <v>939</v>
      </c>
      <c r="B1288" s="1354"/>
      <c r="C1288" s="1354">
        <v>1758</v>
      </c>
      <c r="D1288" s="1354">
        <v>1363</v>
      </c>
      <c r="E1288" s="1354"/>
      <c r="F1288" s="1354"/>
      <c r="G1288" s="1354">
        <v>3121</v>
      </c>
    </row>
    <row r="1289" spans="1:7">
      <c r="A1289" t="s">
        <v>1105</v>
      </c>
      <c r="B1289" s="1354"/>
      <c r="C1289" s="1354"/>
      <c r="D1289" s="1354">
        <v>881</v>
      </c>
      <c r="E1289" s="1354">
        <v>1143</v>
      </c>
      <c r="F1289" s="1354"/>
      <c r="G1289" s="1354">
        <v>2024</v>
      </c>
    </row>
    <row r="1290" spans="1:7">
      <c r="A1290" t="s">
        <v>825</v>
      </c>
      <c r="B1290" s="1354"/>
      <c r="C1290" s="1354"/>
      <c r="D1290" s="1354"/>
      <c r="E1290" s="1354">
        <v>1468</v>
      </c>
      <c r="F1290" s="1354">
        <v>1637</v>
      </c>
      <c r="G1290" s="1354">
        <v>3105</v>
      </c>
    </row>
    <row r="1291" spans="1:7">
      <c r="A1291" t="s">
        <v>750</v>
      </c>
      <c r="B1291" s="1354">
        <v>8767</v>
      </c>
      <c r="C1291" s="1354">
        <v>6578</v>
      </c>
      <c r="D1291" s="1354">
        <v>5335</v>
      </c>
      <c r="E1291" s="1354">
        <v>4880</v>
      </c>
      <c r="F1291" s="1354">
        <v>2118</v>
      </c>
      <c r="G1291" s="1354">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54">
        <v>859</v>
      </c>
      <c r="C1296" s="1354"/>
      <c r="D1296" s="1354"/>
      <c r="E1296" s="1354"/>
      <c r="F1296" s="1354"/>
      <c r="G1296" s="1354">
        <v>859</v>
      </c>
    </row>
    <row r="1297" spans="1:7">
      <c r="A1297" t="s">
        <v>783</v>
      </c>
      <c r="B1297" s="1354">
        <v>251</v>
      </c>
      <c r="C1297" s="1354"/>
      <c r="D1297" s="1354"/>
      <c r="E1297" s="1354"/>
      <c r="F1297" s="1354"/>
      <c r="G1297" s="1354">
        <v>251</v>
      </c>
    </row>
    <row r="1298" spans="1:7">
      <c r="A1298" t="s">
        <v>199</v>
      </c>
      <c r="B1298" s="1354"/>
      <c r="C1298" s="1354"/>
      <c r="D1298" s="1354"/>
      <c r="E1298" s="1354"/>
      <c r="F1298" s="1354"/>
      <c r="G1298" s="1354"/>
    </row>
    <row r="1299" spans="1:7">
      <c r="A1299" t="s">
        <v>1295</v>
      </c>
      <c r="B1299" s="1354"/>
      <c r="C1299" s="1354"/>
      <c r="D1299" s="1354"/>
      <c r="E1299" s="1354">
        <v>253</v>
      </c>
      <c r="F1299" s="1354"/>
      <c r="G1299" s="1354">
        <v>253</v>
      </c>
    </row>
    <row r="1300" spans="1:7">
      <c r="A1300" t="s">
        <v>1096</v>
      </c>
      <c r="B1300" s="1354"/>
      <c r="C1300" s="1354"/>
      <c r="D1300" s="1354"/>
      <c r="E1300" s="1354"/>
      <c r="F1300" s="1354"/>
      <c r="G1300" s="1354"/>
    </row>
    <row r="1301" spans="1:7">
      <c r="A1301" t="s">
        <v>791</v>
      </c>
      <c r="B1301" s="1354"/>
      <c r="C1301" s="1354"/>
      <c r="D1301" s="1354"/>
      <c r="E1301" s="1354"/>
      <c r="F1301" s="1354"/>
      <c r="G1301" s="1354"/>
    </row>
    <row r="1302" spans="1:7">
      <c r="A1302" t="s">
        <v>1424</v>
      </c>
      <c r="B1302" s="1354"/>
      <c r="C1302" s="1354"/>
      <c r="D1302" s="1354"/>
      <c r="E1302" s="1354"/>
      <c r="F1302" s="1354"/>
      <c r="G1302" s="1354"/>
    </row>
    <row r="1303" spans="1:7">
      <c r="A1303" t="s">
        <v>1425</v>
      </c>
      <c r="B1303" s="1354"/>
      <c r="C1303" s="1354"/>
      <c r="D1303" s="1354"/>
      <c r="E1303" s="1354"/>
      <c r="F1303" s="1354"/>
      <c r="G1303" s="1354"/>
    </row>
    <row r="1304" spans="1:7">
      <c r="A1304" t="s">
        <v>269</v>
      </c>
      <c r="B1304" s="1354"/>
      <c r="C1304" s="1354"/>
      <c r="D1304" s="1354">
        <v>1809</v>
      </c>
      <c r="E1304" s="1354">
        <v>696</v>
      </c>
      <c r="F1304" s="1354">
        <v>3</v>
      </c>
      <c r="G1304" s="1354">
        <v>2508</v>
      </c>
    </row>
    <row r="1305" spans="1:7">
      <c r="A1305" t="s">
        <v>935</v>
      </c>
      <c r="B1305" s="1354">
        <v>505</v>
      </c>
      <c r="C1305" s="1354"/>
      <c r="D1305" s="1354"/>
      <c r="E1305" s="1354"/>
      <c r="F1305" s="1354"/>
      <c r="G1305" s="1354">
        <v>505</v>
      </c>
    </row>
    <row r="1306" spans="1:7">
      <c r="A1306" t="s">
        <v>1188</v>
      </c>
      <c r="B1306" s="1354"/>
      <c r="C1306" s="1354"/>
      <c r="D1306" s="1354"/>
      <c r="E1306" s="1354"/>
      <c r="F1306" s="1354"/>
      <c r="G1306" s="1354"/>
    </row>
    <row r="1307" spans="1:7">
      <c r="A1307" t="s">
        <v>939</v>
      </c>
      <c r="B1307" s="1354"/>
      <c r="C1307" s="1354"/>
      <c r="D1307" s="1354"/>
      <c r="E1307" s="1354"/>
      <c r="F1307" s="1354"/>
      <c r="G1307" s="1354"/>
    </row>
    <row r="1308" spans="1:7">
      <c r="A1308" t="s">
        <v>1105</v>
      </c>
      <c r="B1308" s="1354"/>
      <c r="C1308" s="1354">
        <v>363</v>
      </c>
      <c r="D1308" s="1354">
        <v>933</v>
      </c>
      <c r="E1308" s="1354">
        <v>363</v>
      </c>
      <c r="F1308" s="1354"/>
      <c r="G1308" s="1354">
        <v>1659</v>
      </c>
    </row>
    <row r="1309" spans="1:7">
      <c r="A1309" t="s">
        <v>825</v>
      </c>
      <c r="B1309" s="1354"/>
      <c r="C1309" s="1354">
        <v>1646</v>
      </c>
      <c r="D1309" s="1354"/>
      <c r="E1309" s="1354"/>
      <c r="F1309" s="1354">
        <v>6</v>
      </c>
      <c r="G1309" s="1354">
        <v>1652</v>
      </c>
    </row>
    <row r="1310" spans="1:7">
      <c r="A1310" t="s">
        <v>842</v>
      </c>
      <c r="B1310" s="1354"/>
      <c r="C1310" s="1354">
        <v>1250</v>
      </c>
      <c r="D1310" s="1354">
        <v>518</v>
      </c>
      <c r="E1310" s="1354">
        <v>990</v>
      </c>
      <c r="F1310" s="1354"/>
      <c r="G1310" s="1354">
        <v>2758</v>
      </c>
    </row>
    <row r="1311" spans="1:7">
      <c r="A1311" t="s">
        <v>1128</v>
      </c>
      <c r="B1311" s="1354"/>
      <c r="C1311" s="1354">
        <v>251</v>
      </c>
      <c r="D1311" s="1354"/>
      <c r="E1311" s="1354">
        <v>298</v>
      </c>
      <c r="F1311" s="1354"/>
      <c r="G1311" s="1354">
        <v>549</v>
      </c>
    </row>
    <row r="1312" spans="1:7">
      <c r="A1312" t="s">
        <v>1134</v>
      </c>
      <c r="B1312" s="1354"/>
      <c r="C1312" s="1354"/>
      <c r="D1312" s="1354">
        <v>330</v>
      </c>
      <c r="E1312" s="1354">
        <v>625</v>
      </c>
      <c r="F1312" s="1354"/>
      <c r="G1312" s="1354">
        <v>955</v>
      </c>
    </row>
    <row r="1313" spans="1:7">
      <c r="A1313" t="s">
        <v>750</v>
      </c>
      <c r="B1313" s="1354">
        <v>1615</v>
      </c>
      <c r="C1313" s="1354">
        <v>3510</v>
      </c>
      <c r="D1313" s="1354">
        <v>3590</v>
      </c>
      <c r="E1313" s="1354">
        <v>3225</v>
      </c>
      <c r="F1313" s="1354">
        <v>9</v>
      </c>
      <c r="G1313" s="1354">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54"/>
      <c r="C1318" s="1354"/>
      <c r="D1318" s="1354"/>
      <c r="E1318" s="1354"/>
      <c r="F1318" s="1354"/>
      <c r="G1318" s="1354"/>
    </row>
    <row r="1319" spans="1:7">
      <c r="A1319" t="s">
        <v>783</v>
      </c>
      <c r="B1319" s="1354">
        <v>389</v>
      </c>
      <c r="C1319" s="1354">
        <v>152</v>
      </c>
      <c r="D1319" s="1354">
        <v>45</v>
      </c>
      <c r="E1319" s="1354"/>
      <c r="F1319" s="1354"/>
      <c r="G1319" s="1354">
        <v>586</v>
      </c>
    </row>
    <row r="1320" spans="1:7">
      <c r="A1320" t="s">
        <v>718</v>
      </c>
      <c r="B1320" s="1354"/>
      <c r="C1320" s="1354">
        <v>197</v>
      </c>
      <c r="D1320" s="1354">
        <v>338</v>
      </c>
      <c r="E1320" s="1354"/>
      <c r="F1320" s="1354"/>
      <c r="G1320" s="1354">
        <v>535</v>
      </c>
    </row>
    <row r="1321" spans="1:7">
      <c r="A1321" t="s">
        <v>1096</v>
      </c>
      <c r="B1321" s="1354"/>
      <c r="C1321" s="1354"/>
      <c r="D1321" s="1354"/>
      <c r="E1321" s="1354"/>
      <c r="F1321" s="1354"/>
      <c r="G1321" s="1354"/>
    </row>
    <row r="1322" spans="1:7">
      <c r="A1322" t="s">
        <v>1105</v>
      </c>
      <c r="B1322" s="1354"/>
      <c r="C1322" s="1354"/>
      <c r="D1322" s="1354"/>
      <c r="E1322" s="1354">
        <v>30</v>
      </c>
      <c r="F1322" s="1354"/>
      <c r="G1322" s="1354">
        <v>30</v>
      </c>
    </row>
    <row r="1323" spans="1:7">
      <c r="A1323" t="s">
        <v>842</v>
      </c>
      <c r="B1323" s="1354"/>
      <c r="C1323" s="1354"/>
      <c r="D1323" s="1354"/>
      <c r="E1323" s="1354"/>
      <c r="F1323" s="1354">
        <v>342</v>
      </c>
      <c r="G1323" s="1354">
        <v>342</v>
      </c>
    </row>
    <row r="1324" spans="1:7">
      <c r="A1324" t="s">
        <v>1128</v>
      </c>
      <c r="B1324" s="1354"/>
      <c r="C1324" s="1354"/>
      <c r="D1324" s="1354">
        <v>150</v>
      </c>
      <c r="E1324" s="1354"/>
      <c r="F1324" s="1354"/>
      <c r="G1324" s="1354">
        <v>150</v>
      </c>
    </row>
    <row r="1325" spans="1:7">
      <c r="A1325" t="s">
        <v>1134</v>
      </c>
      <c r="B1325" s="1354">
        <v>712</v>
      </c>
      <c r="C1325" s="1354">
        <v>1092</v>
      </c>
      <c r="D1325" s="1354">
        <v>384</v>
      </c>
      <c r="E1325" s="1354">
        <v>397</v>
      </c>
      <c r="F1325" s="1354"/>
      <c r="G1325" s="1354">
        <v>2585</v>
      </c>
    </row>
    <row r="1326" spans="1:7">
      <c r="A1326" t="s">
        <v>1426</v>
      </c>
      <c r="B1326" s="1354"/>
      <c r="C1326" s="1354">
        <v>189</v>
      </c>
      <c r="D1326" s="1354"/>
      <c r="E1326" s="1354"/>
      <c r="F1326" s="1354"/>
      <c r="G1326" s="1354">
        <v>189</v>
      </c>
    </row>
    <row r="1327" spans="1:7">
      <c r="A1327" t="s">
        <v>1093</v>
      </c>
      <c r="B1327" s="1354"/>
      <c r="C1327" s="1354">
        <v>817</v>
      </c>
      <c r="D1327" s="1354"/>
      <c r="E1327" s="1354"/>
      <c r="F1327" s="1354"/>
      <c r="G1327" s="1354">
        <v>817</v>
      </c>
    </row>
    <row r="1328" spans="1:7">
      <c r="A1328" t="s">
        <v>248</v>
      </c>
      <c r="B1328" s="1354"/>
      <c r="C1328" s="1354"/>
      <c r="D1328" s="1354">
        <v>753</v>
      </c>
      <c r="E1328" s="1354">
        <v>1289</v>
      </c>
      <c r="F1328" s="1354"/>
      <c r="G1328" s="1354">
        <v>2042</v>
      </c>
    </row>
    <row r="1329" spans="1:7">
      <c r="A1329" t="s">
        <v>273</v>
      </c>
      <c r="B1329" s="1354"/>
      <c r="C1329" s="1354"/>
      <c r="D1329" s="1354">
        <v>2073</v>
      </c>
      <c r="E1329" s="1354">
        <v>1342</v>
      </c>
      <c r="F1329" s="1354">
        <v>1601</v>
      </c>
      <c r="G1329" s="1354">
        <v>5016</v>
      </c>
    </row>
    <row r="1330" spans="1:7">
      <c r="A1330" t="s">
        <v>750</v>
      </c>
      <c r="B1330" s="1354">
        <v>1101</v>
      </c>
      <c r="C1330" s="1354">
        <v>2447</v>
      </c>
      <c r="D1330" s="1354">
        <v>3743</v>
      </c>
      <c r="E1330" s="1354">
        <v>3058</v>
      </c>
      <c r="F1330" s="1354">
        <v>1943</v>
      </c>
      <c r="G1330" s="1354">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54"/>
      <c r="C1335" s="1354"/>
      <c r="D1335" s="1354"/>
      <c r="E1335" s="1354"/>
      <c r="F1335" s="1354">
        <v>295</v>
      </c>
      <c r="G1335" s="1354">
        <v>295</v>
      </c>
    </row>
    <row r="1336" spans="1:7">
      <c r="A1336" t="s">
        <v>785</v>
      </c>
      <c r="B1336" s="1354"/>
      <c r="C1336" s="1354">
        <v>988</v>
      </c>
      <c r="D1336" s="1354">
        <v>712</v>
      </c>
      <c r="E1336" s="1354">
        <v>474</v>
      </c>
      <c r="F1336" s="1354"/>
      <c r="G1336" s="1354">
        <v>2174</v>
      </c>
    </row>
    <row r="1337" spans="1:7">
      <c r="A1337" t="s">
        <v>783</v>
      </c>
      <c r="B1337" s="1354"/>
      <c r="C1337" s="1354">
        <v>214</v>
      </c>
      <c r="D1337" s="1354"/>
      <c r="E1337" s="1354"/>
      <c r="F1337" s="1354"/>
      <c r="G1337" s="1354">
        <v>214</v>
      </c>
    </row>
    <row r="1338" spans="1:7">
      <c r="A1338" t="s">
        <v>718</v>
      </c>
      <c r="B1338" s="1354"/>
      <c r="C1338" s="1354">
        <v>214</v>
      </c>
      <c r="D1338" s="1354"/>
      <c r="E1338" s="1354"/>
      <c r="F1338" s="1354"/>
      <c r="G1338" s="1354">
        <v>214</v>
      </c>
    </row>
    <row r="1339" spans="1:7">
      <c r="A1339" t="s">
        <v>1107</v>
      </c>
      <c r="B1339" s="1354"/>
      <c r="C1339" s="1354">
        <v>1340</v>
      </c>
      <c r="D1339" s="1354">
        <v>1529</v>
      </c>
      <c r="E1339" s="1354">
        <v>1168</v>
      </c>
      <c r="F1339" s="1354">
        <v>1008</v>
      </c>
      <c r="G1339" s="1354">
        <v>5045</v>
      </c>
    </row>
    <row r="1340" spans="1:7">
      <c r="A1340" t="s">
        <v>1134</v>
      </c>
      <c r="B1340" s="1354">
        <v>669</v>
      </c>
      <c r="C1340" s="1354">
        <v>467</v>
      </c>
      <c r="D1340" s="1354">
        <v>1133</v>
      </c>
      <c r="E1340" s="1354">
        <v>448</v>
      </c>
      <c r="F1340" s="1354"/>
      <c r="G1340" s="1354">
        <v>2717</v>
      </c>
    </row>
    <row r="1341" spans="1:7">
      <c r="A1341" t="s">
        <v>835</v>
      </c>
      <c r="B1341" s="1354">
        <v>1564</v>
      </c>
      <c r="C1341" s="1354">
        <v>1532</v>
      </c>
      <c r="D1341" s="1354">
        <v>1447</v>
      </c>
      <c r="E1341" s="1354">
        <v>864</v>
      </c>
      <c r="F1341" s="1354"/>
      <c r="G1341" s="1354">
        <v>5407</v>
      </c>
    </row>
    <row r="1342" spans="1:7">
      <c r="A1342" t="s">
        <v>1427</v>
      </c>
      <c r="B1342" s="1354"/>
      <c r="C1342" s="1354">
        <v>199</v>
      </c>
      <c r="D1342" s="1354">
        <v>361</v>
      </c>
      <c r="E1342" s="1354">
        <v>652</v>
      </c>
      <c r="F1342" s="1354">
        <v>379</v>
      </c>
      <c r="G1342" s="1354">
        <v>1591</v>
      </c>
    </row>
    <row r="1343" spans="1:7">
      <c r="A1343" t="s">
        <v>1131</v>
      </c>
      <c r="B1343" s="1354"/>
      <c r="C1343" s="1354"/>
      <c r="D1343" s="1354"/>
      <c r="E1343" s="1354">
        <v>538</v>
      </c>
      <c r="F1343" s="1354"/>
      <c r="G1343" s="1354">
        <v>538</v>
      </c>
    </row>
    <row r="1344" spans="1:7">
      <c r="A1344" t="s">
        <v>1428</v>
      </c>
      <c r="B1344" s="1354"/>
      <c r="C1344" s="1354"/>
      <c r="D1344" s="1354"/>
      <c r="E1344" s="1354"/>
      <c r="F1344" s="1354">
        <v>45</v>
      </c>
      <c r="G1344" s="1354">
        <v>45</v>
      </c>
    </row>
    <row r="1345" spans="1:7">
      <c r="A1345" t="s">
        <v>1429</v>
      </c>
      <c r="B1345" s="1354"/>
      <c r="C1345" s="1354"/>
      <c r="D1345" s="1354">
        <v>187</v>
      </c>
      <c r="E1345" s="1354">
        <v>300</v>
      </c>
      <c r="F1345" s="1354"/>
      <c r="G1345" s="1354">
        <v>487</v>
      </c>
    </row>
    <row r="1346" spans="1:7">
      <c r="A1346" t="s">
        <v>750</v>
      </c>
      <c r="B1346" s="1354">
        <v>2233</v>
      </c>
      <c r="C1346" s="1354">
        <v>4954</v>
      </c>
      <c r="D1346" s="1354">
        <v>5369</v>
      </c>
      <c r="E1346" s="1354">
        <v>4444</v>
      </c>
      <c r="F1346" s="1354">
        <v>1727</v>
      </c>
      <c r="G1346" s="1354">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54">
        <v>837</v>
      </c>
      <c r="C1350" s="1354"/>
      <c r="D1350" s="1354"/>
      <c r="E1350" s="1354"/>
      <c r="F1350" s="1354">
        <v>199</v>
      </c>
      <c r="G1350" s="1354">
        <v>1036</v>
      </c>
    </row>
    <row r="1351" spans="1:7">
      <c r="A1351" t="s">
        <v>1107</v>
      </c>
      <c r="B1351" s="1354">
        <v>1274</v>
      </c>
      <c r="C1351" s="1354">
        <v>1073</v>
      </c>
      <c r="D1351" s="1354">
        <v>271</v>
      </c>
      <c r="E1351" s="1354"/>
      <c r="F1351" s="1354"/>
      <c r="G1351" s="1354">
        <v>2618</v>
      </c>
    </row>
    <row r="1352" spans="1:7">
      <c r="A1352" t="s">
        <v>844</v>
      </c>
      <c r="B1352" s="1354"/>
      <c r="C1352" s="1354"/>
      <c r="D1352" s="1354"/>
      <c r="E1352" s="1354">
        <v>1033</v>
      </c>
      <c r="F1352" s="1354"/>
      <c r="G1352" s="1354">
        <v>1033</v>
      </c>
    </row>
    <row r="1353" spans="1:7">
      <c r="A1353" t="s">
        <v>269</v>
      </c>
      <c r="B1353" s="1354"/>
      <c r="C1353" s="1354"/>
      <c r="D1353" s="1354">
        <v>667</v>
      </c>
      <c r="E1353" s="1354"/>
      <c r="F1353" s="1354"/>
      <c r="G1353" s="1354">
        <v>667</v>
      </c>
    </row>
    <row r="1354" spans="1:7">
      <c r="A1354" t="s">
        <v>1134</v>
      </c>
      <c r="B1354" s="1354">
        <v>1044</v>
      </c>
      <c r="C1354" s="1354"/>
      <c r="D1354" s="1354"/>
      <c r="E1354" s="1354"/>
      <c r="F1354" s="1354"/>
      <c r="G1354" s="1354">
        <v>1044</v>
      </c>
    </row>
    <row r="1355" spans="1:7">
      <c r="A1355" t="s">
        <v>248</v>
      </c>
      <c r="B1355" s="1354"/>
      <c r="C1355" s="1354">
        <v>1062</v>
      </c>
      <c r="D1355" s="1354">
        <v>1318</v>
      </c>
      <c r="E1355" s="1354">
        <v>1165</v>
      </c>
      <c r="F1355" s="1354"/>
      <c r="G1355" s="1354">
        <v>3545</v>
      </c>
    </row>
    <row r="1356" spans="1:7">
      <c r="A1356" t="s">
        <v>273</v>
      </c>
      <c r="B1356" s="1354">
        <v>1099</v>
      </c>
      <c r="C1356" s="1354"/>
      <c r="D1356" s="1354">
        <v>2025</v>
      </c>
      <c r="E1356" s="1354"/>
      <c r="F1356" s="1354"/>
      <c r="G1356" s="1354">
        <v>3124</v>
      </c>
    </row>
    <row r="1357" spans="1:7">
      <c r="A1357" t="s">
        <v>835</v>
      </c>
      <c r="B1357" s="1354"/>
      <c r="C1357" s="1354"/>
      <c r="D1357" s="1354"/>
      <c r="E1357" s="1354"/>
      <c r="F1357" s="1354"/>
      <c r="G1357" s="1354"/>
    </row>
    <row r="1358" spans="1:7">
      <c r="A1358" t="s">
        <v>1427</v>
      </c>
      <c r="B1358" s="1354">
        <v>534</v>
      </c>
      <c r="C1358" s="1354"/>
      <c r="D1358" s="1354">
        <v>223</v>
      </c>
      <c r="E1358" s="1354"/>
      <c r="F1358" s="1354"/>
      <c r="G1358" s="1354">
        <v>757</v>
      </c>
    </row>
    <row r="1359" spans="1:7">
      <c r="A1359" t="s">
        <v>1131</v>
      </c>
      <c r="B1359" s="1354"/>
      <c r="C1359" s="1354">
        <v>1056</v>
      </c>
      <c r="D1359" s="1354">
        <v>2018</v>
      </c>
      <c r="E1359" s="1354"/>
      <c r="F1359" s="1354"/>
      <c r="G1359" s="1354">
        <v>3074</v>
      </c>
    </row>
    <row r="1360" spans="1:7">
      <c r="A1360" t="s">
        <v>1429</v>
      </c>
      <c r="B1360" s="1354">
        <v>201</v>
      </c>
      <c r="C1360" s="1354"/>
      <c r="D1360" s="1354">
        <v>200</v>
      </c>
      <c r="E1360" s="1354"/>
      <c r="F1360" s="1354"/>
      <c r="G1360" s="1354">
        <v>401</v>
      </c>
    </row>
    <row r="1361" spans="1:7">
      <c r="A1361" t="s">
        <v>1430</v>
      </c>
      <c r="B1361" s="1354"/>
      <c r="C1361" s="1354"/>
      <c r="D1361" s="1354"/>
      <c r="E1361" s="1354"/>
      <c r="F1361" s="1354">
        <v>1187</v>
      </c>
      <c r="G1361" s="1354">
        <v>1187</v>
      </c>
    </row>
    <row r="1362" spans="1:7">
      <c r="A1362" t="s">
        <v>750</v>
      </c>
      <c r="B1362" s="1354">
        <v>4989</v>
      </c>
      <c r="C1362" s="1354">
        <v>3191</v>
      </c>
      <c r="D1362" s="1354">
        <v>6722</v>
      </c>
      <c r="E1362" s="1354">
        <v>2198</v>
      </c>
      <c r="F1362" s="1354">
        <v>1386</v>
      </c>
      <c r="G1362" s="1354">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54"/>
      <c r="C1367" s="1354">
        <v>179</v>
      </c>
      <c r="D1367" s="1354"/>
      <c r="E1367" s="1354"/>
      <c r="F1367" s="1354"/>
      <c r="G1367" s="1354">
        <v>179</v>
      </c>
    </row>
    <row r="1368" spans="1:7">
      <c r="A1368" t="s">
        <v>1107</v>
      </c>
      <c r="B1368" s="1354"/>
      <c r="C1368" s="1354"/>
      <c r="D1368" s="1354"/>
      <c r="E1368" s="1354"/>
      <c r="F1368" s="1354"/>
      <c r="G1368" s="1354"/>
    </row>
    <row r="1369" spans="1:7">
      <c r="A1369" t="s">
        <v>1134</v>
      </c>
      <c r="B1369" s="1354"/>
      <c r="C1369" s="1354"/>
      <c r="D1369" s="1354"/>
      <c r="E1369" s="1354"/>
      <c r="F1369" s="1354"/>
      <c r="G1369" s="1354"/>
    </row>
    <row r="1370" spans="1:7">
      <c r="A1370" t="s">
        <v>248</v>
      </c>
      <c r="B1370" s="1354">
        <v>1391</v>
      </c>
      <c r="C1370" s="1354"/>
      <c r="D1370" s="1354"/>
      <c r="E1370" s="1354"/>
      <c r="F1370" s="1354"/>
      <c r="G1370" s="1354">
        <v>1391</v>
      </c>
    </row>
    <row r="1371" spans="1:7">
      <c r="A1371" t="s">
        <v>1131</v>
      </c>
      <c r="B1371" s="1354">
        <v>1016</v>
      </c>
      <c r="C1371" s="1354"/>
      <c r="D1371" s="1354"/>
      <c r="E1371" s="1354"/>
      <c r="F1371" s="1354"/>
      <c r="G1371" s="1354">
        <v>1016</v>
      </c>
    </row>
    <row r="1372" spans="1:7">
      <c r="A1372" t="s">
        <v>1430</v>
      </c>
      <c r="B1372" s="1354">
        <v>1287</v>
      </c>
      <c r="C1372" s="1354">
        <v>575</v>
      </c>
      <c r="D1372" s="1354">
        <v>857</v>
      </c>
      <c r="E1372" s="1354">
        <v>668</v>
      </c>
      <c r="F1372" s="1354">
        <v>1392</v>
      </c>
      <c r="G1372" s="1354">
        <v>4779</v>
      </c>
    </row>
    <row r="1373" spans="1:7">
      <c r="A1373" t="s">
        <v>839</v>
      </c>
      <c r="B1373" s="1354">
        <v>611</v>
      </c>
      <c r="C1373" s="1354">
        <v>1612</v>
      </c>
      <c r="D1373" s="1354"/>
      <c r="E1373" s="1354"/>
      <c r="F1373" s="1354"/>
      <c r="G1373" s="1354">
        <v>2223</v>
      </c>
    </row>
    <row r="1374" spans="1:7">
      <c r="A1374" t="s">
        <v>196</v>
      </c>
      <c r="B1374" s="1354"/>
      <c r="C1374" s="1354"/>
      <c r="D1374" s="1354">
        <v>480</v>
      </c>
      <c r="E1374" s="1354">
        <v>774</v>
      </c>
      <c r="F1374" s="1354"/>
      <c r="G1374" s="1354">
        <v>1254</v>
      </c>
    </row>
    <row r="1375" spans="1:7">
      <c r="A1375" t="s">
        <v>750</v>
      </c>
      <c r="B1375" s="1354">
        <v>4305</v>
      </c>
      <c r="C1375" s="1354">
        <v>2366</v>
      </c>
      <c r="D1375" s="1354">
        <v>1337</v>
      </c>
      <c r="E1375" s="1354">
        <v>1442</v>
      </c>
      <c r="F1375" s="1354">
        <v>1392</v>
      </c>
      <c r="G1375" s="1354">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54"/>
      <c r="C1380" s="1354"/>
      <c r="D1380" s="1354"/>
      <c r="E1380" s="1354"/>
      <c r="F1380" s="1354">
        <v>100</v>
      </c>
      <c r="G1380" s="1354">
        <v>100</v>
      </c>
    </row>
    <row r="1381" spans="1:7">
      <c r="A1381" t="s">
        <v>1430</v>
      </c>
      <c r="B1381" s="1354">
        <v>167</v>
      </c>
      <c r="C1381" s="1354">
        <v>487</v>
      </c>
      <c r="D1381" s="1354">
        <v>263</v>
      </c>
      <c r="E1381" s="1354">
        <v>399</v>
      </c>
      <c r="F1381" s="1354">
        <v>278</v>
      </c>
      <c r="G1381" s="1354">
        <v>1594</v>
      </c>
    </row>
    <row r="1382" spans="1:7">
      <c r="A1382" t="s">
        <v>839</v>
      </c>
      <c r="B1382" s="1354">
        <v>1561</v>
      </c>
      <c r="C1382" s="1354"/>
      <c r="D1382" s="1354"/>
      <c r="E1382" s="1354"/>
      <c r="F1382" s="1354"/>
      <c r="G1382" s="1354">
        <v>1561</v>
      </c>
    </row>
    <row r="1383" spans="1:7">
      <c r="A1383" t="s">
        <v>196</v>
      </c>
      <c r="B1383" s="1354">
        <v>570</v>
      </c>
      <c r="C1383" s="1354"/>
      <c r="D1383" s="1354"/>
      <c r="E1383" s="1354"/>
      <c r="F1383" s="1354"/>
      <c r="G1383" s="1354">
        <v>570</v>
      </c>
    </row>
    <row r="1384" spans="1:7">
      <c r="A1384" t="s">
        <v>251</v>
      </c>
      <c r="B1384" s="1354">
        <v>1146</v>
      </c>
      <c r="C1384" s="1354">
        <v>308</v>
      </c>
      <c r="D1384" s="1354">
        <v>300</v>
      </c>
      <c r="E1384" s="1354"/>
      <c r="F1384" s="1354">
        <v>510</v>
      </c>
      <c r="G1384" s="1354">
        <v>2264</v>
      </c>
    </row>
    <row r="1385" spans="1:7">
      <c r="A1385" t="s">
        <v>253</v>
      </c>
      <c r="B1385" s="1354">
        <v>535</v>
      </c>
      <c r="C1385" s="1354"/>
      <c r="D1385" s="1354">
        <v>342</v>
      </c>
      <c r="E1385" s="1354">
        <v>103</v>
      </c>
      <c r="F1385" s="1354"/>
      <c r="G1385" s="1354">
        <v>980</v>
      </c>
    </row>
    <row r="1386" spans="1:7">
      <c r="A1386" t="s">
        <v>1431</v>
      </c>
      <c r="B1386" s="1354">
        <v>606</v>
      </c>
      <c r="C1386" s="1354">
        <v>459</v>
      </c>
      <c r="D1386" s="1354">
        <v>243</v>
      </c>
      <c r="E1386" s="1354">
        <v>778</v>
      </c>
      <c r="F1386" s="1354">
        <v>664</v>
      </c>
      <c r="G1386" s="1354">
        <v>2750</v>
      </c>
    </row>
    <row r="1387" spans="1:7">
      <c r="A1387" t="s">
        <v>135</v>
      </c>
      <c r="B1387" s="1354"/>
      <c r="C1387" s="1354">
        <v>1595</v>
      </c>
      <c r="D1387" s="1354">
        <v>1704</v>
      </c>
      <c r="E1387" s="1354"/>
      <c r="F1387" s="1354"/>
      <c r="G1387" s="1354">
        <v>3299</v>
      </c>
    </row>
    <row r="1388" spans="1:7">
      <c r="A1388" t="s">
        <v>750</v>
      </c>
      <c r="B1388" s="1354">
        <v>4585</v>
      </c>
      <c r="C1388" s="1354">
        <v>2849</v>
      </c>
      <c r="D1388" s="1354">
        <v>2852</v>
      </c>
      <c r="E1388" s="1354">
        <v>1280</v>
      </c>
      <c r="F1388" s="1354">
        <v>1552</v>
      </c>
      <c r="G1388" s="1354">
        <v>13118</v>
      </c>
    </row>
    <row r="1391" spans="1:7">
      <c r="A1391" s="12" t="s">
        <v>1359</v>
      </c>
      <c r="B1391" s="12" t="s">
        <v>1358</v>
      </c>
    </row>
    <row r="1392" spans="1:7">
      <c r="A1392" s="12" t="s">
        <v>1360</v>
      </c>
      <c r="B1392" s="48">
        <v>46097</v>
      </c>
      <c r="C1392" s="48">
        <v>46098</v>
      </c>
      <c r="D1392" t="s">
        <v>750</v>
      </c>
    </row>
    <row r="1393" spans="1:4">
      <c r="A1393" t="s">
        <v>193</v>
      </c>
      <c r="B1393" s="1354">
        <v>326</v>
      </c>
      <c r="C1393" s="1354"/>
      <c r="D1393" s="1354">
        <v>326</v>
      </c>
    </row>
    <row r="1394" spans="1:4">
      <c r="A1394" t="s">
        <v>1429</v>
      </c>
      <c r="B1394" s="1354">
        <v>314</v>
      </c>
      <c r="C1394" s="1354"/>
      <c r="D1394" s="1354">
        <v>314</v>
      </c>
    </row>
    <row r="1395" spans="1:4">
      <c r="A1395" t="s">
        <v>1430</v>
      </c>
      <c r="B1395" s="1354"/>
      <c r="C1395" s="1354"/>
      <c r="D1395" s="1354"/>
    </row>
    <row r="1396" spans="1:4">
      <c r="A1396" t="s">
        <v>196</v>
      </c>
      <c r="B1396" s="1354">
        <v>307</v>
      </c>
      <c r="C1396" s="1354"/>
      <c r="D1396" s="1354">
        <v>307</v>
      </c>
    </row>
    <row r="1397" spans="1:4">
      <c r="A1397" t="s">
        <v>251</v>
      </c>
      <c r="B1397" s="1354">
        <v>1297</v>
      </c>
      <c r="C1397" s="1354"/>
      <c r="D1397" s="1354">
        <v>1297</v>
      </c>
    </row>
    <row r="1398" spans="1:4">
      <c r="A1398" t="s">
        <v>1431</v>
      </c>
      <c r="B1398" s="1354">
        <v>534</v>
      </c>
      <c r="C1398" s="1354"/>
      <c r="D1398" s="1354">
        <v>534</v>
      </c>
    </row>
    <row r="1399" spans="1:4">
      <c r="A1399" t="s">
        <v>135</v>
      </c>
      <c r="B1399" s="1354">
        <v>1581</v>
      </c>
      <c r="C1399" s="1354"/>
      <c r="D1399" s="1354">
        <v>1581</v>
      </c>
    </row>
    <row r="1400" spans="1:4">
      <c r="A1400" t="s">
        <v>178</v>
      </c>
      <c r="B1400" s="1354">
        <v>1163</v>
      </c>
      <c r="C1400" s="1354"/>
      <c r="D1400" s="1354">
        <v>1163</v>
      </c>
    </row>
    <row r="1401" spans="1:4">
      <c r="A1401" t="s">
        <v>142</v>
      </c>
      <c r="B1401" s="1354"/>
      <c r="C1401" s="1354"/>
      <c r="D1401" s="1354"/>
    </row>
    <row r="1402" spans="1:4">
      <c r="A1402" t="s">
        <v>239</v>
      </c>
      <c r="B1402" s="1354"/>
      <c r="C1402" s="1354"/>
      <c r="D1402" s="1354"/>
    </row>
    <row r="1403" spans="1:4">
      <c r="A1403" t="s">
        <v>245</v>
      </c>
      <c r="B1403" s="1354"/>
      <c r="C1403" s="1354"/>
      <c r="D1403" s="1354"/>
    </row>
    <row r="1404" spans="1:4">
      <c r="A1404" t="s">
        <v>750</v>
      </c>
      <c r="B1404" s="1354">
        <v>5522</v>
      </c>
      <c r="C1404" s="1354"/>
      <c r="D1404" s="1354">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73" activePane="bottomLeft" state="frozen"/>
      <selection pane="bottomLeft" activeCell="D2791" sqref="D27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1138</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1138</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1138</v>
      </c>
      <c r="B1543" s="103" t="s">
        <v>57</v>
      </c>
      <c r="C1543" s="23">
        <v>45904</v>
      </c>
      <c r="D1543" s="89">
        <v>1549</v>
      </c>
      <c r="F1543" s="11" t="s">
        <v>1922</v>
      </c>
      <c r="G1543" t="s">
        <v>1910</v>
      </c>
    </row>
    <row r="1544" spans="1:7">
      <c r="A1544" s="555" t="s">
        <v>1148</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1148</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1138</v>
      </c>
      <c r="B1554" s="889" t="s">
        <v>57</v>
      </c>
      <c r="C1554" s="23">
        <v>45908</v>
      </c>
      <c r="D1554" s="11">
        <v>918</v>
      </c>
      <c r="F1554" s="11" t="s">
        <v>1928</v>
      </c>
      <c r="G1554" t="s">
        <v>1910</v>
      </c>
    </row>
    <row r="1555" spans="1:7">
      <c r="A1555" s="347" t="s">
        <v>1148</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1148</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1169</v>
      </c>
      <c r="B1562" s="917" t="s">
        <v>57</v>
      </c>
      <c r="C1562" s="23">
        <v>45910</v>
      </c>
      <c r="D1562" s="11">
        <v>740</v>
      </c>
      <c r="F1562" s="11" t="s">
        <v>1932</v>
      </c>
      <c r="G1562" t="s">
        <v>1910</v>
      </c>
    </row>
    <row r="1563" spans="1:7">
      <c r="A1563" s="488" t="s">
        <v>1072</v>
      </c>
      <c r="B1563" s="637" t="s">
        <v>1073</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1072</v>
      </c>
      <c r="B1570" s="884" t="s">
        <v>1073</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1072</v>
      </c>
      <c r="B1574" s="884" t="s">
        <v>1073</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1169</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1072</v>
      </c>
      <c r="B1579" s="884" t="s">
        <v>1073</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1169</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1072</v>
      </c>
      <c r="B1585" s="296" t="s">
        <v>1073</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1169</v>
      </c>
      <c r="B1590" s="562" t="s">
        <v>57</v>
      </c>
      <c r="C1590" s="23">
        <v>45917</v>
      </c>
      <c r="D1590" s="89">
        <v>1250</v>
      </c>
      <c r="F1590" s="556" t="s">
        <v>1938</v>
      </c>
      <c r="G1590" t="s">
        <v>1910</v>
      </c>
    </row>
    <row r="1591" spans="1:7">
      <c r="A1591" s="76" t="s">
        <v>1148</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1072</v>
      </c>
      <c r="B1593" s="76" t="s">
        <v>1073</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1169</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1165</v>
      </c>
      <c r="B1602" s="509" t="s">
        <v>57</v>
      </c>
      <c r="C1602" s="23">
        <v>45918</v>
      </c>
      <c r="D1602" s="89">
        <v>754</v>
      </c>
      <c r="F1602" s="556" t="s">
        <v>1945</v>
      </c>
      <c r="G1602" t="s">
        <v>1910</v>
      </c>
    </row>
    <row r="1603" spans="1:7">
      <c r="A1603" s="69" t="s">
        <v>1072</v>
      </c>
      <c r="B1603" s="178" t="s">
        <v>1073</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1072</v>
      </c>
      <c r="B1608" s="317" t="s">
        <v>1073</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1207</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1165</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1072</v>
      </c>
      <c r="B1616" s="233" t="s">
        <v>1073</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1207</v>
      </c>
      <c r="C1621" s="23">
        <v>45923</v>
      </c>
      <c r="D1621" s="11">
        <v>427</v>
      </c>
      <c r="F1621" s="27"/>
      <c r="G1621" t="s">
        <v>1910</v>
      </c>
    </row>
    <row r="1622" spans="1:7">
      <c r="A1622" s="27" t="s">
        <v>898</v>
      </c>
      <c r="B1622" s="566" t="s">
        <v>57</v>
      </c>
      <c r="C1622" s="23">
        <v>45923</v>
      </c>
      <c r="D1622" s="11">
        <v>675</v>
      </c>
      <c r="F1622" s="27"/>
      <c r="G1622" t="s">
        <v>1910</v>
      </c>
    </row>
    <row r="1623" spans="1:7">
      <c r="A1623" s="82" t="s">
        <v>1150</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1072</v>
      </c>
      <c r="B1625" s="317" t="s">
        <v>1073</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1207</v>
      </c>
      <c r="C1630" s="23">
        <v>45924</v>
      </c>
      <c r="D1630" s="11">
        <v>537</v>
      </c>
      <c r="F1630" s="27"/>
      <c r="G1630" t="s">
        <v>1910</v>
      </c>
    </row>
    <row r="1631" spans="1:7">
      <c r="A1631" s="82" t="s">
        <v>1156</v>
      </c>
      <c r="B1631" s="567" t="s">
        <v>57</v>
      </c>
      <c r="C1631" s="262">
        <v>45924</v>
      </c>
      <c r="D1631" s="89">
        <v>1205</v>
      </c>
      <c r="F1631" s="27" t="s">
        <v>1956</v>
      </c>
      <c r="G1631" t="s">
        <v>1910</v>
      </c>
    </row>
    <row r="1632" spans="1:7">
      <c r="A1632" s="82" t="s">
        <v>1150</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5" t="s">
        <v>1169</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1072</v>
      </c>
      <c r="B1636" s="317" t="s">
        <v>1073</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1169</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1207</v>
      </c>
      <c r="C1646" s="23">
        <v>45925</v>
      </c>
      <c r="D1646" s="11">
        <v>646</v>
      </c>
      <c r="F1646" s="27" t="s">
        <v>1591</v>
      </c>
      <c r="G1646" t="s">
        <v>1910</v>
      </c>
    </row>
    <row r="1647" spans="1:7">
      <c r="A1647" s="27" t="s">
        <v>1156</v>
      </c>
      <c r="B1647" s="566" t="s">
        <v>57</v>
      </c>
      <c r="C1647" s="23">
        <v>45925</v>
      </c>
      <c r="D1647" s="89">
        <v>1000</v>
      </c>
      <c r="F1647" s="4"/>
      <c r="G1647" t="s">
        <v>1910</v>
      </c>
    </row>
    <row r="1648" spans="1:7">
      <c r="A1648" s="82" t="s">
        <v>1150</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1072</v>
      </c>
      <c r="B1651" s="178" t="s">
        <v>1073</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1207</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1073</v>
      </c>
      <c r="C1657" s="23">
        <v>45926</v>
      </c>
      <c r="D1657" s="11">
        <v>300</v>
      </c>
      <c r="G1657" t="s">
        <v>1910</v>
      </c>
    </row>
    <row r="1658" spans="1:7">
      <c r="A1658" s="233" t="s">
        <v>1403</v>
      </c>
      <c r="B1658" s="560" t="s">
        <v>1965</v>
      </c>
      <c r="C1658" s="23">
        <v>45926</v>
      </c>
      <c r="D1658" s="11">
        <v>364</v>
      </c>
      <c r="G1658" t="s">
        <v>1910</v>
      </c>
    </row>
    <row r="1659" spans="1:7">
      <c r="A1659" s="69" t="s">
        <v>1072</v>
      </c>
      <c r="B1659" s="76" t="s">
        <v>1073</v>
      </c>
      <c r="C1659" s="23">
        <v>45926</v>
      </c>
      <c r="D1659" s="11">
        <v>552</v>
      </c>
      <c r="G1659" t="s">
        <v>1910</v>
      </c>
    </row>
    <row r="1660" spans="1:7">
      <c r="A1660" s="912" t="s">
        <v>1090</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1150</v>
      </c>
      <c r="B1667" s="559" t="s">
        <v>57</v>
      </c>
      <c r="C1667" s="23">
        <v>45929</v>
      </c>
      <c r="D1667" s="11">
        <v>600</v>
      </c>
      <c r="F1667" s="11" t="s">
        <v>1968</v>
      </c>
      <c r="G1667" t="s">
        <v>1910</v>
      </c>
    </row>
    <row r="1668" spans="1:7">
      <c r="A1668" s="240" t="s">
        <v>1156</v>
      </c>
      <c r="B1668" s="240" t="s">
        <v>57</v>
      </c>
      <c r="C1668" s="23">
        <v>45929</v>
      </c>
      <c r="D1668" s="89">
        <v>1002</v>
      </c>
      <c r="F1668" s="11" t="s">
        <v>1969</v>
      </c>
      <c r="G1668" t="s">
        <v>1910</v>
      </c>
    </row>
    <row r="1669" spans="1:7">
      <c r="A1669" s="69" t="s">
        <v>1072</v>
      </c>
      <c r="B1669" s="76" t="s">
        <v>1073</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1090</v>
      </c>
      <c r="B1673" s="247" t="s">
        <v>55</v>
      </c>
      <c r="C1673" s="23">
        <v>45929</v>
      </c>
      <c r="D1673" s="11">
        <v>454</v>
      </c>
      <c r="G1673" t="s">
        <v>1910</v>
      </c>
    </row>
    <row r="1674" spans="1:7">
      <c r="A1674" s="263" t="s">
        <v>1156</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1228</v>
      </c>
      <c r="B1676" s="909" t="s">
        <v>53</v>
      </c>
      <c r="C1676" s="23">
        <v>45930</v>
      </c>
      <c r="D1676" s="89">
        <v>1253</v>
      </c>
      <c r="G1676" t="s">
        <v>1910</v>
      </c>
    </row>
    <row r="1677" spans="1:7">
      <c r="A1677" s="1296"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1165</v>
      </c>
      <c r="B1680" s="175" t="s">
        <v>1367</v>
      </c>
      <c r="C1680" s="239">
        <v>45930</v>
      </c>
      <c r="E1680" s="74">
        <v>536</v>
      </c>
      <c r="G1680" t="s">
        <v>1910</v>
      </c>
    </row>
    <row r="1681" spans="1:7" ht="15.75">
      <c r="A1681" s="27" t="s">
        <v>1150</v>
      </c>
      <c r="B1681" s="175" t="s">
        <v>1367</v>
      </c>
      <c r="C1681" s="239">
        <v>45930</v>
      </c>
      <c r="E1681" s="74">
        <v>886</v>
      </c>
      <c r="G1681" t="s">
        <v>1910</v>
      </c>
    </row>
    <row r="1682" spans="1:7">
      <c r="A1682" s="253" t="s">
        <v>1072</v>
      </c>
      <c r="B1682" s="234" t="s">
        <v>1073</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1090</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1228</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1178</v>
      </c>
      <c r="B1692" s="559" t="s">
        <v>57</v>
      </c>
      <c r="C1692" s="23">
        <v>45931</v>
      </c>
      <c r="D1692" s="89">
        <v>1118</v>
      </c>
      <c r="G1692" t="s">
        <v>1973</v>
      </c>
    </row>
    <row r="1693" spans="1:7">
      <c r="A1693" s="69" t="s">
        <v>1072</v>
      </c>
      <c r="B1693" s="76" t="s">
        <v>1073</v>
      </c>
      <c r="C1693" s="23">
        <v>45931</v>
      </c>
      <c r="D1693" s="11">
        <v>312</v>
      </c>
      <c r="G1693" t="s">
        <v>1973</v>
      </c>
    </row>
    <row r="1694" spans="1:7">
      <c r="A1694" s="421" t="s">
        <v>397</v>
      </c>
      <c r="B1694" s="76" t="s">
        <v>55</v>
      </c>
      <c r="C1694" s="23">
        <v>45931</v>
      </c>
      <c r="D1694" s="11">
        <v>753</v>
      </c>
      <c r="G1694" t="s">
        <v>1973</v>
      </c>
    </row>
    <row r="1695" spans="1:7">
      <c r="A1695" s="234" t="s">
        <v>1090</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1228</v>
      </c>
      <c r="B1697" s="909" t="s">
        <v>53</v>
      </c>
      <c r="C1697" s="23">
        <v>45932</v>
      </c>
      <c r="D1697" s="11">
        <v>443</v>
      </c>
      <c r="F1697" s="11" t="s">
        <v>1975</v>
      </c>
      <c r="G1697" t="s">
        <v>1973</v>
      </c>
    </row>
    <row r="1698" spans="1:7">
      <c r="A1698" s="247" t="s">
        <v>1174</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1178</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1072</v>
      </c>
      <c r="B1703" s="235" t="s">
        <v>1073</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1090</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1228</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1072</v>
      </c>
      <c r="B1713" s="235" t="s">
        <v>1073</v>
      </c>
      <c r="C1713" s="23">
        <v>45933</v>
      </c>
      <c r="D1713" s="11">
        <v>617</v>
      </c>
      <c r="G1713" t="s">
        <v>1973</v>
      </c>
    </row>
    <row r="1714" spans="1:7" ht="15.75">
      <c r="A1714" s="76" t="s">
        <v>1402</v>
      </c>
      <c r="B1714" s="175" t="s">
        <v>1367</v>
      </c>
      <c r="C1714" s="239">
        <v>45933</v>
      </c>
      <c r="D1714" s="11">
        <v>486</v>
      </c>
      <c r="G1714" t="s">
        <v>1973</v>
      </c>
    </row>
    <row r="1715" spans="1:7">
      <c r="A1715" s="234" t="s">
        <v>1090</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1228</v>
      </c>
      <c r="B1719" s="909" t="s">
        <v>53</v>
      </c>
      <c r="C1719" s="23">
        <v>45936</v>
      </c>
      <c r="D1719" s="11">
        <v>192</v>
      </c>
      <c r="F1719" s="11" t="s">
        <v>1983</v>
      </c>
      <c r="G1719" t="s">
        <v>1973</v>
      </c>
    </row>
    <row r="1720" spans="1:7">
      <c r="A1720" s="263" t="s">
        <v>1174</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1178</v>
      </c>
      <c r="B1723" s="76" t="s">
        <v>57</v>
      </c>
      <c r="C1723" s="23">
        <v>45936</v>
      </c>
      <c r="D1723" s="89">
        <v>1174</v>
      </c>
      <c r="G1723" t="s">
        <v>1973</v>
      </c>
    </row>
    <row r="1724" spans="1:7">
      <c r="A1724" s="69" t="s">
        <v>1072</v>
      </c>
      <c r="B1724" s="76" t="s">
        <v>1073</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1090</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1174</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1178</v>
      </c>
      <c r="B1733" s="76" t="s">
        <v>57</v>
      </c>
      <c r="C1733" s="239">
        <v>45937</v>
      </c>
      <c r="D1733" s="89">
        <v>1597</v>
      </c>
      <c r="F1733" s="11" t="s">
        <v>1986</v>
      </c>
      <c r="G1733" t="s">
        <v>1973</v>
      </c>
    </row>
    <row r="1734" spans="1:7">
      <c r="A1734" s="69" t="s">
        <v>1072</v>
      </c>
      <c r="B1734" s="76" t="s">
        <v>1073</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1090</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1228</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1178</v>
      </c>
      <c r="B1743" s="76" t="s">
        <v>57</v>
      </c>
      <c r="C1743" s="23">
        <v>45938</v>
      </c>
      <c r="D1743" s="11">
        <v>308</v>
      </c>
      <c r="F1743" s="11" t="s">
        <v>1989</v>
      </c>
      <c r="G1743" t="s">
        <v>1973</v>
      </c>
    </row>
    <row r="1744" spans="1:7">
      <c r="A1744" s="234" t="s">
        <v>1156</v>
      </c>
      <c r="B1744" s="235" t="s">
        <v>57</v>
      </c>
      <c r="C1744" s="23">
        <v>45938</v>
      </c>
      <c r="D1744" s="11">
        <v>334</v>
      </c>
      <c r="F1744" s="11" t="s">
        <v>1927</v>
      </c>
      <c r="G1744" t="s">
        <v>1973</v>
      </c>
    </row>
    <row r="1745" spans="1:7" ht="15.75">
      <c r="A1745" s="76" t="s">
        <v>1124</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1090</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7" t="s">
        <v>1178</v>
      </c>
      <c r="B1753" s="331" t="s">
        <v>57</v>
      </c>
      <c r="C1753" s="23">
        <v>45939</v>
      </c>
      <c r="F1753" s="480" t="s">
        <v>393</v>
      </c>
      <c r="G1753" t="s">
        <v>1973</v>
      </c>
    </row>
    <row r="1754" spans="1:7" ht="15.75">
      <c r="A1754" s="27" t="s">
        <v>1124</v>
      </c>
      <c r="B1754" s="175" t="s">
        <v>1367</v>
      </c>
      <c r="C1754" s="239">
        <v>45939</v>
      </c>
      <c r="F1754" s="11" t="s">
        <v>1852</v>
      </c>
      <c r="G1754" t="s">
        <v>1973</v>
      </c>
    </row>
    <row r="1755" spans="1:7">
      <c r="A1755" s="253" t="s">
        <v>1072</v>
      </c>
      <c r="B1755" s="884" t="s">
        <v>1073</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1090</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1178</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1174</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1075</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1241</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1174</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1241</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1084</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1241</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1176</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1072</v>
      </c>
      <c r="B1794" s="175" t="s">
        <v>1367</v>
      </c>
      <c r="C1794" s="239">
        <v>45945</v>
      </c>
      <c r="D1794" s="11">
        <v>986</v>
      </c>
      <c r="G1794" t="s">
        <v>1973</v>
      </c>
    </row>
    <row r="1795" spans="1:7">
      <c r="A1795" s="234" t="s">
        <v>1087</v>
      </c>
      <c r="B1795" s="273" t="s">
        <v>2005</v>
      </c>
      <c r="C1795" s="23">
        <v>45945</v>
      </c>
      <c r="D1795" s="89">
        <v>1457</v>
      </c>
      <c r="F1795" s="11" t="s">
        <v>2006</v>
      </c>
      <c r="G1795" t="s">
        <v>1973</v>
      </c>
    </row>
    <row r="1796" spans="1:7">
      <c r="A1796" s="263" t="s">
        <v>1084</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1241</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1176</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1087</v>
      </c>
      <c r="B1805" s="233" t="s">
        <v>2005</v>
      </c>
      <c r="C1805" s="239">
        <v>45946</v>
      </c>
      <c r="D1805" s="89">
        <v>1142</v>
      </c>
      <c r="F1805" s="11" t="s">
        <v>2011</v>
      </c>
      <c r="G1805" t="s">
        <v>1973</v>
      </c>
    </row>
    <row r="1806" spans="1:7">
      <c r="A1806" s="234" t="s">
        <v>1084</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1241</v>
      </c>
      <c r="B1809" s="234" t="s">
        <v>1965</v>
      </c>
      <c r="C1809" s="23">
        <v>45947</v>
      </c>
      <c r="D1809" s="11">
        <v>123</v>
      </c>
      <c r="F1809" s="11" t="s">
        <v>1932</v>
      </c>
      <c r="G1809" t="s">
        <v>1973</v>
      </c>
    </row>
    <row r="1810" spans="1:7" ht="15.75">
      <c r="A1810" s="27" t="s">
        <v>1178</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1087</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1241</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1176</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1087</v>
      </c>
      <c r="B1820" s="244" t="s">
        <v>2005</v>
      </c>
      <c r="C1820" s="23">
        <v>45950</v>
      </c>
      <c r="D1820" s="89">
        <v>1186</v>
      </c>
      <c r="F1820" s="11" t="s">
        <v>1855</v>
      </c>
      <c r="G1820" t="s">
        <v>1973</v>
      </c>
    </row>
    <row r="1821" spans="1:7">
      <c r="A1821" s="559" t="s">
        <v>1084</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1241</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1180</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1087</v>
      </c>
      <c r="B1829" s="251" t="s">
        <v>2005</v>
      </c>
      <c r="C1829" s="23">
        <v>45951</v>
      </c>
      <c r="D1829" s="89">
        <v>1564</v>
      </c>
      <c r="F1829" s="11" t="s">
        <v>2023</v>
      </c>
      <c r="G1829" t="s">
        <v>1973</v>
      </c>
    </row>
    <row r="1830" spans="1:7">
      <c r="A1830" s="11" t="s">
        <v>1084</v>
      </c>
      <c r="B1830" s="76" t="s">
        <v>55</v>
      </c>
      <c r="C1830" s="23">
        <v>45951</v>
      </c>
      <c r="D1830" s="11">
        <v>527</v>
      </c>
      <c r="F1830" s="11" t="s">
        <v>2012</v>
      </c>
      <c r="G1830" t="s">
        <v>1973</v>
      </c>
    </row>
    <row r="1831" spans="1:7">
      <c r="A1831" s="449" t="s">
        <v>1102</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1241</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1180</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1087</v>
      </c>
      <c r="B1838" s="692" t="s">
        <v>2005</v>
      </c>
      <c r="C1838" s="23">
        <v>45952</v>
      </c>
      <c r="D1838" s="89">
        <v>1012</v>
      </c>
      <c r="F1838" s="11" t="s">
        <v>2029</v>
      </c>
      <c r="G1838" t="s">
        <v>1973</v>
      </c>
    </row>
    <row r="1839" spans="1:7">
      <c r="A1839" s="11" t="s">
        <v>1084</v>
      </c>
      <c r="B1839" s="247" t="s">
        <v>55</v>
      </c>
      <c r="C1839" s="23">
        <v>45952</v>
      </c>
      <c r="D1839" s="11">
        <v>553</v>
      </c>
      <c r="G1839" t="s">
        <v>1973</v>
      </c>
    </row>
    <row r="1840" spans="1:7">
      <c r="A1840" s="82" t="s">
        <v>1102</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1241</v>
      </c>
      <c r="B1843" s="317" t="s">
        <v>1965</v>
      </c>
      <c r="C1843" s="239">
        <v>45953</v>
      </c>
      <c r="D1843" s="11">
        <v>844</v>
      </c>
      <c r="F1843" s="11" t="s">
        <v>2031</v>
      </c>
      <c r="G1843" t="s">
        <v>1973</v>
      </c>
    </row>
    <row r="1844" spans="1:7">
      <c r="A1844" s="257" t="s">
        <v>1241</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1180</v>
      </c>
      <c r="B1847" s="331" t="s">
        <v>57</v>
      </c>
      <c r="C1847" s="23">
        <v>45953</v>
      </c>
      <c r="D1847" s="89">
        <v>1544</v>
      </c>
      <c r="F1847" s="11" t="s">
        <v>2034</v>
      </c>
      <c r="G1847" t="s">
        <v>1973</v>
      </c>
    </row>
    <row r="1848" spans="1:7" ht="15.75">
      <c r="A1848" s="11" t="s">
        <v>1124</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1087</v>
      </c>
      <c r="B1850" s="692" t="s">
        <v>2005</v>
      </c>
      <c r="C1850" s="23">
        <v>45953</v>
      </c>
      <c r="D1850" s="11">
        <v>588</v>
      </c>
      <c r="F1850" s="11" t="s">
        <v>2035</v>
      </c>
      <c r="G1850" t="s">
        <v>1973</v>
      </c>
    </row>
    <row r="1851" spans="1:7">
      <c r="A1851" s="82" t="s">
        <v>1102</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1241</v>
      </c>
      <c r="B1854" s="317" t="s">
        <v>1965</v>
      </c>
      <c r="C1854" s="23">
        <v>45954</v>
      </c>
      <c r="D1854" s="11">
        <v>142</v>
      </c>
      <c r="F1854" s="11" t="s">
        <v>2037</v>
      </c>
      <c r="G1854" t="s">
        <v>1973</v>
      </c>
    </row>
    <row r="1855" spans="1:7">
      <c r="A1855" s="38" t="s">
        <v>1241</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1085</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1241</v>
      </c>
      <c r="B1861" s="317" t="s">
        <v>1965</v>
      </c>
      <c r="C1861" s="23">
        <v>45957</v>
      </c>
      <c r="F1861" s="11" t="s">
        <v>1455</v>
      </c>
      <c r="G1861" t="s">
        <v>1973</v>
      </c>
    </row>
    <row r="1862" spans="1:7">
      <c r="A1862" s="38" t="s">
        <v>1241</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1180</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1124</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1085</v>
      </c>
      <c r="B1870" s="692" t="s">
        <v>2005</v>
      </c>
      <c r="C1870" s="23">
        <v>45957</v>
      </c>
      <c r="D1870" s="89">
        <v>1323</v>
      </c>
      <c r="F1870" s="11" t="s">
        <v>2047</v>
      </c>
      <c r="G1870" t="s">
        <v>1973</v>
      </c>
    </row>
    <row r="1871" spans="1:7">
      <c r="A1871" s="50" t="s">
        <v>1084</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1241</v>
      </c>
      <c r="B1874" s="317" t="s">
        <v>1965</v>
      </c>
      <c r="C1874" s="23">
        <v>45958</v>
      </c>
      <c r="F1874" s="249" t="s">
        <v>1638</v>
      </c>
      <c r="G1874" t="s">
        <v>1973</v>
      </c>
    </row>
    <row r="1875" spans="1:7">
      <c r="A1875" s="38" t="s">
        <v>1241</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1180</v>
      </c>
      <c r="B1881" s="331" t="s">
        <v>57</v>
      </c>
      <c r="C1881" s="23">
        <v>45958</v>
      </c>
      <c r="D1881" s="89">
        <v>115</v>
      </c>
      <c r="F1881" s="11" t="s">
        <v>1941</v>
      </c>
      <c r="G1881" t="s">
        <v>1973</v>
      </c>
    </row>
    <row r="1882" spans="1:7" ht="15.75">
      <c r="A1882" s="11" t="s">
        <v>1124</v>
      </c>
      <c r="B1882" s="175" t="s">
        <v>1367</v>
      </c>
      <c r="C1882" s="239">
        <v>45958</v>
      </c>
      <c r="D1882" s="11">
        <v>60</v>
      </c>
      <c r="E1882" s="74">
        <v>886</v>
      </c>
      <c r="F1882" s="11" t="s">
        <v>2053</v>
      </c>
      <c r="G1882" t="s">
        <v>1973</v>
      </c>
    </row>
    <row r="1883" spans="1:7">
      <c r="A1883" s="913" t="s">
        <v>1085</v>
      </c>
      <c r="B1883" s="692" t="s">
        <v>2005</v>
      </c>
      <c r="C1883" s="23">
        <v>45958</v>
      </c>
      <c r="D1883" s="89">
        <v>1516</v>
      </c>
      <c r="F1883" s="11" t="s">
        <v>2054</v>
      </c>
      <c r="G1883" t="s">
        <v>1973</v>
      </c>
    </row>
    <row r="1884" spans="1:7">
      <c r="A1884" s="11" t="s">
        <v>1084</v>
      </c>
      <c r="B1884" s="247" t="s">
        <v>55</v>
      </c>
      <c r="C1884" s="23">
        <v>45958</v>
      </c>
      <c r="D1884" s="89">
        <v>1224</v>
      </c>
      <c r="G1884" t="s">
        <v>1973</v>
      </c>
    </row>
    <row r="1885" spans="1:7">
      <c r="A1885" s="50" t="s">
        <v>1084</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1241</v>
      </c>
      <c r="B1887" s="317" t="s">
        <v>1965</v>
      </c>
      <c r="C1887" s="23">
        <v>45959</v>
      </c>
      <c r="F1887" s="11" t="s">
        <v>2055</v>
      </c>
      <c r="G1887" t="s">
        <v>1973</v>
      </c>
    </row>
    <row r="1888" spans="1:7">
      <c r="A1888" s="38" t="s">
        <v>1241</v>
      </c>
      <c r="B1888" s="178" t="s">
        <v>2056</v>
      </c>
      <c r="C1888" s="23">
        <v>45959</v>
      </c>
      <c r="D1888" s="89">
        <v>1147</v>
      </c>
      <c r="F1888" s="11" t="s">
        <v>2057</v>
      </c>
      <c r="G1888" t="s">
        <v>1973</v>
      </c>
    </row>
    <row r="1889" spans="1:7">
      <c r="A1889" s="38" t="s">
        <v>1241</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1085</v>
      </c>
      <c r="B1894" s="95" t="s">
        <v>2005</v>
      </c>
      <c r="C1894" s="23">
        <v>45959</v>
      </c>
      <c r="D1894" s="11">
        <v>790</v>
      </c>
      <c r="F1894" s="11" t="s">
        <v>2061</v>
      </c>
      <c r="G1894" t="s">
        <v>1973</v>
      </c>
    </row>
    <row r="1895" spans="1:7">
      <c r="A1895" s="11" t="s">
        <v>1084</v>
      </c>
      <c r="B1895" s="247" t="s">
        <v>55</v>
      </c>
      <c r="C1895" s="23">
        <v>45959</v>
      </c>
      <c r="D1895" s="11">
        <v>343</v>
      </c>
      <c r="G1895" t="s">
        <v>1973</v>
      </c>
    </row>
    <row r="1896" spans="1:7">
      <c r="A1896" s="82" t="s">
        <v>1082</v>
      </c>
      <c r="B1896" s="50" t="s">
        <v>55</v>
      </c>
      <c r="C1896" s="23">
        <v>45959</v>
      </c>
      <c r="D1896" s="89">
        <v>3179</v>
      </c>
      <c r="G1896" t="s">
        <v>1973</v>
      </c>
    </row>
    <row r="1897" spans="1:7" ht="15.75">
      <c r="A1897" s="76" t="s">
        <v>1072</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1241</v>
      </c>
      <c r="B1899" s="317" t="s">
        <v>1965</v>
      </c>
      <c r="C1899" s="23">
        <v>45960</v>
      </c>
      <c r="F1899" s="249" t="s">
        <v>2064</v>
      </c>
      <c r="G1899" t="s">
        <v>1973</v>
      </c>
    </row>
    <row r="1900" spans="1:7">
      <c r="A1900" s="38" t="s">
        <v>1241</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1200</v>
      </c>
      <c r="B1906" s="251" t="s">
        <v>57</v>
      </c>
      <c r="C1906" s="23">
        <v>45960</v>
      </c>
      <c r="D1906" s="11">
        <v>978</v>
      </c>
      <c r="G1906" t="s">
        <v>1973</v>
      </c>
    </row>
    <row r="1907" spans="1:7" ht="15.75">
      <c r="A1907" s="11" t="s">
        <v>1193</v>
      </c>
      <c r="B1907" s="175" t="s">
        <v>1367</v>
      </c>
      <c r="C1907" s="239">
        <v>45960</v>
      </c>
      <c r="D1907" s="11">
        <v>502</v>
      </c>
      <c r="E1907" s="135"/>
      <c r="F1907" s="50" t="s">
        <v>1797</v>
      </c>
      <c r="G1907" t="s">
        <v>1973</v>
      </c>
    </row>
    <row r="1908" spans="1:7" ht="15.75">
      <c r="A1908" s="11" t="s">
        <v>1180</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1084</v>
      </c>
      <c r="B1910" s="247" t="s">
        <v>55</v>
      </c>
      <c r="C1910" s="23">
        <v>45960</v>
      </c>
      <c r="E1910" s="182"/>
      <c r="F1910" s="76" t="s">
        <v>1461</v>
      </c>
      <c r="G1910" t="s">
        <v>1973</v>
      </c>
    </row>
    <row r="1911" spans="1:7">
      <c r="A1911" s="480" t="s">
        <v>1085</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1072</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1241</v>
      </c>
      <c r="B1915" s="317" t="s">
        <v>1965</v>
      </c>
      <c r="C1915" s="23">
        <v>45961</v>
      </c>
      <c r="F1915" s="249" t="s">
        <v>1661</v>
      </c>
      <c r="G1915" t="s">
        <v>1973</v>
      </c>
    </row>
    <row r="1916" spans="1:7">
      <c r="A1916" s="866" t="s">
        <v>1241</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1085</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1102</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1241</v>
      </c>
      <c r="B1927" s="244" t="s">
        <v>2056</v>
      </c>
      <c r="C1927" s="23">
        <v>45964</v>
      </c>
      <c r="F1927" s="249" t="s">
        <v>1742</v>
      </c>
      <c r="G1927" t="s">
        <v>2079</v>
      </c>
    </row>
    <row r="1928" spans="1:7">
      <c r="A1928" s="233" t="s">
        <v>1200</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1193</v>
      </c>
      <c r="B1932" s="175" t="s">
        <v>1367</v>
      </c>
      <c r="C1932" s="239">
        <v>45964</v>
      </c>
      <c r="D1932" s="11">
        <v>259</v>
      </c>
      <c r="G1932" t="s">
        <v>2079</v>
      </c>
    </row>
    <row r="1933" spans="1:7">
      <c r="A1933" s="233" t="s">
        <v>1102</v>
      </c>
      <c r="B1933" s="274" t="s">
        <v>2005</v>
      </c>
      <c r="C1933" s="23">
        <v>45964</v>
      </c>
      <c r="D1933" s="11">
        <v>463</v>
      </c>
      <c r="G1933" t="s">
        <v>2079</v>
      </c>
    </row>
    <row r="1934" spans="1:7">
      <c r="A1934" s="234" t="s">
        <v>1082</v>
      </c>
      <c r="B1934" s="234" t="s">
        <v>55</v>
      </c>
      <c r="C1934" s="23">
        <v>45964</v>
      </c>
      <c r="D1934" s="11">
        <v>882</v>
      </c>
      <c r="F1934" s="11" t="s">
        <v>2081</v>
      </c>
      <c r="G1934" t="s">
        <v>2079</v>
      </c>
    </row>
    <row r="1935" spans="1:7" ht="15.75">
      <c r="A1935" s="76" t="s">
        <v>1072</v>
      </c>
      <c r="B1935" s="175" t="s">
        <v>1367</v>
      </c>
      <c r="C1935" s="239">
        <v>45964</v>
      </c>
      <c r="F1935" s="11" t="s">
        <v>1826</v>
      </c>
      <c r="G1935" t="s">
        <v>2079</v>
      </c>
    </row>
    <row r="1936" spans="1:7">
      <c r="A1936" s="233" t="s">
        <v>1072</v>
      </c>
      <c r="B1936" s="274" t="s">
        <v>2082</v>
      </c>
      <c r="C1936" s="23">
        <v>45964</v>
      </c>
      <c r="E1936" s="250">
        <v>3846</v>
      </c>
      <c r="F1936" s="11" t="s">
        <v>2083</v>
      </c>
      <c r="G1936" t="s">
        <v>2079</v>
      </c>
    </row>
    <row r="1937" spans="1:7">
      <c r="A1937" s="235" t="s">
        <v>1072</v>
      </c>
      <c r="B1937" s="273" t="s">
        <v>1073</v>
      </c>
      <c r="C1937" s="23">
        <v>45964</v>
      </c>
      <c r="F1937" s="624" t="s">
        <v>2084</v>
      </c>
      <c r="G1937" t="s">
        <v>2079</v>
      </c>
    </row>
    <row r="1938" spans="1:7" ht="15.75">
      <c r="A1938" s="76" t="s">
        <v>1110</v>
      </c>
      <c r="B1938" s="175" t="s">
        <v>1367</v>
      </c>
      <c r="C1938" s="239">
        <v>45964</v>
      </c>
      <c r="D1938" s="11">
        <v>207</v>
      </c>
      <c r="G1938" t="s">
        <v>2079</v>
      </c>
    </row>
    <row r="1939" spans="1:7">
      <c r="A1939" s="234" t="s">
        <v>1248</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1241</v>
      </c>
      <c r="B1941" s="631" t="s">
        <v>2056</v>
      </c>
      <c r="C1941" s="23">
        <v>45965</v>
      </c>
      <c r="F1941" s="625" t="s">
        <v>1742</v>
      </c>
      <c r="G1941" t="s">
        <v>2079</v>
      </c>
    </row>
    <row r="1942" spans="1:7">
      <c r="A1942" s="27" t="s">
        <v>1245</v>
      </c>
      <c r="B1942" s="27" t="s">
        <v>59</v>
      </c>
      <c r="C1942" s="239">
        <v>45965</v>
      </c>
      <c r="D1942" s="11">
        <v>363</v>
      </c>
      <c r="G1942" t="s">
        <v>2079</v>
      </c>
    </row>
    <row r="1943" spans="1:7">
      <c r="A1943" s="449" t="s">
        <v>1245</v>
      </c>
      <c r="B1943" s="449" t="s">
        <v>53</v>
      </c>
      <c r="C1943" s="23">
        <v>45965</v>
      </c>
      <c r="D1943" s="11">
        <v>778</v>
      </c>
      <c r="G1943" t="s">
        <v>2079</v>
      </c>
    </row>
    <row r="1944" spans="1:7">
      <c r="A1944" s="82" t="s">
        <v>1245</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1200</v>
      </c>
      <c r="B1946" s="76" t="s">
        <v>57</v>
      </c>
      <c r="C1946" s="23">
        <v>45965</v>
      </c>
      <c r="D1946" s="11">
        <v>990</v>
      </c>
      <c r="F1946" s="11" t="s">
        <v>1501</v>
      </c>
      <c r="G1946" t="s">
        <v>2079</v>
      </c>
    </row>
    <row r="1947" spans="1:7">
      <c r="A1947" s="50" t="s">
        <v>1193</v>
      </c>
      <c r="B1947" s="235" t="s">
        <v>1436</v>
      </c>
      <c r="C1947" s="23">
        <v>45965</v>
      </c>
      <c r="D1947" s="11">
        <v>817</v>
      </c>
      <c r="G1947" t="s">
        <v>2079</v>
      </c>
    </row>
    <row r="1948" spans="1:7" ht="15.75">
      <c r="A1948" s="11" t="s">
        <v>1193</v>
      </c>
      <c r="B1948" s="175" t="s">
        <v>1367</v>
      </c>
      <c r="C1948" s="239">
        <v>45965</v>
      </c>
      <c r="D1948" s="11">
        <v>270</v>
      </c>
      <c r="G1948" t="s">
        <v>2079</v>
      </c>
    </row>
    <row r="1949" spans="1:7">
      <c r="A1949" s="913" t="s">
        <v>1102</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1082</v>
      </c>
      <c r="B1951" s="11" t="s">
        <v>55</v>
      </c>
      <c r="C1951" s="23">
        <v>45965</v>
      </c>
      <c r="D1951" s="89">
        <v>1072</v>
      </c>
      <c r="F1951" s="11" t="s">
        <v>2088</v>
      </c>
      <c r="G1951" t="s">
        <v>2079</v>
      </c>
    </row>
    <row r="1952" spans="1:7">
      <c r="A1952" s="678" t="s">
        <v>1087</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1248</v>
      </c>
      <c r="B1954" s="103" t="s">
        <v>57</v>
      </c>
      <c r="C1954" s="23">
        <v>45965</v>
      </c>
      <c r="D1954" s="250">
        <v>3910</v>
      </c>
      <c r="E1954" s="11"/>
      <c r="F1954" s="88" t="s">
        <v>2089</v>
      </c>
      <c r="G1954" t="s">
        <v>2079</v>
      </c>
    </row>
    <row r="1955" spans="1:7">
      <c r="A1955" s="296" t="s">
        <v>1254</v>
      </c>
      <c r="B1955" s="50" t="s">
        <v>57</v>
      </c>
      <c r="C1955" s="23">
        <v>45965</v>
      </c>
      <c r="D1955" s="74">
        <v>372</v>
      </c>
      <c r="E1955" s="11"/>
      <c r="F1955" s="88"/>
      <c r="G1955" t="s">
        <v>2079</v>
      </c>
    </row>
    <row r="1956" spans="1:7">
      <c r="A1956" s="76" t="s">
        <v>1245</v>
      </c>
      <c r="B1956" s="76" t="s">
        <v>59</v>
      </c>
      <c r="C1956" s="239">
        <v>45966</v>
      </c>
      <c r="D1956" s="89">
        <v>1113</v>
      </c>
      <c r="E1956" s="182"/>
      <c r="F1956" s="103"/>
      <c r="G1956" t="s">
        <v>2079</v>
      </c>
    </row>
    <row r="1957" spans="1:7">
      <c r="A1957" s="244" t="s">
        <v>1245</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1200</v>
      </c>
      <c r="B1959" s="233" t="s">
        <v>57</v>
      </c>
      <c r="C1959" s="23">
        <v>45966</v>
      </c>
      <c r="D1959" s="11">
        <v>549</v>
      </c>
      <c r="F1959" s="11" t="s">
        <v>1522</v>
      </c>
      <c r="G1959" t="s">
        <v>2079</v>
      </c>
    </row>
    <row r="1960" spans="1:7">
      <c r="A1960" s="234" t="s">
        <v>1193</v>
      </c>
      <c r="B1960" s="235" t="s">
        <v>1436</v>
      </c>
      <c r="C1960" s="23">
        <v>45966</v>
      </c>
      <c r="D1960" s="89">
        <v>1377</v>
      </c>
      <c r="G1960" t="s">
        <v>2079</v>
      </c>
    </row>
    <row r="1961" spans="1:7" ht="15.75">
      <c r="A1961" s="76" t="s">
        <v>1193</v>
      </c>
      <c r="B1961" s="175" t="s">
        <v>1367</v>
      </c>
      <c r="C1961" s="239">
        <v>45966</v>
      </c>
      <c r="D1961" s="11">
        <v>829</v>
      </c>
      <c r="G1961" t="s">
        <v>2079</v>
      </c>
    </row>
    <row r="1962" spans="1:7">
      <c r="A1962" s="233" t="s">
        <v>993</v>
      </c>
      <c r="B1962" s="233" t="s">
        <v>57</v>
      </c>
      <c r="C1962" s="23">
        <v>45966</v>
      </c>
      <c r="D1962" s="89">
        <v>1031</v>
      </c>
      <c r="G1962" t="s">
        <v>2079</v>
      </c>
    </row>
    <row r="1963" spans="1:7">
      <c r="A1963" s="76" t="s">
        <v>1102</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1082</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1072</v>
      </c>
      <c r="B1967" s="816" t="s">
        <v>2082</v>
      </c>
      <c r="C1967" s="23">
        <v>45966</v>
      </c>
      <c r="E1967" s="657">
        <v>13112</v>
      </c>
      <c r="F1967" s="50" t="s">
        <v>2091</v>
      </c>
      <c r="G1967" t="s">
        <v>2079</v>
      </c>
    </row>
    <row r="1968" spans="1:7">
      <c r="A1968" s="178" t="s">
        <v>1248</v>
      </c>
      <c r="B1968" s="233" t="s">
        <v>57</v>
      </c>
      <c r="C1968" s="23">
        <v>45966</v>
      </c>
      <c r="D1968" s="74">
        <v>346</v>
      </c>
      <c r="E1968" s="89"/>
      <c r="F1968" s="11" t="s">
        <v>1797</v>
      </c>
      <c r="G1968" t="s">
        <v>2079</v>
      </c>
    </row>
    <row r="1969" spans="1:7">
      <c r="A1969" s="296" t="s">
        <v>1254</v>
      </c>
      <c r="B1969" s="233" t="s">
        <v>57</v>
      </c>
      <c r="C1969" s="23">
        <v>45966</v>
      </c>
      <c r="D1969" s="74">
        <v>656</v>
      </c>
      <c r="E1969" s="89"/>
      <c r="G1969" t="s">
        <v>2079</v>
      </c>
    </row>
    <row r="1970" spans="1:7">
      <c r="A1970" s="296" t="s">
        <v>1251</v>
      </c>
      <c r="B1970" s="233" t="s">
        <v>57</v>
      </c>
      <c r="C1970" s="23">
        <v>45966</v>
      </c>
      <c r="D1970" s="250">
        <v>2985</v>
      </c>
      <c r="E1970" s="89"/>
      <c r="F1970" s="11" t="s">
        <v>2092</v>
      </c>
      <c r="G1970" t="s">
        <v>2079</v>
      </c>
    </row>
    <row r="1971" spans="1:7">
      <c r="A1971" s="82" t="s">
        <v>1245</v>
      </c>
      <c r="B1971" s="82" t="s">
        <v>59</v>
      </c>
      <c r="C1971" s="23">
        <v>45967</v>
      </c>
      <c r="D1971" s="74"/>
      <c r="E1971" s="11"/>
      <c r="F1971" s="76" t="s">
        <v>2093</v>
      </c>
      <c r="G1971" t="s">
        <v>2079</v>
      </c>
    </row>
    <row r="1972" spans="1:7">
      <c r="A1972" s="82" t="s">
        <v>1245</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1193</v>
      </c>
      <c r="B1974" s="235" t="s">
        <v>1436</v>
      </c>
      <c r="C1974" s="23">
        <v>45967</v>
      </c>
      <c r="D1974" s="11">
        <v>183</v>
      </c>
      <c r="G1974" t="s">
        <v>2079</v>
      </c>
    </row>
    <row r="1975" spans="1:7" ht="15.75">
      <c r="A1975" s="11" t="s">
        <v>1193</v>
      </c>
      <c r="B1975" s="175" t="s">
        <v>1367</v>
      </c>
      <c r="C1975" s="239">
        <v>45967</v>
      </c>
      <c r="D1975" s="11">
        <v>270</v>
      </c>
      <c r="G1975" t="s">
        <v>2079</v>
      </c>
    </row>
    <row r="1976" spans="1:7">
      <c r="A1976" s="913" t="s">
        <v>1102</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1082</v>
      </c>
      <c r="B1978" s="11" t="s">
        <v>55</v>
      </c>
      <c r="C1978" s="23">
        <v>45967</v>
      </c>
      <c r="D1978" s="11">
        <v>209</v>
      </c>
      <c r="G1978" t="s">
        <v>2079</v>
      </c>
    </row>
    <row r="1979" spans="1:7">
      <c r="A1979" s="480" t="s">
        <v>1100</v>
      </c>
      <c r="B1979" s="76" t="s">
        <v>2005</v>
      </c>
      <c r="C1979" s="23">
        <v>45967</v>
      </c>
      <c r="D1979" s="89">
        <v>1063</v>
      </c>
      <c r="G1979" t="s">
        <v>2079</v>
      </c>
    </row>
    <row r="1980" spans="1:7">
      <c r="A1980" s="555" t="s">
        <v>1251</v>
      </c>
      <c r="B1980" s="11" t="s">
        <v>57</v>
      </c>
      <c r="C1980" s="23">
        <v>45967</v>
      </c>
      <c r="D1980" s="89">
        <v>2373</v>
      </c>
      <c r="F1980" s="11" t="s">
        <v>2098</v>
      </c>
      <c r="G1980" t="s">
        <v>2079</v>
      </c>
    </row>
    <row r="1981" spans="1:7">
      <c r="A1981" s="235" t="s">
        <v>1245</v>
      </c>
      <c r="B1981" s="235" t="s">
        <v>59</v>
      </c>
      <c r="C1981" s="23">
        <v>45968</v>
      </c>
      <c r="D1981" s="11">
        <v>923</v>
      </c>
      <c r="G1981" t="s">
        <v>2079</v>
      </c>
    </row>
    <row r="1982" spans="1:7">
      <c r="A1982" s="76" t="s">
        <v>1245</v>
      </c>
      <c r="B1982" s="421" t="s">
        <v>2056</v>
      </c>
      <c r="C1982" s="23">
        <v>45968</v>
      </c>
      <c r="D1982" s="89">
        <v>3052</v>
      </c>
      <c r="G1982" t="s">
        <v>2079</v>
      </c>
    </row>
    <row r="1983" spans="1:7">
      <c r="A1983" s="76" t="s">
        <v>1243</v>
      </c>
      <c r="B1983" s="271" t="s">
        <v>62</v>
      </c>
      <c r="C1983" s="23">
        <v>45968</v>
      </c>
      <c r="D1983" s="11">
        <v>451</v>
      </c>
      <c r="G1983" t="s">
        <v>2079</v>
      </c>
    </row>
    <row r="1984" spans="1:7">
      <c r="A1984" s="234" t="s">
        <v>1193</v>
      </c>
      <c r="B1984" s="235" t="s">
        <v>1436</v>
      </c>
      <c r="C1984" s="23">
        <v>45968</v>
      </c>
      <c r="G1984" t="s">
        <v>2079</v>
      </c>
    </row>
    <row r="1985" spans="1:7" ht="15.75">
      <c r="A1985" s="76" t="s">
        <v>1100</v>
      </c>
      <c r="B1985" s="175" t="s">
        <v>1367</v>
      </c>
      <c r="C1985" s="239">
        <v>45968</v>
      </c>
      <c r="D1985" s="11">
        <v>350</v>
      </c>
      <c r="G1985" t="s">
        <v>2079</v>
      </c>
    </row>
    <row r="1986" spans="1:7">
      <c r="A1986" s="233" t="s">
        <v>1100</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1085</v>
      </c>
      <c r="B1988" s="76" t="s">
        <v>2005</v>
      </c>
      <c r="C1988" s="23">
        <v>45968</v>
      </c>
      <c r="F1988" s="240" t="s">
        <v>1742</v>
      </c>
      <c r="G1988" t="s">
        <v>2079</v>
      </c>
    </row>
    <row r="1989" spans="1:7">
      <c r="A1989" s="178" t="s">
        <v>1090</v>
      </c>
      <c r="B1989" s="11" t="s">
        <v>55</v>
      </c>
      <c r="C1989" s="23">
        <v>45968</v>
      </c>
      <c r="D1989" s="11">
        <v>569</v>
      </c>
      <c r="G1989" t="s">
        <v>2079</v>
      </c>
    </row>
    <row r="1990" spans="1:7">
      <c r="A1990" s="178" t="s">
        <v>1270</v>
      </c>
      <c r="B1990" s="11" t="s">
        <v>57</v>
      </c>
      <c r="C1990" s="23">
        <v>45968</v>
      </c>
      <c r="D1990" s="89">
        <v>2948</v>
      </c>
      <c r="G1990" t="s">
        <v>2079</v>
      </c>
    </row>
    <row r="1991" spans="1:7">
      <c r="A1991" s="631" t="s">
        <v>1241</v>
      </c>
      <c r="B1991" s="271" t="s">
        <v>62</v>
      </c>
      <c r="C1991" s="23">
        <v>45971</v>
      </c>
      <c r="D1991" s="89">
        <v>560</v>
      </c>
      <c r="G1991" t="s">
        <v>2079</v>
      </c>
    </row>
    <row r="1992" spans="1:7" ht="15.75">
      <c r="A1992" s="76" t="s">
        <v>1193</v>
      </c>
      <c r="B1992" s="175" t="s">
        <v>1367</v>
      </c>
      <c r="C1992" s="239">
        <v>45971</v>
      </c>
      <c r="D1992" s="11">
        <v>558</v>
      </c>
      <c r="G1992" t="s">
        <v>2079</v>
      </c>
    </row>
    <row r="1993" spans="1:7">
      <c r="A1993" s="244" t="s">
        <v>1193</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1200</v>
      </c>
      <c r="B1996" s="244" t="s">
        <v>57</v>
      </c>
      <c r="C1996" s="23">
        <v>45971</v>
      </c>
      <c r="D1996" s="11">
        <v>632</v>
      </c>
      <c r="F1996" s="11" t="s">
        <v>1826</v>
      </c>
      <c r="G1996" t="s">
        <v>2079</v>
      </c>
    </row>
    <row r="1997" spans="1:7">
      <c r="A1997" s="244" t="s">
        <v>1410</v>
      </c>
      <c r="B1997" s="244" t="s">
        <v>1207</v>
      </c>
      <c r="C1997" s="23">
        <v>45971</v>
      </c>
      <c r="D1997" s="11">
        <v>748</v>
      </c>
      <c r="G1997" t="s">
        <v>2079</v>
      </c>
    </row>
    <row r="1998" spans="1:7">
      <c r="A1998" s="76" t="s">
        <v>1082</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1270</v>
      </c>
      <c r="B2001" s="263" t="s">
        <v>57</v>
      </c>
      <c r="C2001" s="23">
        <v>45971</v>
      </c>
      <c r="D2001" s="89">
        <v>4084</v>
      </c>
      <c r="G2001" t="s">
        <v>2079</v>
      </c>
    </row>
    <row r="2002" spans="1:7" ht="15.75">
      <c r="A2002" s="76" t="s">
        <v>1200</v>
      </c>
      <c r="B2002" s="175" t="s">
        <v>1367</v>
      </c>
      <c r="C2002" s="239">
        <v>45972</v>
      </c>
      <c r="E2002" s="250">
        <v>5569</v>
      </c>
      <c r="F2002" s="11" t="s">
        <v>2101</v>
      </c>
      <c r="G2002" t="s">
        <v>2079</v>
      </c>
    </row>
    <row r="2003" spans="1:7">
      <c r="A2003" s="234" t="s">
        <v>1410</v>
      </c>
      <c r="B2003" s="559" t="s">
        <v>1207</v>
      </c>
      <c r="C2003" s="23">
        <v>45972</v>
      </c>
      <c r="D2003" s="89">
        <v>1062</v>
      </c>
      <c r="F2003" s="11" t="s">
        <v>2102</v>
      </c>
      <c r="G2003" t="s">
        <v>2079</v>
      </c>
    </row>
    <row r="2004" spans="1:7" ht="15.75">
      <c r="A2004" s="76" t="s">
        <v>1087</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1193</v>
      </c>
      <c r="B2007" s="175" t="s">
        <v>1367</v>
      </c>
      <c r="C2007" s="239">
        <v>45973</v>
      </c>
      <c r="F2007" s="240" t="s">
        <v>1802</v>
      </c>
      <c r="G2007" t="s">
        <v>2079</v>
      </c>
    </row>
    <row r="2008" spans="1:7">
      <c r="A2008" s="103" t="s">
        <v>1182</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1085</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1270</v>
      </c>
      <c r="B2017" s="11" t="s">
        <v>57</v>
      </c>
      <c r="C2017" s="23">
        <v>45973</v>
      </c>
      <c r="D2017" s="11">
        <v>242</v>
      </c>
      <c r="G2017" t="s">
        <v>2079</v>
      </c>
    </row>
    <row r="2018" spans="1:7">
      <c r="A2018" s="11" t="s">
        <v>1262</v>
      </c>
      <c r="B2018" s="11" t="s">
        <v>57</v>
      </c>
      <c r="C2018" s="23">
        <v>45973</v>
      </c>
      <c r="D2018" s="89">
        <v>1264</v>
      </c>
      <c r="G2018" t="s">
        <v>2079</v>
      </c>
    </row>
    <row r="2019" spans="1:7">
      <c r="A2019" s="50" t="s">
        <v>1275</v>
      </c>
      <c r="B2019" s="50" t="s">
        <v>57</v>
      </c>
      <c r="C2019" s="23">
        <v>45973</v>
      </c>
      <c r="D2019" s="89">
        <v>3678</v>
      </c>
      <c r="G2019" t="s">
        <v>2079</v>
      </c>
    </row>
    <row r="2020" spans="1:7" ht="15.75">
      <c r="A2020" s="11" t="s">
        <v>1193</v>
      </c>
      <c r="B2020" s="175" t="s">
        <v>1367</v>
      </c>
      <c r="C2020" s="239">
        <v>45974</v>
      </c>
      <c r="F2020" s="11" t="s">
        <v>1863</v>
      </c>
      <c r="G2020" t="s">
        <v>2079</v>
      </c>
    </row>
    <row r="2021" spans="1:7">
      <c r="A2021" s="103" t="s">
        <v>1182</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1075</v>
      </c>
      <c r="B2028" s="175" t="s">
        <v>1367</v>
      </c>
      <c r="C2028" s="239">
        <v>45974</v>
      </c>
      <c r="F2028" s="11" t="s">
        <v>1522</v>
      </c>
      <c r="G2028" t="s">
        <v>2079</v>
      </c>
    </row>
    <row r="2029" spans="1:7">
      <c r="A2029" s="103" t="s">
        <v>1275</v>
      </c>
      <c r="B2029" s="103" t="s">
        <v>57</v>
      </c>
      <c r="C2029" s="23">
        <v>45974</v>
      </c>
      <c r="D2029" s="89">
        <v>3382</v>
      </c>
      <c r="G2029" t="s">
        <v>2079</v>
      </c>
    </row>
    <row r="2030" spans="1:7">
      <c r="A2030" s="11" t="s">
        <v>1262</v>
      </c>
      <c r="B2030" s="11" t="s">
        <v>57</v>
      </c>
      <c r="C2030" s="23">
        <v>45974</v>
      </c>
      <c r="D2030" s="89">
        <v>1281</v>
      </c>
      <c r="G2030" t="s">
        <v>2079</v>
      </c>
    </row>
    <row r="2031" spans="1:7">
      <c r="A2031" s="178" t="s">
        <v>1322</v>
      </c>
      <c r="B2031" s="11" t="s">
        <v>57</v>
      </c>
      <c r="C2031" s="23">
        <v>45974</v>
      </c>
      <c r="D2031" s="11">
        <v>424</v>
      </c>
      <c r="G2031" t="s">
        <v>2079</v>
      </c>
    </row>
    <row r="2032" spans="1:7">
      <c r="A2032" s="296" t="s">
        <v>1277</v>
      </c>
      <c r="B2032" s="50" t="s">
        <v>57</v>
      </c>
      <c r="C2032" s="23">
        <v>45974</v>
      </c>
      <c r="D2032" s="11">
        <v>598</v>
      </c>
      <c r="G2032" t="s">
        <v>2079</v>
      </c>
    </row>
    <row r="2033" spans="1:7" ht="15.75">
      <c r="A2033" s="76" t="s">
        <v>1193</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1207</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1193</v>
      </c>
      <c r="B2039" s="175" t="s">
        <v>1367</v>
      </c>
      <c r="C2039" s="239">
        <v>45978</v>
      </c>
      <c r="D2039" s="11">
        <v>127</v>
      </c>
      <c r="G2039" t="s">
        <v>2079</v>
      </c>
    </row>
    <row r="2040" spans="1:7" ht="15.75">
      <c r="A2040" s="76" t="s">
        <v>1193</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1207</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1272</v>
      </c>
      <c r="B2050" s="76" t="s">
        <v>57</v>
      </c>
      <c r="C2050" s="23">
        <v>45978</v>
      </c>
      <c r="D2050" s="89">
        <v>5466</v>
      </c>
      <c r="G2050" t="s">
        <v>2079</v>
      </c>
    </row>
    <row r="2051" spans="1:7">
      <c r="A2051" s="233" t="s">
        <v>1262</v>
      </c>
      <c r="B2051" s="233" t="s">
        <v>57</v>
      </c>
      <c r="C2051" s="23">
        <v>45978</v>
      </c>
      <c r="D2051" s="89">
        <v>1662</v>
      </c>
      <c r="G2051" t="s">
        <v>2079</v>
      </c>
    </row>
    <row r="2052" spans="1:7">
      <c r="A2052" s="233" t="s">
        <v>1277</v>
      </c>
      <c r="B2052" s="233" t="s">
        <v>57</v>
      </c>
      <c r="C2052" s="23">
        <v>45978</v>
      </c>
      <c r="D2052" s="89">
        <v>1498</v>
      </c>
      <c r="G2052" t="s">
        <v>2079</v>
      </c>
    </row>
    <row r="2053" spans="1:7">
      <c r="A2053" s="233" t="s">
        <v>1241</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1140</v>
      </c>
      <c r="B2057" s="11" t="s">
        <v>57</v>
      </c>
      <c r="C2057" s="23">
        <v>45979</v>
      </c>
      <c r="D2057" s="89">
        <v>1679</v>
      </c>
      <c r="F2057" s="11" t="s">
        <v>2117</v>
      </c>
      <c r="G2057" t="s">
        <v>2079</v>
      </c>
    </row>
    <row r="2058" spans="1:7">
      <c r="A2058" s="11" t="s">
        <v>1412</v>
      </c>
      <c r="B2058" s="11" t="s">
        <v>1207</v>
      </c>
      <c r="C2058" s="23">
        <v>45979</v>
      </c>
      <c r="F2058" s="11" t="s">
        <v>2118</v>
      </c>
      <c r="G2058" t="s">
        <v>2079</v>
      </c>
    </row>
    <row r="2059" spans="1:7">
      <c r="A2059" t="s">
        <v>944</v>
      </c>
      <c r="B2059" s="50" t="s">
        <v>57</v>
      </c>
      <c r="C2059" s="23">
        <v>45979</v>
      </c>
      <c r="D2059" s="89">
        <v>1530</v>
      </c>
      <c r="F2059" s="11" t="s">
        <v>2119</v>
      </c>
      <c r="G2059" t="s">
        <v>2079</v>
      </c>
    </row>
    <row r="2060" spans="1:7" ht="15.75">
      <c r="A2060" s="480" t="s">
        <v>1079</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1262</v>
      </c>
      <c r="B2064" s="11" t="s">
        <v>57</v>
      </c>
      <c r="C2064" s="23">
        <v>45979</v>
      </c>
      <c r="D2064" s="89">
        <v>2684</v>
      </c>
      <c r="F2064" s="27"/>
      <c r="G2064" t="s">
        <v>2079</v>
      </c>
    </row>
    <row r="2065" spans="1:7">
      <c r="A2065" s="82" t="s">
        <v>1277</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1140</v>
      </c>
      <c r="B2069" s="233" t="s">
        <v>57</v>
      </c>
      <c r="C2069" s="23">
        <v>45980</v>
      </c>
      <c r="D2069" s="250">
        <v>1429</v>
      </c>
      <c r="E2069" s="11"/>
      <c r="F2069" s="27" t="s">
        <v>2123</v>
      </c>
      <c r="G2069" t="s">
        <v>2079</v>
      </c>
    </row>
    <row r="2070" spans="1:7">
      <c r="A2070" s="234" t="s">
        <v>1412</v>
      </c>
      <c r="B2070" s="233" t="s">
        <v>1207</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1079</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1140</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1272</v>
      </c>
      <c r="B2086" s="282" t="s">
        <v>57</v>
      </c>
      <c r="C2086" s="23">
        <v>45981</v>
      </c>
      <c r="D2086" s="89">
        <v>2252</v>
      </c>
      <c r="F2086" s="27"/>
      <c r="G2086" t="s">
        <v>2079</v>
      </c>
    </row>
    <row r="2087" spans="1:7">
      <c r="A2087" s="247" t="s">
        <v>1277</v>
      </c>
      <c r="B2087" s="309" t="s">
        <v>57</v>
      </c>
      <c r="C2087" s="23">
        <v>45981</v>
      </c>
      <c r="D2087" s="689">
        <v>1027</v>
      </c>
      <c r="F2087" s="27"/>
      <c r="G2087" t="s">
        <v>2079</v>
      </c>
    </row>
    <row r="2088" spans="1:7">
      <c r="A2088" s="273" t="s">
        <v>1280</v>
      </c>
      <c r="B2088" s="282" t="s">
        <v>57</v>
      </c>
      <c r="C2088" s="23">
        <v>45981</v>
      </c>
      <c r="D2088" s="89">
        <v>1420</v>
      </c>
      <c r="F2088" s="27"/>
      <c r="G2088" t="s">
        <v>2079</v>
      </c>
    </row>
    <row r="2089" spans="1:7">
      <c r="A2089" s="247" t="s">
        <v>1283</v>
      </c>
      <c r="B2089" s="309" t="s">
        <v>57</v>
      </c>
      <c r="C2089" s="23">
        <v>45981</v>
      </c>
      <c r="D2089" s="89">
        <v>2376</v>
      </c>
      <c r="F2089" s="27"/>
      <c r="G2089" t="s">
        <v>2079</v>
      </c>
    </row>
    <row r="2090" spans="1:7">
      <c r="A2090" s="273" t="s">
        <v>1322</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1079</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1120</v>
      </c>
      <c r="B2096" s="11" t="s">
        <v>2005</v>
      </c>
      <c r="C2096" s="23">
        <v>45982</v>
      </c>
      <c r="D2096" s="89">
        <v>1281</v>
      </c>
      <c r="E2096" s="182"/>
      <c r="F2096" s="39" t="s">
        <v>2135</v>
      </c>
      <c r="G2096" t="s">
        <v>2079</v>
      </c>
    </row>
    <row r="2097" spans="1:7">
      <c r="A2097" s="260" t="s">
        <v>1262</v>
      </c>
      <c r="B2097" s="99" t="s">
        <v>57</v>
      </c>
      <c r="C2097" s="23">
        <v>45982</v>
      </c>
      <c r="D2097" s="11">
        <v>51</v>
      </c>
      <c r="F2097" s="27"/>
      <c r="G2097" t="s">
        <v>2079</v>
      </c>
    </row>
    <row r="2098" spans="1:7">
      <c r="A2098" s="321" t="s">
        <v>1322</v>
      </c>
      <c r="B2098" s="107" t="s">
        <v>57</v>
      </c>
      <c r="C2098" s="23">
        <v>45982</v>
      </c>
      <c r="D2098" s="89">
        <v>3007</v>
      </c>
      <c r="F2098" s="27"/>
      <c r="G2098" t="s">
        <v>2079</v>
      </c>
    </row>
    <row r="2099" spans="1:7">
      <c r="A2099" s="321" t="s">
        <v>1277</v>
      </c>
      <c r="B2099" s="107" t="s">
        <v>57</v>
      </c>
      <c r="C2099" s="23">
        <v>45982</v>
      </c>
      <c r="D2099" s="11">
        <v>490</v>
      </c>
      <c r="F2099" s="27"/>
      <c r="G2099" t="s">
        <v>2079</v>
      </c>
    </row>
    <row r="2100" spans="1:7">
      <c r="A2100" s="321" t="s">
        <v>1280</v>
      </c>
      <c r="B2100" s="107" t="s">
        <v>57</v>
      </c>
      <c r="C2100" s="23">
        <v>45982</v>
      </c>
      <c r="D2100" s="89">
        <v>3043</v>
      </c>
      <c r="F2100" s="27"/>
      <c r="G2100" t="s">
        <v>2079</v>
      </c>
    </row>
    <row r="2101" spans="1:7">
      <c r="A2101" s="321" t="s">
        <v>1283</v>
      </c>
      <c r="B2101" s="107" t="s">
        <v>57</v>
      </c>
      <c r="C2101" s="23">
        <v>45982</v>
      </c>
      <c r="D2101" s="89">
        <v>1217</v>
      </c>
      <c r="F2101" s="27"/>
      <c r="G2101" t="s">
        <v>2079</v>
      </c>
    </row>
    <row r="2102" spans="1:7" ht="15.75">
      <c r="A2102" s="27" t="s">
        <v>1048</v>
      </c>
      <c r="B2102" s="175" t="s">
        <v>1367</v>
      </c>
      <c r="C2102" s="239">
        <v>45982</v>
      </c>
      <c r="E2102" s="250">
        <v>2257</v>
      </c>
      <c r="F2102" s="27" t="s">
        <v>1803</v>
      </c>
      <c r="G2102" t="s">
        <v>2079</v>
      </c>
    </row>
    <row r="2103" spans="1:7" ht="15.75">
      <c r="A2103" s="27" t="s">
        <v>1052</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1222</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1140</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1182</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1102</v>
      </c>
      <c r="B2118" s="296" t="s">
        <v>2005</v>
      </c>
      <c r="C2118" s="23">
        <v>45985</v>
      </c>
      <c r="D2118" s="74"/>
      <c r="E2118" s="11"/>
      <c r="F2118" s="1298" t="s">
        <v>2142</v>
      </c>
      <c r="G2118" t="s">
        <v>2079</v>
      </c>
    </row>
    <row r="2119" spans="1:7">
      <c r="A2119" s="347" t="s">
        <v>1100</v>
      </c>
      <c r="B2119" s="178" t="s">
        <v>2005</v>
      </c>
      <c r="C2119" s="23">
        <v>45985</v>
      </c>
      <c r="D2119" s="74"/>
      <c r="E2119" s="11"/>
      <c r="F2119" s="1298" t="s">
        <v>2143</v>
      </c>
      <c r="G2119" t="s">
        <v>2079</v>
      </c>
    </row>
    <row r="2120" spans="1:7">
      <c r="A2120" s="11" t="s">
        <v>1085</v>
      </c>
      <c r="B2120" s="178" t="s">
        <v>2005</v>
      </c>
      <c r="C2120" s="23">
        <v>45985</v>
      </c>
      <c r="D2120" s="74"/>
      <c r="E2120" s="11"/>
      <c r="F2120" s="1298" t="s">
        <v>2144</v>
      </c>
      <c r="G2120" t="s">
        <v>2079</v>
      </c>
    </row>
    <row r="2121" spans="1:7">
      <c r="A2121" s="50" t="s">
        <v>1117</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1207</v>
      </c>
      <c r="C2130" s="23">
        <v>45986</v>
      </c>
      <c r="D2130" s="11">
        <v>486</v>
      </c>
      <c r="E2130" s="135"/>
      <c r="F2130" s="50"/>
      <c r="G2130" t="s">
        <v>2079</v>
      </c>
    </row>
    <row r="2131" spans="1:7">
      <c r="A2131" s="349" t="s">
        <v>1102</v>
      </c>
      <c r="B2131" s="296" t="s">
        <v>2005</v>
      </c>
      <c r="C2131" s="23">
        <v>45986</v>
      </c>
      <c r="D2131" s="74"/>
      <c r="E2131" s="11"/>
      <c r="F2131" s="76" t="s">
        <v>2148</v>
      </c>
      <c r="G2131" t="s">
        <v>2079</v>
      </c>
    </row>
    <row r="2132" spans="1:7">
      <c r="A2132" s="347" t="s">
        <v>1100</v>
      </c>
      <c r="B2132" s="178" t="s">
        <v>2005</v>
      </c>
      <c r="C2132" s="23">
        <v>45986</v>
      </c>
      <c r="D2132" s="74"/>
      <c r="E2132" s="11"/>
      <c r="F2132" s="76" t="s">
        <v>2148</v>
      </c>
      <c r="G2132" t="s">
        <v>2079</v>
      </c>
    </row>
    <row r="2133" spans="1:7">
      <c r="A2133" s="11" t="s">
        <v>1085</v>
      </c>
      <c r="B2133" s="178" t="s">
        <v>2005</v>
      </c>
      <c r="C2133" s="23">
        <v>45986</v>
      </c>
      <c r="D2133" s="74"/>
      <c r="E2133" s="11"/>
      <c r="F2133" s="76" t="s">
        <v>2148</v>
      </c>
      <c r="G2133" t="s">
        <v>2079</v>
      </c>
    </row>
    <row r="2134" spans="1:7">
      <c r="A2134" s="11" t="s">
        <v>1120</v>
      </c>
      <c r="B2134" s="11" t="s">
        <v>2005</v>
      </c>
      <c r="C2134" s="23">
        <v>45986</v>
      </c>
      <c r="D2134" s="250">
        <v>2568</v>
      </c>
      <c r="E2134" s="11"/>
      <c r="G2134" t="s">
        <v>2079</v>
      </c>
    </row>
    <row r="2135" spans="1:7">
      <c r="A2135" s="11" t="s">
        <v>1117</v>
      </c>
      <c r="B2135" s="11" t="s">
        <v>2005</v>
      </c>
      <c r="C2135" s="23">
        <v>45986</v>
      </c>
      <c r="D2135" s="89">
        <v>2537</v>
      </c>
      <c r="E2135" s="182"/>
      <c r="F2135" s="103"/>
      <c r="G2135" t="s">
        <v>2079</v>
      </c>
    </row>
    <row r="2136" spans="1:7">
      <c r="A2136" s="260" t="s">
        <v>1264</v>
      </c>
      <c r="B2136" s="99" t="s">
        <v>57</v>
      </c>
      <c r="C2136" s="23">
        <v>45986</v>
      </c>
      <c r="D2136" s="89">
        <v>2382</v>
      </c>
      <c r="G2136" t="s">
        <v>2079</v>
      </c>
    </row>
    <row r="2137" spans="1:7">
      <c r="A2137" s="321" t="s">
        <v>1251</v>
      </c>
      <c r="B2137" s="107" t="s">
        <v>57</v>
      </c>
      <c r="C2137" s="23">
        <v>45986</v>
      </c>
      <c r="D2137" s="11">
        <v>996</v>
      </c>
      <c r="G2137" t="s">
        <v>2079</v>
      </c>
    </row>
    <row r="2138" spans="1:7">
      <c r="A2138" s="321" t="s">
        <v>1286</v>
      </c>
      <c r="B2138" s="107" t="s">
        <v>57</v>
      </c>
      <c r="C2138" s="23">
        <v>45986</v>
      </c>
      <c r="D2138" s="89">
        <v>3634</v>
      </c>
      <c r="G2138" t="s">
        <v>2079</v>
      </c>
    </row>
    <row r="2139" spans="1:7">
      <c r="A2139" s="27" t="s">
        <v>1283</v>
      </c>
      <c r="B2139" s="107" t="s">
        <v>57</v>
      </c>
      <c r="C2139" s="23">
        <v>45986</v>
      </c>
      <c r="D2139" s="89">
        <v>3311</v>
      </c>
      <c r="G2139" t="s">
        <v>2079</v>
      </c>
    </row>
    <row r="2140" spans="1:7">
      <c r="A2140" s="27" t="s">
        <v>1254</v>
      </c>
      <c r="B2140" s="107" t="s">
        <v>57</v>
      </c>
      <c r="C2140" s="23">
        <v>45986</v>
      </c>
      <c r="D2140" s="89">
        <v>1175</v>
      </c>
      <c r="G2140" t="s">
        <v>2079</v>
      </c>
    </row>
    <row r="2141" spans="1:7">
      <c r="A2141" s="178" t="s">
        <v>1280</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1207</v>
      </c>
      <c r="C2150" s="23">
        <v>45987</v>
      </c>
      <c r="D2150" s="74"/>
      <c r="E2150" s="11"/>
      <c r="F2150" s="240" t="s">
        <v>2153</v>
      </c>
      <c r="G2150" t="s">
        <v>2079</v>
      </c>
    </row>
    <row r="2151" spans="1:7">
      <c r="A2151" s="235" t="s">
        <v>1102</v>
      </c>
      <c r="B2151" s="235" t="s">
        <v>2005</v>
      </c>
      <c r="C2151" s="23">
        <v>45987</v>
      </c>
      <c r="D2151" s="74"/>
      <c r="E2151" s="11"/>
      <c r="F2151" s="76" t="s">
        <v>2148</v>
      </c>
      <c r="G2151" t="s">
        <v>2079</v>
      </c>
    </row>
    <row r="2152" spans="1:7">
      <c r="A2152" s="76" t="s">
        <v>1100</v>
      </c>
      <c r="B2152" s="76" t="s">
        <v>2005</v>
      </c>
      <c r="C2152" s="23">
        <v>45987</v>
      </c>
      <c r="D2152" s="74"/>
      <c r="E2152" s="11"/>
      <c r="F2152" s="76" t="s">
        <v>2148</v>
      </c>
      <c r="G2152" t="s">
        <v>2079</v>
      </c>
    </row>
    <row r="2153" spans="1:7">
      <c r="A2153" s="234" t="s">
        <v>1085</v>
      </c>
      <c r="B2153" s="234" t="s">
        <v>2005</v>
      </c>
      <c r="C2153" s="262">
        <v>45987</v>
      </c>
      <c r="D2153" s="74"/>
      <c r="E2153" s="11"/>
      <c r="F2153" s="76" t="s">
        <v>2148</v>
      </c>
      <c r="G2153" t="s">
        <v>2079</v>
      </c>
    </row>
    <row r="2154" spans="1:7">
      <c r="A2154" s="76" t="s">
        <v>1082</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1075</v>
      </c>
      <c r="B2157" s="235" t="s">
        <v>2082</v>
      </c>
      <c r="C2157" s="23">
        <v>45987</v>
      </c>
      <c r="D2157" s="95"/>
      <c r="E2157" s="693">
        <v>4668</v>
      </c>
      <c r="F2157" s="103" t="s">
        <v>2154</v>
      </c>
      <c r="G2157" t="s">
        <v>2079</v>
      </c>
    </row>
    <row r="2158" spans="1:7" ht="15.75">
      <c r="A2158" s="178" t="s">
        <v>1248</v>
      </c>
      <c r="B2158" s="175" t="s">
        <v>1367</v>
      </c>
      <c r="C2158" s="239">
        <v>45987</v>
      </c>
      <c r="E2158" s="74">
        <v>794</v>
      </c>
      <c r="G2158" t="s">
        <v>2079</v>
      </c>
    </row>
    <row r="2159" spans="1:7">
      <c r="A2159" s="234" t="s">
        <v>1254</v>
      </c>
      <c r="B2159" s="234" t="s">
        <v>57</v>
      </c>
      <c r="C2159" s="23">
        <v>45987</v>
      </c>
      <c r="D2159" s="95"/>
      <c r="E2159" s="250">
        <v>2338</v>
      </c>
      <c r="F2159" s="11" t="s">
        <v>2155</v>
      </c>
      <c r="G2159" t="s">
        <v>2079</v>
      </c>
    </row>
    <row r="2160" spans="1:7" ht="15.75">
      <c r="A2160" s="76" t="s">
        <v>1054</v>
      </c>
      <c r="B2160" s="175" t="s">
        <v>1367</v>
      </c>
      <c r="C2160" s="239">
        <v>45987</v>
      </c>
      <c r="E2160" s="74">
        <v>175</v>
      </c>
      <c r="G2160" t="s">
        <v>2079</v>
      </c>
    </row>
    <row r="2161" spans="1:7">
      <c r="A2161" s="234" t="s">
        <v>1054</v>
      </c>
      <c r="B2161" s="559" t="s">
        <v>57</v>
      </c>
      <c r="C2161" s="23">
        <v>45987</v>
      </c>
      <c r="E2161" s="250">
        <v>2455</v>
      </c>
      <c r="F2161" s="11" t="s">
        <v>2156</v>
      </c>
      <c r="G2161" t="s">
        <v>2079</v>
      </c>
    </row>
    <row r="2162" spans="1:7" ht="15.75">
      <c r="A2162" s="76" t="s">
        <v>1257</v>
      </c>
      <c r="B2162" s="175" t="s">
        <v>1367</v>
      </c>
      <c r="C2162" s="239">
        <v>45987</v>
      </c>
      <c r="E2162" s="74">
        <v>376</v>
      </c>
      <c r="G2162" t="s">
        <v>2079</v>
      </c>
    </row>
    <row r="2163" spans="1:7">
      <c r="A2163" s="234" t="s">
        <v>1257</v>
      </c>
      <c r="B2163" s="559" t="s">
        <v>57</v>
      </c>
      <c r="C2163" s="23">
        <v>45987</v>
      </c>
      <c r="E2163" s="74">
        <v>404</v>
      </c>
      <c r="F2163" s="11" t="s">
        <v>2157</v>
      </c>
      <c r="G2163" t="s">
        <v>2079</v>
      </c>
    </row>
    <row r="2164" spans="1:7" ht="15.75">
      <c r="A2164" s="76" t="s">
        <v>1056</v>
      </c>
      <c r="B2164" s="175" t="s">
        <v>1367</v>
      </c>
      <c r="C2164" s="239">
        <v>45987</v>
      </c>
      <c r="E2164" s="250">
        <v>1264</v>
      </c>
      <c r="G2164" t="s">
        <v>2079</v>
      </c>
    </row>
    <row r="2165" spans="1:7" ht="15.75">
      <c r="A2165" s="76" t="s">
        <v>1058</v>
      </c>
      <c r="B2165" s="175" t="s">
        <v>1367</v>
      </c>
      <c r="C2165" s="239">
        <v>45987</v>
      </c>
      <c r="E2165" s="250">
        <v>1520</v>
      </c>
      <c r="G2165" t="s">
        <v>2079</v>
      </c>
    </row>
    <row r="2166" spans="1:7" ht="15.75">
      <c r="A2166" s="76" t="s">
        <v>1060</v>
      </c>
      <c r="B2166" s="175" t="s">
        <v>1367</v>
      </c>
      <c r="C2166" s="239">
        <v>45987</v>
      </c>
      <c r="E2166" s="250">
        <v>1739</v>
      </c>
      <c r="G2166" t="s">
        <v>2079</v>
      </c>
    </row>
    <row r="2167" spans="1:7" ht="15.75">
      <c r="A2167" s="76" t="s">
        <v>1062</v>
      </c>
      <c r="B2167" s="175" t="s">
        <v>1367</v>
      </c>
      <c r="C2167" s="239">
        <v>45987</v>
      </c>
      <c r="E2167" s="250">
        <v>1584</v>
      </c>
      <c r="G2167" t="s">
        <v>2079</v>
      </c>
    </row>
    <row r="2168" spans="1:7" ht="15.75">
      <c r="A2168" s="76" t="s">
        <v>1064</v>
      </c>
      <c r="B2168" s="175" t="s">
        <v>1367</v>
      </c>
      <c r="C2168" s="239">
        <v>45987</v>
      </c>
      <c r="E2168" s="250">
        <v>1140</v>
      </c>
      <c r="G2168" t="s">
        <v>2079</v>
      </c>
    </row>
    <row r="2169" spans="1:7" ht="15.75">
      <c r="A2169" s="76" t="s">
        <v>1066</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1245</v>
      </c>
      <c r="B2174" s="235" t="s">
        <v>59</v>
      </c>
      <c r="C2174" s="23">
        <v>45992</v>
      </c>
      <c r="D2174" s="11">
        <v>602</v>
      </c>
      <c r="F2174" s="11" t="s">
        <v>2160</v>
      </c>
      <c r="G2174" t="s">
        <v>2159</v>
      </c>
    </row>
    <row r="2175" spans="1:7">
      <c r="A2175" s="235" t="s">
        <v>1245</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1207</v>
      </c>
      <c r="C2179" s="23">
        <v>45992</v>
      </c>
      <c r="D2179" s="11">
        <v>600</v>
      </c>
      <c r="G2179" t="s">
        <v>2159</v>
      </c>
    </row>
    <row r="2180" spans="1:7">
      <c r="A2180" s="76" t="s">
        <v>1117</v>
      </c>
      <c r="B2180" s="76" t="s">
        <v>2005</v>
      </c>
      <c r="C2180" s="23">
        <v>45992</v>
      </c>
      <c r="D2180" s="89">
        <v>2113</v>
      </c>
      <c r="F2180" s="11" t="s">
        <v>2164</v>
      </c>
      <c r="G2180" t="s">
        <v>2159</v>
      </c>
    </row>
    <row r="2181" spans="1:7">
      <c r="A2181" s="76" t="s">
        <v>1254</v>
      </c>
      <c r="B2181" s="309" t="s">
        <v>57</v>
      </c>
      <c r="C2181" s="23">
        <v>45992</v>
      </c>
      <c r="D2181" s="89">
        <v>1515</v>
      </c>
      <c r="F2181" s="11" t="s">
        <v>1826</v>
      </c>
      <c r="G2181" t="s">
        <v>2159</v>
      </c>
    </row>
    <row r="2182" spans="1:7">
      <c r="A2182" s="273" t="s">
        <v>1286</v>
      </c>
      <c r="B2182" s="282" t="s">
        <v>57</v>
      </c>
      <c r="C2182" s="23">
        <v>45992</v>
      </c>
      <c r="D2182" s="89">
        <v>3376</v>
      </c>
      <c r="G2182" t="s">
        <v>2159</v>
      </c>
    </row>
    <row r="2183" spans="1:7">
      <c r="A2183" s="246" t="s">
        <v>1264</v>
      </c>
      <c r="B2183" s="237" t="s">
        <v>57</v>
      </c>
      <c r="C2183" s="23">
        <v>45992</v>
      </c>
      <c r="D2183" s="89">
        <v>3084</v>
      </c>
      <c r="G2183" t="s">
        <v>2159</v>
      </c>
    </row>
    <row r="2184" spans="1:7">
      <c r="A2184" s="240" t="s">
        <v>1319</v>
      </c>
      <c r="B2184" s="240" t="s">
        <v>57</v>
      </c>
      <c r="C2184" s="23">
        <v>45992</v>
      </c>
      <c r="D2184" s="89">
        <v>1829</v>
      </c>
      <c r="G2184" t="s">
        <v>2159</v>
      </c>
    </row>
    <row r="2185" spans="1:7">
      <c r="A2185" s="178" t="s">
        <v>1267</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1245</v>
      </c>
      <c r="B2188" s="234" t="s">
        <v>59</v>
      </c>
      <c r="C2188" s="23">
        <v>45993</v>
      </c>
      <c r="D2188" s="11">
        <v>581</v>
      </c>
      <c r="G2188" t="s">
        <v>2159</v>
      </c>
    </row>
    <row r="2189" spans="1:7">
      <c r="A2189" s="240" t="s">
        <v>1245</v>
      </c>
      <c r="B2189" s="240" t="s">
        <v>1965</v>
      </c>
      <c r="C2189" s="23">
        <v>45993</v>
      </c>
      <c r="D2189" s="11">
        <v>488</v>
      </c>
      <c r="F2189" s="11" t="s">
        <v>2166</v>
      </c>
      <c r="G2189" t="s">
        <v>2159</v>
      </c>
    </row>
    <row r="2190" spans="1:7">
      <c r="A2190" s="76" t="s">
        <v>1416</v>
      </c>
      <c r="B2190" s="76" t="s">
        <v>1207</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1267</v>
      </c>
      <c r="B2194" s="244" t="s">
        <v>57</v>
      </c>
      <c r="C2194" s="23">
        <v>45993</v>
      </c>
      <c r="D2194" s="89">
        <v>2916</v>
      </c>
      <c r="G2194" t="s">
        <v>2159</v>
      </c>
    </row>
    <row r="2195" spans="1:7">
      <c r="A2195" s="244" t="s">
        <v>1319</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1245</v>
      </c>
      <c r="B2198" s="234" t="s">
        <v>59</v>
      </c>
      <c r="C2198" s="23">
        <v>45994</v>
      </c>
      <c r="D2198" s="89">
        <v>1029</v>
      </c>
      <c r="F2198" s="11" t="s">
        <v>2171</v>
      </c>
      <c r="G2198" t="s">
        <v>2159</v>
      </c>
    </row>
    <row r="2199" spans="1:7">
      <c r="A2199" s="235" t="s">
        <v>1245</v>
      </c>
      <c r="B2199" s="235" t="s">
        <v>1965</v>
      </c>
      <c r="C2199" s="23">
        <v>45994</v>
      </c>
      <c r="F2199" s="263" t="s">
        <v>2172</v>
      </c>
      <c r="G2199" t="s">
        <v>2159</v>
      </c>
    </row>
    <row r="2200" spans="1:7">
      <c r="A2200" s="240" t="s">
        <v>1245</v>
      </c>
      <c r="B2200" s="240" t="s">
        <v>2094</v>
      </c>
      <c r="C2200" s="23">
        <v>45994</v>
      </c>
      <c r="D2200" s="11">
        <v>100</v>
      </c>
      <c r="G2200" t="s">
        <v>2159</v>
      </c>
    </row>
    <row r="2201" spans="1:7">
      <c r="A2201" s="235" t="s">
        <v>1416</v>
      </c>
      <c r="B2201" s="235" t="s">
        <v>1207</v>
      </c>
      <c r="C2201" s="23">
        <v>45994</v>
      </c>
      <c r="D2201" s="11">
        <v>974</v>
      </c>
      <c r="G2201" t="s">
        <v>2159</v>
      </c>
    </row>
    <row r="2202" spans="1:7">
      <c r="A2202" s="76" t="s">
        <v>1162</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1117</v>
      </c>
      <c r="B2205" s="76" t="s">
        <v>2005</v>
      </c>
      <c r="C2205" s="23">
        <v>45994</v>
      </c>
      <c r="D2205" s="89">
        <v>1677</v>
      </c>
      <c r="G2205" t="s">
        <v>2159</v>
      </c>
    </row>
    <row r="2206" spans="1:7">
      <c r="A2206" s="246" t="s">
        <v>1267</v>
      </c>
      <c r="B2206" s="237" t="s">
        <v>57</v>
      </c>
      <c r="C2206" s="23">
        <v>45994</v>
      </c>
      <c r="D2206" s="89">
        <v>2430</v>
      </c>
      <c r="G2206" t="s">
        <v>2159</v>
      </c>
    </row>
    <row r="2207" spans="1:7">
      <c r="A2207" s="240" t="s">
        <v>1319</v>
      </c>
      <c r="B2207" s="240" t="s">
        <v>57</v>
      </c>
      <c r="C2207" s="23">
        <v>45994</v>
      </c>
      <c r="D2207" s="11">
        <v>694</v>
      </c>
      <c r="G2207" t="s">
        <v>2159</v>
      </c>
    </row>
    <row r="2208" spans="1:7">
      <c r="A2208" s="246" t="s">
        <v>1259</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1245</v>
      </c>
      <c r="B2210" s="235" t="s">
        <v>62</v>
      </c>
      <c r="C2210" s="23">
        <v>45995</v>
      </c>
      <c r="D2210" s="11">
        <v>285</v>
      </c>
      <c r="G2210" t="s">
        <v>2159</v>
      </c>
    </row>
    <row r="2211" spans="1:7">
      <c r="A2211" s="240" t="s">
        <v>1245</v>
      </c>
      <c r="B2211" s="240" t="s">
        <v>59</v>
      </c>
      <c r="C2211" s="23">
        <v>45995</v>
      </c>
      <c r="D2211" s="11">
        <v>756</v>
      </c>
      <c r="G2211" t="s">
        <v>2159</v>
      </c>
    </row>
    <row r="2212" spans="1:7">
      <c r="A2212" s="244" t="s">
        <v>1245</v>
      </c>
      <c r="B2212" s="244" t="s">
        <v>1965</v>
      </c>
      <c r="C2212" s="23">
        <v>45995</v>
      </c>
      <c r="F2212" s="240" t="s">
        <v>2176</v>
      </c>
      <c r="G2212" t="s">
        <v>2159</v>
      </c>
    </row>
    <row r="2213" spans="1:7">
      <c r="A2213" s="235" t="s">
        <v>1143</v>
      </c>
      <c r="B2213" s="235" t="s">
        <v>57</v>
      </c>
      <c r="C2213" s="23">
        <v>45995</v>
      </c>
      <c r="D2213" s="89">
        <v>1431</v>
      </c>
      <c r="F2213" s="11" t="s">
        <v>2177</v>
      </c>
      <c r="G2213" t="s">
        <v>2159</v>
      </c>
    </row>
    <row r="2214" spans="1:7">
      <c r="A2214" s="76" t="s">
        <v>1162</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1162</v>
      </c>
      <c r="B2217" s="176" t="s">
        <v>936</v>
      </c>
      <c r="C2217" s="239">
        <v>45995</v>
      </c>
      <c r="D2217" s="89">
        <v>150</v>
      </c>
      <c r="F2217" s="11" t="s">
        <v>2181</v>
      </c>
      <c r="G2217" t="s">
        <v>2159</v>
      </c>
    </row>
    <row r="2218" spans="1:7">
      <c r="A2218" s="233" t="s">
        <v>1117</v>
      </c>
      <c r="B2218" s="233" t="s">
        <v>2005</v>
      </c>
      <c r="C2218" s="23">
        <v>45995</v>
      </c>
      <c r="D2218" s="89">
        <v>1316</v>
      </c>
      <c r="G2218" t="s">
        <v>2159</v>
      </c>
    </row>
    <row r="2219" spans="1:7">
      <c r="A2219" s="76" t="s">
        <v>1120</v>
      </c>
      <c r="B2219" s="76" t="s">
        <v>2005</v>
      </c>
      <c r="C2219" s="23">
        <v>45995</v>
      </c>
      <c r="D2219" s="11">
        <v>489</v>
      </c>
      <c r="G2219" t="s">
        <v>2159</v>
      </c>
    </row>
    <row r="2220" spans="1:7">
      <c r="A2220" s="235" t="s">
        <v>1254</v>
      </c>
      <c r="B2220" s="235" t="s">
        <v>57</v>
      </c>
      <c r="C2220" s="23">
        <v>45995</v>
      </c>
      <c r="E2220" s="74">
        <v>644</v>
      </c>
      <c r="F2220" s="11" t="s">
        <v>2182</v>
      </c>
      <c r="G2220" t="s">
        <v>2159</v>
      </c>
    </row>
    <row r="2221" spans="1:7" ht="15.75">
      <c r="A2221" s="76" t="s">
        <v>1272</v>
      </c>
      <c r="B2221" s="175" t="s">
        <v>1367</v>
      </c>
      <c r="C2221" s="239">
        <v>45995</v>
      </c>
      <c r="D2221" s="11">
        <v>64</v>
      </c>
      <c r="F2221" s="11" t="s">
        <v>2183</v>
      </c>
      <c r="G2221" t="s">
        <v>2159</v>
      </c>
    </row>
    <row r="2222" spans="1:7">
      <c r="A2222" s="317" t="s">
        <v>1280</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1245</v>
      </c>
      <c r="B2224" s="235" t="s">
        <v>62</v>
      </c>
      <c r="C2224" s="23">
        <v>45996</v>
      </c>
      <c r="D2224" s="11">
        <v>710</v>
      </c>
      <c r="G2224" t="s">
        <v>2159</v>
      </c>
    </row>
    <row r="2225" spans="1:7">
      <c r="A2225" s="235" t="s">
        <v>1245</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1207</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1120</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1275</v>
      </c>
      <c r="B2234" s="240" t="s">
        <v>57</v>
      </c>
      <c r="C2234" s="23">
        <v>45996</v>
      </c>
      <c r="F2234" s="240" t="s">
        <v>2188</v>
      </c>
      <c r="G2234" t="s">
        <v>2159</v>
      </c>
    </row>
    <row r="2235" spans="1:7">
      <c r="A2235" s="82" t="s">
        <v>1419</v>
      </c>
      <c r="B2235" s="82" t="s">
        <v>62</v>
      </c>
      <c r="C2235" s="23">
        <v>45999</v>
      </c>
      <c r="F2235" s="11" t="s">
        <v>1638</v>
      </c>
      <c r="G2235" t="s">
        <v>2159</v>
      </c>
    </row>
    <row r="2236" spans="1:7">
      <c r="A2236" s="82" t="s">
        <v>1245</v>
      </c>
      <c r="B2236" s="82" t="s">
        <v>62</v>
      </c>
      <c r="C2236" s="23">
        <v>45999</v>
      </c>
      <c r="F2236" s="240" t="s">
        <v>1638</v>
      </c>
      <c r="G2236" t="s">
        <v>2159</v>
      </c>
    </row>
    <row r="2237" spans="1:7">
      <c r="A2237" s="82" t="s">
        <v>1245</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1207</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1162</v>
      </c>
      <c r="B2241" s="176" t="s">
        <v>936</v>
      </c>
      <c r="C2241" s="239">
        <v>45999</v>
      </c>
      <c r="D2241" s="89">
        <v>1172</v>
      </c>
      <c r="E2241" s="135"/>
      <c r="F2241" s="50" t="s">
        <v>2192</v>
      </c>
      <c r="G2241" t="s">
        <v>2159</v>
      </c>
    </row>
    <row r="2242" spans="1:7">
      <c r="A2242" s="317" t="s">
        <v>1143</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1120</v>
      </c>
      <c r="B2245" s="103" t="s">
        <v>2005</v>
      </c>
      <c r="C2245" s="23">
        <v>45999</v>
      </c>
      <c r="D2245" s="74">
        <v>428</v>
      </c>
      <c r="E2245" s="11"/>
      <c r="F2245" s="11" t="s">
        <v>2195</v>
      </c>
      <c r="G2245" t="s">
        <v>2159</v>
      </c>
    </row>
    <row r="2246" spans="1:7">
      <c r="A2246" s="321" t="s">
        <v>1298</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1245</v>
      </c>
      <c r="B2248" s="82" t="s">
        <v>62</v>
      </c>
      <c r="C2248" s="23">
        <v>46000</v>
      </c>
      <c r="F2248" s="240" t="s">
        <v>1638</v>
      </c>
      <c r="G2248" t="s">
        <v>2159</v>
      </c>
    </row>
    <row r="2249" spans="1:7">
      <c r="A2249" s="82" t="s">
        <v>1245</v>
      </c>
      <c r="B2249" s="82" t="s">
        <v>59</v>
      </c>
      <c r="C2249" s="23">
        <v>46000</v>
      </c>
      <c r="D2249" s="11">
        <v>442</v>
      </c>
      <c r="F2249" s="11" t="s">
        <v>2197</v>
      </c>
      <c r="G2249" t="s">
        <v>2159</v>
      </c>
    </row>
    <row r="2250" spans="1:7" ht="15.75">
      <c r="A2250" s="27" t="s">
        <v>1245</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1207</v>
      </c>
      <c r="C2252" s="23">
        <v>46000</v>
      </c>
      <c r="D2252" s="11">
        <v>541</v>
      </c>
      <c r="F2252" s="11" t="s">
        <v>2199</v>
      </c>
      <c r="G2252" t="s">
        <v>2159</v>
      </c>
    </row>
    <row r="2253" spans="1:7">
      <c r="A2253" s="296" t="s">
        <v>1143</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1159</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1115</v>
      </c>
      <c r="B2257" s="103" t="s">
        <v>2005</v>
      </c>
      <c r="C2257" s="23">
        <v>46000</v>
      </c>
      <c r="D2257" s="89">
        <v>1640</v>
      </c>
      <c r="F2257" s="11" t="s">
        <v>2201</v>
      </c>
      <c r="G2257" t="s">
        <v>2159</v>
      </c>
    </row>
    <row r="2258" spans="1:7">
      <c r="A2258" s="321" t="s">
        <v>1289</v>
      </c>
      <c r="B2258" s="107" t="s">
        <v>57</v>
      </c>
      <c r="C2258" s="23">
        <v>46000</v>
      </c>
      <c r="D2258" s="89">
        <v>1980</v>
      </c>
      <c r="F2258" s="11" t="s">
        <v>2202</v>
      </c>
      <c r="G2258" t="s">
        <v>2159</v>
      </c>
    </row>
    <row r="2259" spans="1:7">
      <c r="A2259" s="321" t="s">
        <v>1298</v>
      </c>
      <c r="B2259" s="107" t="s">
        <v>57</v>
      </c>
      <c r="C2259" s="23">
        <v>46000</v>
      </c>
      <c r="D2259" s="89">
        <v>3343</v>
      </c>
      <c r="G2259" t="s">
        <v>2159</v>
      </c>
    </row>
    <row r="2260" spans="1:7">
      <c r="A2260" s="95" t="s">
        <v>1251</v>
      </c>
      <c r="B2260" s="74" t="s">
        <v>57</v>
      </c>
      <c r="C2260" s="23">
        <v>46000</v>
      </c>
      <c r="D2260" s="89">
        <v>2203</v>
      </c>
      <c r="F2260" s="11" t="s">
        <v>1444</v>
      </c>
      <c r="G2260" t="s">
        <v>2159</v>
      </c>
    </row>
    <row r="2261" spans="1:7">
      <c r="A2261" s="633" t="s">
        <v>1295</v>
      </c>
      <c r="B2261" s="74" t="s">
        <v>57</v>
      </c>
      <c r="C2261" s="23">
        <v>46000</v>
      </c>
      <c r="D2261" s="89">
        <v>1111</v>
      </c>
      <c r="G2261" t="s">
        <v>2159</v>
      </c>
    </row>
    <row r="2262" spans="1:7">
      <c r="A2262" s="321" t="s">
        <v>1301</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1245</v>
      </c>
      <c r="B2264" s="235" t="s">
        <v>62</v>
      </c>
      <c r="C2264" s="23">
        <v>46001</v>
      </c>
      <c r="F2264" s="263" t="s">
        <v>1638</v>
      </c>
      <c r="G2264" t="s">
        <v>2159</v>
      </c>
    </row>
    <row r="2265" spans="1:7">
      <c r="A2265" s="263" t="s">
        <v>1245</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1207</v>
      </c>
      <c r="C2267" s="23">
        <v>46001</v>
      </c>
      <c r="D2267" s="11">
        <v>330</v>
      </c>
      <c r="F2267" s="11" t="s">
        <v>2012</v>
      </c>
      <c r="G2267" t="s">
        <v>2159</v>
      </c>
    </row>
    <row r="2268" spans="1:7">
      <c r="A2268" s="234" t="s">
        <v>1143</v>
      </c>
      <c r="B2268" s="282" t="s">
        <v>57</v>
      </c>
      <c r="C2268" s="23">
        <v>46001</v>
      </c>
      <c r="D2268" s="11">
        <v>621</v>
      </c>
      <c r="F2268" s="11" t="s">
        <v>2205</v>
      </c>
      <c r="G2268" t="s">
        <v>2159</v>
      </c>
    </row>
    <row r="2269" spans="1:7">
      <c r="A2269" s="76" t="s">
        <v>1159</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1115</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1289</v>
      </c>
      <c r="B2273" s="76" t="s">
        <v>57</v>
      </c>
      <c r="C2273" s="23">
        <v>46001</v>
      </c>
      <c r="D2273" s="89">
        <v>1251</v>
      </c>
      <c r="G2273" t="s">
        <v>2159</v>
      </c>
    </row>
    <row r="2274" spans="1:7">
      <c r="A2274" s="234" t="s">
        <v>1298</v>
      </c>
      <c r="B2274" s="233" t="s">
        <v>57</v>
      </c>
      <c r="C2274" s="23">
        <v>46001</v>
      </c>
      <c r="D2274" s="11">
        <v>931</v>
      </c>
      <c r="G2274" t="s">
        <v>2159</v>
      </c>
    </row>
    <row r="2275" spans="1:7">
      <c r="A2275" s="76" t="s">
        <v>1301</v>
      </c>
      <c r="B2275" s="274" t="s">
        <v>57</v>
      </c>
      <c r="C2275" s="23">
        <v>46001</v>
      </c>
      <c r="D2275" s="11">
        <v>522</v>
      </c>
      <c r="G2275" t="s">
        <v>2159</v>
      </c>
    </row>
    <row r="2276" spans="1:7">
      <c r="A2276" s="76" t="s">
        <v>1319</v>
      </c>
      <c r="B2276" s="421" t="s">
        <v>57</v>
      </c>
      <c r="C2276" s="23">
        <v>46001</v>
      </c>
      <c r="D2276" s="11">
        <v>91</v>
      </c>
      <c r="G2276" t="s">
        <v>2159</v>
      </c>
    </row>
    <row r="2277" spans="1:7">
      <c r="A2277" s="76" t="s">
        <v>1251</v>
      </c>
      <c r="B2277" s="273" t="s">
        <v>57</v>
      </c>
      <c r="C2277" s="23">
        <v>46001</v>
      </c>
      <c r="E2277" s="250">
        <v>3674</v>
      </c>
      <c r="F2277" s="11" t="s">
        <v>2209</v>
      </c>
      <c r="G2277" t="s">
        <v>2159</v>
      </c>
    </row>
    <row r="2278" spans="1:7">
      <c r="A2278" s="235" t="s">
        <v>1295</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1245</v>
      </c>
      <c r="B2281" s="82" t="s">
        <v>62</v>
      </c>
      <c r="C2281" s="23">
        <v>46002</v>
      </c>
      <c r="F2281" s="263" t="s">
        <v>1638</v>
      </c>
      <c r="G2281" t="s">
        <v>2159</v>
      </c>
    </row>
    <row r="2282" spans="1:7">
      <c r="A2282" s="82" t="s">
        <v>1245</v>
      </c>
      <c r="B2282" s="82" t="s">
        <v>59</v>
      </c>
      <c r="C2282" s="23">
        <v>46002</v>
      </c>
      <c r="F2282" s="240" t="s">
        <v>2212</v>
      </c>
      <c r="G2282" t="s">
        <v>2159</v>
      </c>
    </row>
    <row r="2283" spans="1:7">
      <c r="A2283" s="82" t="s">
        <v>1245</v>
      </c>
      <c r="B2283" s="107" t="s">
        <v>2056</v>
      </c>
      <c r="C2283" s="23">
        <v>46002</v>
      </c>
      <c r="F2283" s="240" t="s">
        <v>2213</v>
      </c>
      <c r="G2283" t="s">
        <v>2159</v>
      </c>
    </row>
    <row r="2284" spans="1:7">
      <c r="A2284" s="296" t="s">
        <v>1420</v>
      </c>
      <c r="B2284" s="697" t="s">
        <v>1207</v>
      </c>
      <c r="C2284" s="23">
        <v>46002</v>
      </c>
      <c r="D2284" s="11">
        <v>520</v>
      </c>
      <c r="G2284" t="s">
        <v>2159</v>
      </c>
    </row>
    <row r="2285" spans="1:7">
      <c r="A2285" s="698" t="s">
        <v>1153</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1289</v>
      </c>
      <c r="B2287" s="27" t="s">
        <v>57</v>
      </c>
      <c r="C2287" s="23">
        <v>46002</v>
      </c>
      <c r="D2287" s="89">
        <v>3172</v>
      </c>
      <c r="G2287" t="s">
        <v>2159</v>
      </c>
    </row>
    <row r="2288" spans="1:7">
      <c r="A2288" s="688" t="s">
        <v>1277</v>
      </c>
      <c r="B2288" s="27" t="s">
        <v>57</v>
      </c>
      <c r="C2288" s="23">
        <v>46002</v>
      </c>
      <c r="D2288" s="11">
        <v>242</v>
      </c>
      <c r="F2288" s="11" t="s">
        <v>2216</v>
      </c>
      <c r="G2288" t="s">
        <v>2159</v>
      </c>
    </row>
    <row r="2289" spans="1:7">
      <c r="A2289" s="315" t="s">
        <v>1301</v>
      </c>
      <c r="B2289" s="11" t="s">
        <v>57</v>
      </c>
      <c r="C2289" s="23">
        <v>46002</v>
      </c>
      <c r="D2289" s="89">
        <v>1194</v>
      </c>
      <c r="G2289" t="s">
        <v>2159</v>
      </c>
    </row>
    <row r="2290" spans="1:7">
      <c r="A2290" s="1297" t="s">
        <v>1295</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1245</v>
      </c>
      <c r="B2293" s="235" t="s">
        <v>62</v>
      </c>
      <c r="C2293" s="23">
        <v>46003</v>
      </c>
      <c r="D2293" s="11">
        <v>706</v>
      </c>
      <c r="G2293" t="s">
        <v>2159</v>
      </c>
    </row>
    <row r="2294" spans="1:7">
      <c r="A2294" s="240" t="s">
        <v>1245</v>
      </c>
      <c r="B2294" s="240" t="s">
        <v>2056</v>
      </c>
      <c r="C2294" s="23">
        <v>46003</v>
      </c>
      <c r="F2294" s="240" t="s">
        <v>2218</v>
      </c>
      <c r="G2294" t="s">
        <v>2159</v>
      </c>
    </row>
    <row r="2295" spans="1:7">
      <c r="A2295" s="235" t="s">
        <v>1245</v>
      </c>
      <c r="B2295" s="235" t="s">
        <v>59</v>
      </c>
      <c r="C2295" s="23">
        <v>46003</v>
      </c>
      <c r="F2295" s="240" t="s">
        <v>2219</v>
      </c>
      <c r="G2295" t="s">
        <v>2159</v>
      </c>
    </row>
    <row r="2296" spans="1:7">
      <c r="A2296" s="263" t="s">
        <v>1420</v>
      </c>
      <c r="B2296" s="263" t="s">
        <v>1207</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1277</v>
      </c>
      <c r="B2298" s="233" t="s">
        <v>57</v>
      </c>
      <c r="C2298" s="23">
        <v>46003</v>
      </c>
      <c r="F2298" s="263" t="s">
        <v>2222</v>
      </c>
      <c r="G2298" t="s">
        <v>2159</v>
      </c>
    </row>
    <row r="2299" spans="1:7">
      <c r="A2299" s="234" t="s">
        <v>1301</v>
      </c>
      <c r="B2299" s="234" t="s">
        <v>57</v>
      </c>
      <c r="C2299" s="23">
        <v>46003</v>
      </c>
      <c r="D2299" s="89">
        <v>2811</v>
      </c>
      <c r="G2299" t="s">
        <v>2159</v>
      </c>
    </row>
    <row r="2300" spans="1:7">
      <c r="A2300" s="235" t="s">
        <v>1295</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1245</v>
      </c>
      <c r="B2303" s="82" t="s">
        <v>62</v>
      </c>
      <c r="C2303" s="23">
        <v>46006</v>
      </c>
      <c r="D2303" s="11">
        <v>735</v>
      </c>
      <c r="G2303" t="s">
        <v>2159</v>
      </c>
    </row>
    <row r="2304" spans="1:7">
      <c r="A2304" s="82" t="s">
        <v>1245</v>
      </c>
      <c r="B2304" s="82" t="s">
        <v>59</v>
      </c>
      <c r="C2304" s="23">
        <v>46006</v>
      </c>
      <c r="F2304" s="240" t="s">
        <v>1661</v>
      </c>
      <c r="G2304" t="s">
        <v>2159</v>
      </c>
    </row>
    <row r="2305" spans="1:7">
      <c r="A2305" s="296" t="s">
        <v>1420</v>
      </c>
      <c r="B2305" s="697" t="s">
        <v>1207</v>
      </c>
      <c r="C2305" s="23">
        <v>46006</v>
      </c>
      <c r="D2305" s="11">
        <v>752</v>
      </c>
      <c r="F2305" s="11" t="s">
        <v>2199</v>
      </c>
      <c r="G2305" t="s">
        <v>2159</v>
      </c>
    </row>
    <row r="2306" spans="1:7">
      <c r="A2306" s="698" t="s">
        <v>1153</v>
      </c>
      <c r="B2306" s="176" t="s">
        <v>936</v>
      </c>
      <c r="C2306" s="239">
        <v>46006</v>
      </c>
      <c r="D2306" s="11">
        <v>689</v>
      </c>
      <c r="F2306" s="11" t="s">
        <v>2226</v>
      </c>
      <c r="G2306" t="s">
        <v>2159</v>
      </c>
    </row>
    <row r="2307" spans="1:7">
      <c r="A2307" s="271" t="s">
        <v>1146</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1289</v>
      </c>
      <c r="B2311" s="27" t="s">
        <v>57</v>
      </c>
      <c r="C2311" s="23">
        <v>46006</v>
      </c>
      <c r="D2311" s="11">
        <v>29</v>
      </c>
      <c r="E2311" s="135"/>
      <c r="F2311" s="50"/>
      <c r="G2311" t="s">
        <v>2159</v>
      </c>
    </row>
    <row r="2312" spans="1:7">
      <c r="A2312" s="688" t="s">
        <v>1248</v>
      </c>
      <c r="B2312" s="27" t="s">
        <v>57</v>
      </c>
      <c r="C2312" s="23">
        <v>46006</v>
      </c>
      <c r="D2312" s="74"/>
      <c r="E2312" s="11"/>
      <c r="F2312" s="76" t="s">
        <v>1661</v>
      </c>
      <c r="G2312" t="s">
        <v>2159</v>
      </c>
    </row>
    <row r="2313" spans="1:7">
      <c r="A2313" s="1297" t="s">
        <v>1283</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1245</v>
      </c>
      <c r="B2316" s="82" t="s">
        <v>62</v>
      </c>
      <c r="C2316" s="23">
        <v>46007</v>
      </c>
      <c r="F2316" s="240" t="s">
        <v>2231</v>
      </c>
      <c r="G2316" t="s">
        <v>2159</v>
      </c>
    </row>
    <row r="2317" spans="1:7">
      <c r="A2317" s="296" t="s">
        <v>1420</v>
      </c>
      <c r="B2317" s="697" t="s">
        <v>1207</v>
      </c>
      <c r="C2317" s="23">
        <v>46007</v>
      </c>
      <c r="D2317" s="89">
        <v>1249</v>
      </c>
      <c r="F2317" s="11" t="s">
        <v>2232</v>
      </c>
      <c r="G2317" t="s">
        <v>2159</v>
      </c>
    </row>
    <row r="2318" spans="1:7">
      <c r="A2318" s="178" t="s">
        <v>1153</v>
      </c>
      <c r="B2318" s="176" t="s">
        <v>936</v>
      </c>
      <c r="C2318" s="239">
        <v>46007</v>
      </c>
      <c r="D2318" s="11">
        <v>586</v>
      </c>
      <c r="F2318" s="11" t="s">
        <v>2233</v>
      </c>
      <c r="G2318" t="s">
        <v>2159</v>
      </c>
    </row>
    <row r="2319" spans="1:7">
      <c r="A2319" s="271" t="s">
        <v>1146</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1289</v>
      </c>
      <c r="B2324" s="27" t="s">
        <v>57</v>
      </c>
      <c r="C2324" s="23">
        <v>46007</v>
      </c>
      <c r="F2324" s="263" t="s">
        <v>2238</v>
      </c>
      <c r="G2324" t="s">
        <v>2159</v>
      </c>
    </row>
    <row r="2325" spans="1:7">
      <c r="A2325" s="27" t="s">
        <v>1292</v>
      </c>
      <c r="B2325" s="27" t="s">
        <v>57</v>
      </c>
      <c r="C2325" s="23">
        <v>46007</v>
      </c>
      <c r="D2325" s="89">
        <v>1617</v>
      </c>
      <c r="G2325" t="s">
        <v>2159</v>
      </c>
    </row>
    <row r="2326" spans="1:7">
      <c r="A2326" s="82" t="s">
        <v>1419</v>
      </c>
      <c r="B2326" s="82" t="s">
        <v>62</v>
      </c>
      <c r="C2326" s="23">
        <v>46008</v>
      </c>
      <c r="D2326" s="11">
        <v>743</v>
      </c>
      <c r="G2326" t="s">
        <v>2159</v>
      </c>
    </row>
    <row r="2327" spans="1:7">
      <c r="A2327" s="82" t="s">
        <v>1245</v>
      </c>
      <c r="B2327" s="82" t="s">
        <v>62</v>
      </c>
      <c r="C2327" s="23">
        <v>46008</v>
      </c>
      <c r="F2327" s="249" t="s">
        <v>2239</v>
      </c>
      <c r="G2327" t="s">
        <v>2159</v>
      </c>
    </row>
    <row r="2328" spans="1:7">
      <c r="A2328" s="82" t="s">
        <v>1419</v>
      </c>
      <c r="B2328" s="82" t="s">
        <v>59</v>
      </c>
      <c r="C2328" s="23">
        <v>46008</v>
      </c>
      <c r="D2328" s="11">
        <v>467</v>
      </c>
      <c r="G2328" t="s">
        <v>2159</v>
      </c>
    </row>
    <row r="2329" spans="1:7">
      <c r="A2329" s="82" t="s">
        <v>1245</v>
      </c>
      <c r="B2329" s="50" t="s">
        <v>1965</v>
      </c>
      <c r="C2329" s="23">
        <v>46008</v>
      </c>
      <c r="F2329" s="625" t="s">
        <v>2240</v>
      </c>
      <c r="G2329" t="s">
        <v>2159</v>
      </c>
    </row>
    <row r="2330" spans="1:7">
      <c r="A2330" s="82" t="s">
        <v>1245</v>
      </c>
      <c r="B2330" s="82" t="s">
        <v>59</v>
      </c>
      <c r="C2330" s="23">
        <v>46008</v>
      </c>
      <c r="F2330" s="249" t="s">
        <v>2218</v>
      </c>
      <c r="G2330" t="s">
        <v>2159</v>
      </c>
    </row>
    <row r="2331" spans="1:7">
      <c r="A2331" s="296" t="s">
        <v>1420</v>
      </c>
      <c r="B2331" s="697" t="s">
        <v>1207</v>
      </c>
      <c r="C2331" s="23">
        <v>46008</v>
      </c>
      <c r="D2331" s="11">
        <v>235</v>
      </c>
      <c r="F2331" s="11" t="s">
        <v>2232</v>
      </c>
      <c r="G2331" t="s">
        <v>2159</v>
      </c>
    </row>
    <row r="2332" spans="1:7">
      <c r="A2332" s="178" t="s">
        <v>1153</v>
      </c>
      <c r="B2332" s="176" t="s">
        <v>936</v>
      </c>
      <c r="C2332" s="239">
        <v>46008</v>
      </c>
      <c r="D2332" s="11">
        <v>199</v>
      </c>
      <c r="F2332" s="11" t="s">
        <v>2241</v>
      </c>
      <c r="G2332" t="s">
        <v>2159</v>
      </c>
    </row>
    <row r="2333" spans="1:7">
      <c r="A2333" s="271" t="s">
        <v>1146</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1162</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1319</v>
      </c>
      <c r="B2339" s="27" t="s">
        <v>57</v>
      </c>
      <c r="C2339" s="23">
        <v>46008</v>
      </c>
      <c r="D2339" s="11">
        <v>320</v>
      </c>
      <c r="G2339" t="s">
        <v>2159</v>
      </c>
    </row>
    <row r="2340" spans="1:7">
      <c r="A2340" s="82" t="s">
        <v>1292</v>
      </c>
      <c r="B2340" s="82" t="s">
        <v>57</v>
      </c>
      <c r="C2340" s="23">
        <v>46008</v>
      </c>
      <c r="D2340" s="89">
        <v>1083</v>
      </c>
      <c r="G2340" t="s">
        <v>2159</v>
      </c>
    </row>
    <row r="2341" spans="1:7">
      <c r="A2341" s="82" t="s">
        <v>1277</v>
      </c>
      <c r="B2341" s="82" t="s">
        <v>57</v>
      </c>
      <c r="C2341" s="23">
        <v>46008</v>
      </c>
      <c r="F2341" s="240" t="s">
        <v>1451</v>
      </c>
      <c r="G2341" t="s">
        <v>2159</v>
      </c>
    </row>
    <row r="2342" spans="1:7">
      <c r="A2342" s="688" t="s">
        <v>1259</v>
      </c>
      <c r="B2342" s="27" t="s">
        <v>57</v>
      </c>
      <c r="C2342" s="23">
        <v>46008</v>
      </c>
      <c r="D2342" s="11">
        <v>372</v>
      </c>
      <c r="G2342" t="s">
        <v>2159</v>
      </c>
    </row>
    <row r="2343" spans="1:7">
      <c r="A2343" s="688" t="s">
        <v>1310</v>
      </c>
      <c r="B2343" s="27" t="s">
        <v>57</v>
      </c>
      <c r="C2343" s="23">
        <v>46008</v>
      </c>
      <c r="D2343" s="11">
        <v>95</v>
      </c>
      <c r="G2343" t="s">
        <v>2159</v>
      </c>
    </row>
    <row r="2344" spans="1:7">
      <c r="A2344" s="688" t="s">
        <v>1301</v>
      </c>
      <c r="B2344" s="27" t="s">
        <v>57</v>
      </c>
      <c r="C2344" s="23">
        <v>46008</v>
      </c>
      <c r="D2344" s="89">
        <v>1049</v>
      </c>
      <c r="G2344" t="s">
        <v>2159</v>
      </c>
    </row>
    <row r="2345" spans="1:7">
      <c r="A2345" s="82" t="s">
        <v>1275</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9"/>
      <c r="G2348" t="s">
        <v>2159</v>
      </c>
    </row>
    <row r="2349" spans="1:7">
      <c r="A2349" s="273" t="s">
        <v>1245</v>
      </c>
      <c r="B2349" s="234" t="s">
        <v>1965</v>
      </c>
      <c r="C2349" s="23">
        <v>46009</v>
      </c>
      <c r="D2349" s="74"/>
      <c r="E2349" s="11"/>
      <c r="F2349" s="88" t="s">
        <v>2148</v>
      </c>
      <c r="G2349" t="s">
        <v>2159</v>
      </c>
    </row>
    <row r="2350" spans="1:7">
      <c r="A2350" s="246" t="s">
        <v>1245</v>
      </c>
      <c r="B2350" s="76" t="s">
        <v>59</v>
      </c>
      <c r="C2350" s="23">
        <v>46009</v>
      </c>
      <c r="D2350" s="74"/>
      <c r="E2350" s="11"/>
      <c r="F2350" s="88" t="s">
        <v>2148</v>
      </c>
      <c r="G2350" t="s">
        <v>2159</v>
      </c>
    </row>
    <row r="2351" spans="1:7">
      <c r="A2351" s="246" t="s">
        <v>1245</v>
      </c>
      <c r="B2351" s="234" t="s">
        <v>62</v>
      </c>
      <c r="C2351" s="23">
        <v>46009</v>
      </c>
      <c r="D2351" s="74"/>
      <c r="E2351" s="11"/>
      <c r="F2351" s="88" t="s">
        <v>2148</v>
      </c>
      <c r="G2351" t="s">
        <v>2159</v>
      </c>
    </row>
    <row r="2352" spans="1:7">
      <c r="A2352" s="246" t="s">
        <v>1420</v>
      </c>
      <c r="B2352" s="237" t="s">
        <v>1207</v>
      </c>
      <c r="C2352" s="23">
        <v>46009</v>
      </c>
      <c r="D2352" s="11">
        <v>563</v>
      </c>
      <c r="E2352" s="182"/>
      <c r="F2352" s="103" t="s">
        <v>2220</v>
      </c>
      <c r="G2352" t="s">
        <v>2159</v>
      </c>
    </row>
    <row r="2353" spans="1:7">
      <c r="A2353" s="76" t="s">
        <v>1153</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1159</v>
      </c>
      <c r="B2355" s="176" t="s">
        <v>936</v>
      </c>
      <c r="C2355" s="239">
        <v>46009</v>
      </c>
      <c r="F2355" s="233" t="s">
        <v>2076</v>
      </c>
      <c r="G2355" t="s">
        <v>2159</v>
      </c>
    </row>
    <row r="2356" spans="1:7">
      <c r="A2356" s="76" t="s">
        <v>1162</v>
      </c>
      <c r="B2356" s="176" t="s">
        <v>936</v>
      </c>
      <c r="C2356" s="239">
        <v>46009</v>
      </c>
      <c r="F2356" s="233" t="s">
        <v>2076</v>
      </c>
      <c r="G2356" t="s">
        <v>2159</v>
      </c>
    </row>
    <row r="2357" spans="1:7">
      <c r="A2357" s="273" t="s">
        <v>1197</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1319</v>
      </c>
      <c r="B2361" s="233" t="s">
        <v>57</v>
      </c>
      <c r="C2361" s="239">
        <v>46009</v>
      </c>
      <c r="D2361" s="11">
        <v>652</v>
      </c>
      <c r="G2361" t="s">
        <v>2159</v>
      </c>
    </row>
    <row r="2362" spans="1:7">
      <c r="A2362" s="233" t="s">
        <v>1322</v>
      </c>
      <c r="B2362" s="233" t="s">
        <v>57</v>
      </c>
      <c r="C2362" s="23">
        <v>46009</v>
      </c>
      <c r="D2362" s="11">
        <v>396</v>
      </c>
      <c r="G2362" t="s">
        <v>2159</v>
      </c>
    </row>
    <row r="2363" spans="1:7">
      <c r="A2363" s="234" t="s">
        <v>1292</v>
      </c>
      <c r="B2363" s="234" t="s">
        <v>57</v>
      </c>
      <c r="C2363" s="23">
        <v>46009</v>
      </c>
      <c r="D2363" s="89">
        <v>1905</v>
      </c>
      <c r="G2363" t="s">
        <v>2159</v>
      </c>
    </row>
    <row r="2364" spans="1:7">
      <c r="A2364" s="235" t="s">
        <v>1310</v>
      </c>
      <c r="B2364" s="235" t="s">
        <v>57</v>
      </c>
      <c r="C2364" s="23">
        <v>46009</v>
      </c>
      <c r="D2364" s="11">
        <v>881</v>
      </c>
      <c r="G2364" t="s">
        <v>2159</v>
      </c>
    </row>
    <row r="2365" spans="1:7">
      <c r="A2365" s="76" t="s">
        <v>1304</v>
      </c>
      <c r="B2365" s="76" t="s">
        <v>57</v>
      </c>
      <c r="C2365" s="239">
        <v>46009</v>
      </c>
      <c r="D2365" s="89">
        <v>3028</v>
      </c>
      <c r="F2365" s="11" t="s">
        <v>2253</v>
      </c>
      <c r="G2365" t="s">
        <v>2159</v>
      </c>
    </row>
    <row r="2366" spans="1:7">
      <c r="A2366" s="296" t="s">
        <v>1275</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1245</v>
      </c>
      <c r="B2370" s="76" t="s">
        <v>1965</v>
      </c>
      <c r="C2370" s="239">
        <v>46010</v>
      </c>
      <c r="D2370" s="74"/>
      <c r="E2370" s="11"/>
      <c r="F2370" s="88" t="s">
        <v>2148</v>
      </c>
      <c r="G2370" t="s">
        <v>2159</v>
      </c>
    </row>
    <row r="2371" spans="1:7">
      <c r="A2371" s="273" t="s">
        <v>1245</v>
      </c>
      <c r="B2371" s="233" t="s">
        <v>59</v>
      </c>
      <c r="C2371" s="23">
        <v>46010</v>
      </c>
      <c r="D2371" s="74"/>
      <c r="E2371" s="11"/>
      <c r="F2371" s="88" t="s">
        <v>2148</v>
      </c>
      <c r="G2371" t="s">
        <v>2159</v>
      </c>
    </row>
    <row r="2372" spans="1:7">
      <c r="A2372" s="246" t="s">
        <v>1245</v>
      </c>
      <c r="B2372" s="234" t="s">
        <v>62</v>
      </c>
      <c r="C2372" s="23">
        <v>46010</v>
      </c>
      <c r="D2372" s="74"/>
      <c r="E2372" s="11"/>
      <c r="F2372" s="88" t="s">
        <v>2148</v>
      </c>
      <c r="G2372" t="s">
        <v>2159</v>
      </c>
    </row>
    <row r="2373" spans="1:7">
      <c r="A2373" s="246" t="s">
        <v>1420</v>
      </c>
      <c r="B2373" s="237" t="s">
        <v>1207</v>
      </c>
      <c r="C2373" s="23">
        <v>46010</v>
      </c>
      <c r="D2373" s="11">
        <v>483</v>
      </c>
      <c r="E2373" s="182"/>
      <c r="F2373" s="103"/>
      <c r="G2373" t="s">
        <v>2159</v>
      </c>
    </row>
    <row r="2374" spans="1:7">
      <c r="A2374" s="76" t="s">
        <v>1153</v>
      </c>
      <c r="B2374" s="176" t="s">
        <v>936</v>
      </c>
      <c r="C2374" s="239">
        <v>46010</v>
      </c>
      <c r="E2374" s="74">
        <v>765</v>
      </c>
      <c r="G2374" t="s">
        <v>2159</v>
      </c>
    </row>
    <row r="2375" spans="1:7">
      <c r="A2375" s="234" t="s">
        <v>1146</v>
      </c>
      <c r="B2375" s="234" t="s">
        <v>57</v>
      </c>
      <c r="C2375" s="239">
        <v>46010</v>
      </c>
      <c r="E2375" s="74">
        <v>883</v>
      </c>
      <c r="F2375" s="240" t="s">
        <v>2257</v>
      </c>
      <c r="G2375" t="s">
        <v>2159</v>
      </c>
    </row>
    <row r="2376" spans="1:7">
      <c r="A2376" s="76" t="s">
        <v>1159</v>
      </c>
      <c r="B2376" s="176" t="s">
        <v>936</v>
      </c>
      <c r="C2376" s="239">
        <v>46010</v>
      </c>
      <c r="E2376" s="74">
        <v>765</v>
      </c>
      <c r="G2376" t="s">
        <v>2159</v>
      </c>
    </row>
    <row r="2377" spans="1:7">
      <c r="A2377" s="76" t="s">
        <v>1162</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1259</v>
      </c>
      <c r="B2380" s="1253" t="s">
        <v>57</v>
      </c>
      <c r="C2380" s="23">
        <v>46010</v>
      </c>
      <c r="D2380" s="11">
        <v>582</v>
      </c>
      <c r="G2380" t="s">
        <v>2159</v>
      </c>
    </row>
    <row r="2381" spans="1:7">
      <c r="A2381" s="178" t="s">
        <v>1292</v>
      </c>
      <c r="B2381" s="1253" t="s">
        <v>57</v>
      </c>
      <c r="C2381" s="23">
        <v>46010</v>
      </c>
      <c r="D2381" s="89">
        <v>2064</v>
      </c>
      <c r="G2381" t="s">
        <v>2159</v>
      </c>
    </row>
    <row r="2382" spans="1:7">
      <c r="A2382" s="178" t="s">
        <v>1304</v>
      </c>
      <c r="B2382" s="1253" t="s">
        <v>57</v>
      </c>
      <c r="C2382" s="23">
        <v>46010</v>
      </c>
      <c r="D2382" s="89">
        <v>1683</v>
      </c>
      <c r="G2382" t="s">
        <v>2159</v>
      </c>
    </row>
    <row r="2383" spans="1:7">
      <c r="A2383" s="178" t="s">
        <v>1295</v>
      </c>
      <c r="B2383" s="1253" t="s">
        <v>57</v>
      </c>
      <c r="C2383" s="23">
        <v>46010</v>
      </c>
      <c r="D2383" s="89">
        <v>1235</v>
      </c>
      <c r="G2383" t="s">
        <v>2159</v>
      </c>
    </row>
    <row r="2384" spans="1:7">
      <c r="A2384" s="178" t="s">
        <v>1289</v>
      </c>
      <c r="B2384" s="1253" t="s">
        <v>57</v>
      </c>
      <c r="C2384" s="23">
        <v>46010</v>
      </c>
      <c r="F2384" s="11" t="s">
        <v>2260</v>
      </c>
      <c r="G2384" t="s">
        <v>2159</v>
      </c>
    </row>
    <row r="2385" spans="1:7">
      <c r="A2385" s="178" t="s">
        <v>1319</v>
      </c>
      <c r="B2385" s="1253" t="s">
        <v>57</v>
      </c>
      <c r="C2385" s="23">
        <v>46010</v>
      </c>
      <c r="D2385" s="11">
        <v>780</v>
      </c>
      <c r="E2385" s="135"/>
      <c r="F2385" s="50"/>
      <c r="G2385" t="s">
        <v>2159</v>
      </c>
    </row>
    <row r="2386" spans="1:7">
      <c r="A2386" s="178" t="s">
        <v>1423</v>
      </c>
      <c r="B2386" s="1253"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1207</v>
      </c>
      <c r="C2389" s="23">
        <v>46013</v>
      </c>
      <c r="E2389" s="182"/>
      <c r="F2389" s="240" t="s">
        <v>2262</v>
      </c>
      <c r="G2389" t="s">
        <v>2159</v>
      </c>
    </row>
    <row r="2390" spans="1:7">
      <c r="A2390" s="244" t="s">
        <v>1197</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1259</v>
      </c>
      <c r="B2394" s="233" t="s">
        <v>57</v>
      </c>
      <c r="C2394" s="23">
        <v>46013</v>
      </c>
      <c r="D2394" s="11">
        <v>551</v>
      </c>
      <c r="G2394" t="s">
        <v>2159</v>
      </c>
    </row>
    <row r="2395" spans="1:7">
      <c r="A2395" s="233" t="s">
        <v>1292</v>
      </c>
      <c r="B2395" s="233" t="s">
        <v>57</v>
      </c>
      <c r="C2395" s="23">
        <v>46013</v>
      </c>
      <c r="F2395" s="263" t="s">
        <v>2264</v>
      </c>
      <c r="G2395" t="s">
        <v>2159</v>
      </c>
    </row>
    <row r="2396" spans="1:7">
      <c r="A2396" s="233" t="s">
        <v>1304</v>
      </c>
      <c r="B2396" s="233" t="s">
        <v>57</v>
      </c>
      <c r="C2396" s="23">
        <v>46013</v>
      </c>
      <c r="D2396" s="11">
        <v>362</v>
      </c>
      <c r="G2396" t="s">
        <v>2159</v>
      </c>
    </row>
    <row r="2397" spans="1:7">
      <c r="A2397" s="234" t="s">
        <v>1310</v>
      </c>
      <c r="B2397" s="234" t="s">
        <v>57</v>
      </c>
      <c r="C2397" s="23">
        <v>46013</v>
      </c>
      <c r="D2397" s="89">
        <v>3523</v>
      </c>
      <c r="G2397" t="s">
        <v>2159</v>
      </c>
    </row>
    <row r="2398" spans="1:7">
      <c r="A2398" s="263" t="s">
        <v>1319</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1207</v>
      </c>
      <c r="C2400" s="23">
        <v>46014</v>
      </c>
      <c r="F2400" s="11" t="s">
        <v>1947</v>
      </c>
      <c r="G2400" t="s">
        <v>2159</v>
      </c>
    </row>
    <row r="2401" spans="1:7">
      <c r="A2401" s="76" t="s">
        <v>1197</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1319</v>
      </c>
      <c r="B2404" s="1300" t="s">
        <v>57</v>
      </c>
      <c r="C2404" s="23">
        <v>46014</v>
      </c>
      <c r="E2404" s="250">
        <v>14727</v>
      </c>
      <c r="F2404" s="347" t="s">
        <v>2265</v>
      </c>
      <c r="G2404" t="s">
        <v>2159</v>
      </c>
    </row>
    <row r="2405" spans="1:7">
      <c r="A2405" s="296" t="s">
        <v>1310</v>
      </c>
      <c r="B2405" s="1301" t="s">
        <v>57</v>
      </c>
      <c r="C2405" s="23">
        <v>46014</v>
      </c>
      <c r="D2405" s="89">
        <v>2384</v>
      </c>
      <c r="G2405" t="s">
        <v>2159</v>
      </c>
    </row>
    <row r="2406" spans="1:7" ht="15.75">
      <c r="A2406" s="76" t="s">
        <v>1197</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301"/>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1197</v>
      </c>
      <c r="B2413" s="175" t="s">
        <v>1367</v>
      </c>
      <c r="C2413" s="239">
        <v>46020</v>
      </c>
      <c r="D2413" s="11">
        <v>100</v>
      </c>
      <c r="G2413" t="s">
        <v>2159</v>
      </c>
    </row>
    <row r="2414" spans="1:7">
      <c r="A2414" s="244" t="s">
        <v>1259</v>
      </c>
      <c r="B2414" s="244" t="s">
        <v>57</v>
      </c>
      <c r="C2414" s="23">
        <v>46020</v>
      </c>
      <c r="D2414" s="11">
        <v>738</v>
      </c>
      <c r="G2414" t="s">
        <v>2159</v>
      </c>
    </row>
    <row r="2415" spans="1:7">
      <c r="A2415" s="233" t="s">
        <v>1304</v>
      </c>
      <c r="B2415" s="233" t="s">
        <v>57</v>
      </c>
      <c r="C2415" s="23">
        <v>46020</v>
      </c>
      <c r="D2415" s="89">
        <v>1297</v>
      </c>
      <c r="G2415" t="s">
        <v>2159</v>
      </c>
    </row>
    <row r="2416" spans="1:7">
      <c r="A2416" s="233" t="s">
        <v>1307</v>
      </c>
      <c r="B2416" s="233" t="s">
        <v>57</v>
      </c>
      <c r="C2416" s="23">
        <v>46020</v>
      </c>
      <c r="D2416" s="89">
        <v>2583</v>
      </c>
      <c r="G2416" t="s">
        <v>2159</v>
      </c>
    </row>
    <row r="2417" spans="1:7">
      <c r="A2417" s="233" t="s">
        <v>1262</v>
      </c>
      <c r="B2417" s="233" t="s">
        <v>57</v>
      </c>
      <c r="C2417" s="23">
        <v>46020</v>
      </c>
      <c r="D2417" s="11">
        <v>0</v>
      </c>
      <c r="F2417" s="240" t="s">
        <v>2270</v>
      </c>
      <c r="G2417" t="s">
        <v>2159</v>
      </c>
    </row>
    <row r="2418" spans="1:7">
      <c r="A2418" s="233" t="s">
        <v>1267</v>
      </c>
      <c r="B2418" s="233" t="s">
        <v>57</v>
      </c>
      <c r="C2418" s="23">
        <v>46020</v>
      </c>
      <c r="D2418" s="11">
        <v>0</v>
      </c>
      <c r="F2418" s="240" t="s">
        <v>2270</v>
      </c>
      <c r="G2418" t="s">
        <v>2159</v>
      </c>
    </row>
    <row r="2419" spans="1:7">
      <c r="A2419" s="234" t="s">
        <v>1301</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1143</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1259</v>
      </c>
      <c r="B2424" s="240" t="s">
        <v>57</v>
      </c>
      <c r="C2424" s="23">
        <v>46021</v>
      </c>
      <c r="D2424" s="11">
        <v>466</v>
      </c>
      <c r="G2424" t="s">
        <v>2159</v>
      </c>
    </row>
    <row r="2425" spans="1:7">
      <c r="A2425" s="233" t="s">
        <v>1307</v>
      </c>
      <c r="B2425" s="233" t="s">
        <v>57</v>
      </c>
      <c r="C2425" s="23">
        <v>46021</v>
      </c>
      <c r="D2425" s="89">
        <v>3099</v>
      </c>
      <c r="G2425" t="s">
        <v>2159</v>
      </c>
    </row>
    <row r="2426" spans="1:7">
      <c r="A2426" s="234" t="s">
        <v>1264</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1267</v>
      </c>
      <c r="B2428" s="175" t="s">
        <v>1367</v>
      </c>
      <c r="C2428" s="239">
        <v>46022</v>
      </c>
      <c r="D2428" s="89"/>
      <c r="E2428" s="89">
        <v>2728</v>
      </c>
      <c r="G2428" t="s">
        <v>2159</v>
      </c>
    </row>
    <row r="2429" spans="1:7" ht="15.75">
      <c r="A2429" s="76" t="s">
        <v>1270</v>
      </c>
      <c r="B2429" s="175" t="s">
        <v>1367</v>
      </c>
      <c r="C2429" s="239">
        <v>46022</v>
      </c>
      <c r="E2429" s="250">
        <v>1231</v>
      </c>
      <c r="G2429" t="s">
        <v>2159</v>
      </c>
    </row>
    <row r="2430" spans="1:7" ht="15.75">
      <c r="A2430" s="76" t="s">
        <v>1301</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1096</v>
      </c>
      <c r="B2435" s="816" t="s">
        <v>53</v>
      </c>
      <c r="C2435" s="23">
        <v>46027</v>
      </c>
      <c r="D2435" s="89">
        <v>1105</v>
      </c>
      <c r="E2435" s="11"/>
      <c r="G2435" t="s">
        <v>2271</v>
      </c>
    </row>
    <row r="2436" spans="1:7">
      <c r="A2436" s="178" t="s">
        <v>1259</v>
      </c>
      <c r="B2436" s="91" t="s">
        <v>57</v>
      </c>
      <c r="C2436" s="23">
        <v>46027</v>
      </c>
      <c r="D2436" s="89">
        <v>3728</v>
      </c>
      <c r="E2436" s="11"/>
      <c r="G2436" t="s">
        <v>2271</v>
      </c>
    </row>
    <row r="2437" spans="1:7">
      <c r="A2437" s="178" t="s">
        <v>1307</v>
      </c>
      <c r="B2437" s="91" t="s">
        <v>57</v>
      </c>
      <c r="C2437" s="23">
        <v>46027</v>
      </c>
      <c r="D2437" s="89">
        <v>568</v>
      </c>
      <c r="E2437" s="11"/>
      <c r="G2437" t="s">
        <v>2271</v>
      </c>
    </row>
    <row r="2438" spans="1:7">
      <c r="A2438" s="178" t="s">
        <v>1251</v>
      </c>
      <c r="B2438" s="91" t="s">
        <v>57</v>
      </c>
      <c r="C2438" s="23">
        <v>46028</v>
      </c>
      <c r="D2438" s="11">
        <v>0</v>
      </c>
      <c r="E2438" s="11"/>
      <c r="F2438" s="11" t="s">
        <v>2272</v>
      </c>
      <c r="G2438" t="s">
        <v>2271</v>
      </c>
    </row>
    <row r="2439" spans="1:7">
      <c r="A2439" s="178" t="s">
        <v>1259</v>
      </c>
      <c r="B2439" s="91" t="s">
        <v>57</v>
      </c>
      <c r="C2439" s="23">
        <v>46028</v>
      </c>
      <c r="D2439" s="822">
        <v>1789</v>
      </c>
      <c r="E2439" s="11"/>
      <c r="G2439" t="s">
        <v>2271</v>
      </c>
    </row>
    <row r="2440" spans="1:7">
      <c r="A2440" s="178" t="s">
        <v>1313</v>
      </c>
      <c r="B2440" s="91" t="s">
        <v>57</v>
      </c>
      <c r="C2440" s="23">
        <v>46028</v>
      </c>
      <c r="D2440" s="822">
        <v>2362</v>
      </c>
      <c r="E2440" s="11"/>
      <c r="G2440" t="s">
        <v>2271</v>
      </c>
    </row>
    <row r="2441" spans="1:7">
      <c r="A2441" s="178" t="s">
        <v>1171</v>
      </c>
      <c r="B2441" s="91" t="s">
        <v>57</v>
      </c>
      <c r="C2441" s="23">
        <v>46028</v>
      </c>
      <c r="D2441" s="822">
        <v>1534</v>
      </c>
      <c r="E2441" s="11"/>
      <c r="F2441" s="11" t="s">
        <v>2273</v>
      </c>
      <c r="G2441" t="s">
        <v>2271</v>
      </c>
    </row>
    <row r="2442" spans="1:7">
      <c r="A2442" s="296" t="s">
        <v>1096</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1292</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1185</v>
      </c>
      <c r="B2448" s="91" t="s">
        <v>57</v>
      </c>
      <c r="C2448" s="23">
        <v>46029</v>
      </c>
      <c r="D2448" s="822">
        <v>1056</v>
      </c>
      <c r="E2448" s="11"/>
      <c r="F2448" s="1271" t="s">
        <v>2275</v>
      </c>
      <c r="G2448" t="s">
        <v>2271</v>
      </c>
    </row>
    <row r="2449" spans="1:7">
      <c r="A2449" s="178" t="s">
        <v>1171</v>
      </c>
      <c r="B2449" s="91" t="s">
        <v>57</v>
      </c>
      <c r="C2449" s="23">
        <v>46029</v>
      </c>
      <c r="D2449" s="38">
        <v>180</v>
      </c>
      <c r="E2449" s="11"/>
      <c r="F2449" s="1271" t="s">
        <v>1443</v>
      </c>
      <c r="G2449" t="s">
        <v>2271</v>
      </c>
    </row>
    <row r="2450" spans="1:7">
      <c r="A2450" s="178" t="s">
        <v>1096</v>
      </c>
      <c r="B2450" s="91" t="s">
        <v>53</v>
      </c>
      <c r="C2450" s="23">
        <v>46029</v>
      </c>
      <c r="D2450" s="822">
        <v>2151</v>
      </c>
      <c r="E2450" s="11"/>
      <c r="F2450" s="1271"/>
      <c r="G2450" t="s">
        <v>2271</v>
      </c>
    </row>
    <row r="2451" spans="1:7">
      <c r="A2451" s="178" t="s">
        <v>1313</v>
      </c>
      <c r="B2451" s="91" t="s">
        <v>57</v>
      </c>
      <c r="C2451" s="23">
        <v>46029</v>
      </c>
      <c r="D2451" s="822">
        <v>3079</v>
      </c>
      <c r="E2451" s="11"/>
      <c r="F2451" s="1271"/>
      <c r="G2451" t="s">
        <v>2271</v>
      </c>
    </row>
    <row r="2452" spans="1:7">
      <c r="A2452" s="296" t="s">
        <v>1298</v>
      </c>
      <c r="B2452" s="595" t="s">
        <v>57</v>
      </c>
      <c r="C2452" s="23">
        <v>46029</v>
      </c>
      <c r="D2452" s="38">
        <v>0</v>
      </c>
      <c r="E2452" s="11"/>
      <c r="F2452" s="1302" t="s">
        <v>2270</v>
      </c>
      <c r="G2452" t="s">
        <v>2271</v>
      </c>
    </row>
    <row r="2453" spans="1:7" ht="15.75">
      <c r="A2453" s="178" t="s">
        <v>722</v>
      </c>
      <c r="B2453" s="175" t="s">
        <v>1367</v>
      </c>
      <c r="C2453" s="239">
        <v>46030</v>
      </c>
      <c r="D2453" s="38">
        <v>85</v>
      </c>
      <c r="E2453" s="11"/>
      <c r="F2453" s="1271"/>
      <c r="G2453" t="s">
        <v>2271</v>
      </c>
    </row>
    <row r="2454" spans="1:7" ht="15.75">
      <c r="A2454" s="178" t="s">
        <v>779</v>
      </c>
      <c r="B2454" s="175" t="s">
        <v>1367</v>
      </c>
      <c r="C2454" s="239">
        <v>46030</v>
      </c>
      <c r="D2454" s="38">
        <v>113</v>
      </c>
      <c r="E2454" s="11"/>
      <c r="F2454" s="1271" t="s">
        <v>2276</v>
      </c>
      <c r="G2454" t="s">
        <v>2271</v>
      </c>
    </row>
    <row r="2455" spans="1:7">
      <c r="A2455" s="317" t="s">
        <v>932</v>
      </c>
      <c r="B2455" s="816" t="s">
        <v>57</v>
      </c>
      <c r="C2455" s="23">
        <v>46030</v>
      </c>
      <c r="D2455" s="822">
        <v>1053</v>
      </c>
      <c r="E2455" s="11"/>
      <c r="F2455" s="1271" t="s">
        <v>2277</v>
      </c>
      <c r="G2455" t="s">
        <v>2271</v>
      </c>
    </row>
    <row r="2456" spans="1:7">
      <c r="A2456" s="178" t="s">
        <v>1096</v>
      </c>
      <c r="B2456" s="91" t="s">
        <v>53</v>
      </c>
      <c r="C2456" s="23">
        <v>46030</v>
      </c>
      <c r="D2456" s="822">
        <v>1926</v>
      </c>
      <c r="E2456" s="11"/>
      <c r="F2456" s="1271"/>
      <c r="G2456" t="s">
        <v>2271</v>
      </c>
    </row>
    <row r="2457" spans="1:7">
      <c r="A2457" s="178" t="s">
        <v>1316</v>
      </c>
      <c r="B2457" s="91" t="s">
        <v>57</v>
      </c>
      <c r="C2457" s="23">
        <v>46030</v>
      </c>
      <c r="D2457" s="822">
        <v>2367</v>
      </c>
      <c r="E2457" s="11"/>
      <c r="F2457" s="1271"/>
      <c r="G2457" t="s">
        <v>2271</v>
      </c>
    </row>
    <row r="2458" spans="1:7">
      <c r="A2458" s="178" t="s">
        <v>1100</v>
      </c>
      <c r="B2458" s="91" t="s">
        <v>2278</v>
      </c>
      <c r="C2458" s="23">
        <v>46030</v>
      </c>
      <c r="D2458" s="822"/>
      <c r="E2458" s="822">
        <v>2706</v>
      </c>
      <c r="F2458" s="1271"/>
      <c r="G2458" t="s">
        <v>2271</v>
      </c>
    </row>
    <row r="2459" spans="1:7">
      <c r="A2459" s="178" t="s">
        <v>1100</v>
      </c>
      <c r="B2459" s="91" t="s">
        <v>2278</v>
      </c>
      <c r="C2459" s="23">
        <v>46031</v>
      </c>
      <c r="D2459" s="38">
        <v>0</v>
      </c>
      <c r="E2459" s="38"/>
      <c r="F2459" s="824" t="s">
        <v>2279</v>
      </c>
      <c r="G2459" t="s">
        <v>2271</v>
      </c>
    </row>
    <row r="2460" spans="1:7">
      <c r="A2460" s="178" t="s">
        <v>1107</v>
      </c>
      <c r="B2460" s="91" t="s">
        <v>2278</v>
      </c>
      <c r="C2460" s="23">
        <v>46031</v>
      </c>
      <c r="D2460" s="38">
        <v>0</v>
      </c>
      <c r="E2460" s="38"/>
      <c r="F2460" s="1271" t="s">
        <v>1489</v>
      </c>
      <c r="G2460" t="s">
        <v>2271</v>
      </c>
    </row>
    <row r="2461" spans="1:7">
      <c r="A2461" s="178" t="s">
        <v>1096</v>
      </c>
      <c r="B2461" s="91" t="s">
        <v>53</v>
      </c>
      <c r="C2461" s="23">
        <v>46031</v>
      </c>
      <c r="D2461" s="822">
        <v>1000</v>
      </c>
      <c r="E2461" s="38"/>
      <c r="F2461" s="824"/>
      <c r="G2461" t="s">
        <v>2271</v>
      </c>
    </row>
    <row r="2462" spans="1:7">
      <c r="A2462" s="178" t="s">
        <v>1292</v>
      </c>
      <c r="B2462" s="91" t="s">
        <v>57</v>
      </c>
      <c r="C2462" s="23">
        <v>46031</v>
      </c>
      <c r="D2462" s="822">
        <v>104</v>
      </c>
      <c r="E2462" s="38"/>
      <c r="F2462" s="824"/>
      <c r="G2462" t="s">
        <v>2271</v>
      </c>
    </row>
    <row r="2463" spans="1:7">
      <c r="A2463" s="178" t="s">
        <v>1295</v>
      </c>
      <c r="B2463" s="91" t="s">
        <v>57</v>
      </c>
      <c r="C2463" s="23">
        <v>46031</v>
      </c>
      <c r="D2463" s="38"/>
      <c r="E2463" s="822">
        <v>1056</v>
      </c>
      <c r="F2463" s="824"/>
      <c r="G2463" t="s">
        <v>2271</v>
      </c>
    </row>
    <row r="2464" spans="1:7">
      <c r="A2464" s="178" t="s">
        <v>1286</v>
      </c>
      <c r="B2464" s="91" t="s">
        <v>57</v>
      </c>
      <c r="C2464" s="23">
        <v>46031</v>
      </c>
      <c r="D2464" s="38"/>
      <c r="E2464" s="822">
        <v>1090</v>
      </c>
      <c r="F2464" s="1271"/>
      <c r="G2464" t="s">
        <v>2271</v>
      </c>
    </row>
    <row r="2465" spans="1:7">
      <c r="A2465" s="178" t="s">
        <v>1316</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2" t="s">
        <v>1661</v>
      </c>
      <c r="G2467" t="s">
        <v>2271</v>
      </c>
    </row>
    <row r="2468" spans="1:7">
      <c r="A2468" s="178" t="s">
        <v>430</v>
      </c>
      <c r="B2468" s="91" t="s">
        <v>2278</v>
      </c>
      <c r="C2468" s="23">
        <v>46034</v>
      </c>
      <c r="D2468" s="38"/>
      <c r="E2468" s="38">
        <v>640</v>
      </c>
      <c r="F2468" s="824"/>
      <c r="G2468" t="s">
        <v>2271</v>
      </c>
    </row>
    <row r="2469" spans="1:7">
      <c r="A2469" s="296" t="s">
        <v>1110</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71" t="s">
        <v>2100</v>
      </c>
      <c r="G2470" t="s">
        <v>2271</v>
      </c>
    </row>
    <row r="2471" spans="1:7">
      <c r="A2471" s="317" t="s">
        <v>1316</v>
      </c>
      <c r="B2471" s="816" t="s">
        <v>57</v>
      </c>
      <c r="C2471" s="23">
        <v>46034</v>
      </c>
      <c r="D2471" s="38">
        <v>858</v>
      </c>
      <c r="E2471" s="38"/>
      <c r="F2471" s="824"/>
      <c r="G2471" t="s">
        <v>2271</v>
      </c>
    </row>
    <row r="2472" spans="1:7">
      <c r="A2472" s="178" t="s">
        <v>1327</v>
      </c>
      <c r="B2472" s="91" t="s">
        <v>57</v>
      </c>
      <c r="C2472" s="23">
        <v>46034</v>
      </c>
      <c r="D2472" s="822">
        <v>4915</v>
      </c>
      <c r="E2472" s="38"/>
      <c r="F2472" s="824"/>
      <c r="G2472" t="s">
        <v>2271</v>
      </c>
    </row>
    <row r="2473" spans="1:7">
      <c r="A2473" s="178" t="s">
        <v>1325</v>
      </c>
      <c r="B2473" s="91" t="s">
        <v>57</v>
      </c>
      <c r="C2473" s="23">
        <v>46034</v>
      </c>
      <c r="D2473" s="38">
        <v>813</v>
      </c>
      <c r="E2473" s="38"/>
      <c r="F2473" s="824"/>
      <c r="G2473" t="s">
        <v>2271</v>
      </c>
    </row>
    <row r="2474" spans="1:7">
      <c r="A2474" s="178" t="s">
        <v>1185</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1096</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1206</v>
      </c>
      <c r="B2479" s="175" t="s">
        <v>1367</v>
      </c>
      <c r="C2479" s="239">
        <v>46035</v>
      </c>
      <c r="D2479" s="38"/>
      <c r="E2479" s="822">
        <v>2112</v>
      </c>
      <c r="F2479" s="824"/>
      <c r="G2479" t="s">
        <v>2271</v>
      </c>
    </row>
    <row r="2480" spans="1:7">
      <c r="A2480" s="317" t="s">
        <v>962</v>
      </c>
      <c r="B2480" s="816" t="s">
        <v>57</v>
      </c>
      <c r="C2480" s="23">
        <v>46035</v>
      </c>
      <c r="D2480" s="38"/>
      <c r="E2480" s="822">
        <v>1208</v>
      </c>
      <c r="F2480" s="1271"/>
      <c r="G2480" t="s">
        <v>2271</v>
      </c>
    </row>
    <row r="2481" spans="1:7">
      <c r="A2481" s="178" t="s">
        <v>1327</v>
      </c>
      <c r="B2481" s="91" t="s">
        <v>57</v>
      </c>
      <c r="C2481" s="23">
        <v>46035</v>
      </c>
      <c r="D2481" s="38">
        <v>914</v>
      </c>
      <c r="E2481" s="38"/>
      <c r="F2481" s="824" t="s">
        <v>2283</v>
      </c>
      <c r="G2481" t="s">
        <v>2271</v>
      </c>
    </row>
    <row r="2482" spans="1:7">
      <c r="A2482" s="178" t="s">
        <v>1329</v>
      </c>
      <c r="B2482" s="91" t="s">
        <v>57</v>
      </c>
      <c r="C2482" s="23">
        <v>46035</v>
      </c>
      <c r="D2482" s="822">
        <v>6092</v>
      </c>
      <c r="E2482" s="38"/>
      <c r="F2482" s="824"/>
      <c r="G2482" t="s">
        <v>2271</v>
      </c>
    </row>
    <row r="2483" spans="1:7">
      <c r="A2483" s="178" t="s">
        <v>1325</v>
      </c>
      <c r="B2483" s="91" t="s">
        <v>57</v>
      </c>
      <c r="C2483" s="23">
        <v>46035</v>
      </c>
      <c r="D2483" s="822">
        <v>1491</v>
      </c>
      <c r="E2483" s="38"/>
      <c r="F2483" s="824"/>
      <c r="G2483" t="s">
        <v>2271</v>
      </c>
    </row>
    <row r="2484" spans="1:7">
      <c r="A2484" s="178" t="s">
        <v>1331</v>
      </c>
      <c r="B2484" s="91" t="s">
        <v>57</v>
      </c>
      <c r="C2484" s="23">
        <v>46035</v>
      </c>
      <c r="D2484" s="38">
        <v>822</v>
      </c>
      <c r="E2484" s="38"/>
      <c r="F2484" s="824"/>
      <c r="G2484" t="s">
        <v>2271</v>
      </c>
    </row>
    <row r="2485" spans="1:7">
      <c r="A2485" s="296" t="s">
        <v>1185</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71" t="s">
        <v>1562</v>
      </c>
      <c r="G2486" t="s">
        <v>2271</v>
      </c>
    </row>
    <row r="2487" spans="1:7">
      <c r="A2487" s="317" t="s">
        <v>1096</v>
      </c>
      <c r="B2487" s="816" t="s">
        <v>53</v>
      </c>
      <c r="C2487" s="23">
        <v>46035</v>
      </c>
      <c r="D2487" s="822">
        <v>1838</v>
      </c>
      <c r="E2487" s="38"/>
      <c r="F2487" s="1271"/>
      <c r="G2487" t="s">
        <v>2271</v>
      </c>
    </row>
    <row r="2488" spans="1:7">
      <c r="A2488" s="178" t="s">
        <v>1075</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1171</v>
      </c>
      <c r="B2491" s="175" t="s">
        <v>1367</v>
      </c>
      <c r="C2491" s="239">
        <v>46035</v>
      </c>
      <c r="D2491" s="822"/>
      <c r="E2491" s="38">
        <v>576</v>
      </c>
      <c r="F2491" s="824"/>
      <c r="G2491" t="s">
        <v>2271</v>
      </c>
    </row>
    <row r="2492" spans="1:7">
      <c r="A2492" s="317" t="s">
        <v>1171</v>
      </c>
      <c r="B2492" s="816" t="s">
        <v>57</v>
      </c>
      <c r="C2492" s="23">
        <v>46036</v>
      </c>
      <c r="D2492" s="38">
        <v>0</v>
      </c>
      <c r="E2492" s="11"/>
      <c r="F2492" s="1302" t="s">
        <v>1661</v>
      </c>
      <c r="G2492" t="s">
        <v>2271</v>
      </c>
    </row>
    <row r="2493" spans="1:7">
      <c r="A2493" s="178" t="s">
        <v>1329</v>
      </c>
      <c r="B2493" s="91" t="s">
        <v>57</v>
      </c>
      <c r="C2493" s="23">
        <v>46036</v>
      </c>
      <c r="D2493" s="38">
        <v>0</v>
      </c>
      <c r="E2493" s="11"/>
      <c r="F2493" s="824" t="s">
        <v>2288</v>
      </c>
      <c r="G2493" t="s">
        <v>2271</v>
      </c>
    </row>
    <row r="2494" spans="1:7">
      <c r="A2494" s="178" t="s">
        <v>1325</v>
      </c>
      <c r="B2494" s="91" t="s">
        <v>57</v>
      </c>
      <c r="C2494" s="23">
        <v>46036</v>
      </c>
      <c r="D2494" s="822">
        <v>1062</v>
      </c>
      <c r="E2494" s="11"/>
      <c r="F2494" s="824"/>
      <c r="G2494" t="s">
        <v>2271</v>
      </c>
    </row>
    <row r="2495" spans="1:7">
      <c r="A2495" s="178" t="s">
        <v>1331</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1185</v>
      </c>
      <c r="B2499" s="91" t="s">
        <v>57</v>
      </c>
      <c r="C2499" s="23">
        <v>46036</v>
      </c>
      <c r="D2499" s="822">
        <v>1295</v>
      </c>
      <c r="E2499" s="11"/>
      <c r="F2499" s="824" t="s">
        <v>2291</v>
      </c>
      <c r="G2499" t="s">
        <v>2271</v>
      </c>
    </row>
    <row r="2500" spans="1:7">
      <c r="A2500" s="296" t="s">
        <v>1335</v>
      </c>
      <c r="B2500" s="595" t="s">
        <v>57</v>
      </c>
      <c r="C2500" s="23">
        <v>46036</v>
      </c>
      <c r="D2500" s="38">
        <v>544</v>
      </c>
      <c r="E2500" s="11"/>
      <c r="F2500" s="824" t="s">
        <v>2292</v>
      </c>
      <c r="G2500" t="s">
        <v>2271</v>
      </c>
    </row>
    <row r="2501" spans="1:7" ht="15.75">
      <c r="A2501" s="178" t="s">
        <v>1295</v>
      </c>
      <c r="B2501" s="175" t="s">
        <v>1367</v>
      </c>
      <c r="C2501" s="239">
        <v>46036</v>
      </c>
      <c r="D2501" s="38"/>
      <c r="E2501" s="822">
        <v>1562</v>
      </c>
      <c r="F2501" s="824"/>
      <c r="G2501" t="s">
        <v>2271</v>
      </c>
    </row>
    <row r="2502" spans="1:7">
      <c r="A2502" s="317" t="s">
        <v>1327</v>
      </c>
      <c r="B2502" s="816" t="s">
        <v>57</v>
      </c>
      <c r="C2502" s="23">
        <v>46036</v>
      </c>
      <c r="D2502" s="38">
        <v>0</v>
      </c>
      <c r="E2502" s="11"/>
      <c r="F2502" s="824" t="s">
        <v>2293</v>
      </c>
      <c r="G2502" t="s">
        <v>2271</v>
      </c>
    </row>
    <row r="2503" spans="1:7">
      <c r="A2503" s="178" t="s">
        <v>1333</v>
      </c>
      <c r="B2503" s="91" t="s">
        <v>57</v>
      </c>
      <c r="C2503" s="23">
        <v>46036</v>
      </c>
      <c r="D2503" s="822">
        <v>1728</v>
      </c>
      <c r="E2503" s="11"/>
      <c r="F2503" s="824" t="s">
        <v>1948</v>
      </c>
      <c r="G2503" t="s">
        <v>2271</v>
      </c>
    </row>
    <row r="2504" spans="1:7">
      <c r="A2504" s="178" t="s">
        <v>1325</v>
      </c>
      <c r="B2504" s="91" t="s">
        <v>57</v>
      </c>
      <c r="C2504" s="23">
        <v>46037</v>
      </c>
      <c r="D2504" s="38">
        <v>527</v>
      </c>
      <c r="E2504" s="11"/>
      <c r="F2504" s="824" t="s">
        <v>2013</v>
      </c>
      <c r="G2504" t="s">
        <v>2271</v>
      </c>
    </row>
    <row r="2505" spans="1:7">
      <c r="A2505" s="178" t="s">
        <v>1337</v>
      </c>
      <c r="B2505" s="91" t="s">
        <v>57</v>
      </c>
      <c r="C2505" s="23">
        <v>46037</v>
      </c>
      <c r="D2505" s="822">
        <v>1562</v>
      </c>
      <c r="E2505" s="11"/>
      <c r="F2505" s="824"/>
      <c r="G2505" t="s">
        <v>2271</v>
      </c>
    </row>
    <row r="2506" spans="1:7">
      <c r="A2506" s="178" t="s">
        <v>1335</v>
      </c>
      <c r="B2506" s="91" t="s">
        <v>57</v>
      </c>
      <c r="C2506" s="23">
        <v>46037</v>
      </c>
      <c r="D2506" s="822">
        <v>2832</v>
      </c>
      <c r="E2506" s="11"/>
      <c r="F2506" s="824"/>
      <c r="G2506" t="s">
        <v>2271</v>
      </c>
    </row>
    <row r="2507" spans="1:7">
      <c r="A2507" s="178" t="s">
        <v>1329</v>
      </c>
      <c r="B2507" s="91" t="s">
        <v>57</v>
      </c>
      <c r="C2507" s="23">
        <v>46037</v>
      </c>
      <c r="D2507" s="38">
        <v>0</v>
      </c>
      <c r="E2507" s="11"/>
      <c r="F2507" s="824" t="s">
        <v>2294</v>
      </c>
      <c r="G2507" t="s">
        <v>2271</v>
      </c>
    </row>
    <row r="2508" spans="1:7">
      <c r="A2508" s="178" t="s">
        <v>1339</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1096</v>
      </c>
      <c r="B2513" s="816" t="s">
        <v>53</v>
      </c>
      <c r="C2513" s="269">
        <v>46037</v>
      </c>
      <c r="D2513" s="258">
        <v>0</v>
      </c>
      <c r="E2513" s="182"/>
      <c r="F2513" s="178" t="s">
        <v>2298</v>
      </c>
      <c r="G2513" t="s">
        <v>2271</v>
      </c>
    </row>
    <row r="2514" spans="1:7">
      <c r="A2514" s="317" t="s">
        <v>1339</v>
      </c>
      <c r="B2514" s="91" t="s">
        <v>57</v>
      </c>
      <c r="C2514" s="269">
        <v>46038</v>
      </c>
      <c r="D2514" s="258">
        <v>987</v>
      </c>
      <c r="E2514" s="182"/>
      <c r="F2514" s="824"/>
      <c r="G2514" t="s">
        <v>2271</v>
      </c>
    </row>
    <row r="2515" spans="1:7">
      <c r="A2515" s="178" t="s">
        <v>1335</v>
      </c>
      <c r="B2515" s="91" t="s">
        <v>57</v>
      </c>
      <c r="C2515" s="23">
        <v>46038</v>
      </c>
      <c r="D2515" s="38">
        <v>457</v>
      </c>
      <c r="F2515" s="824"/>
      <c r="G2515" t="s">
        <v>2271</v>
      </c>
    </row>
    <row r="2516" spans="1:7">
      <c r="A2516" s="178" t="s">
        <v>1333</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1337</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3"/>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1185</v>
      </c>
      <c r="B2525" s="816" t="s">
        <v>57</v>
      </c>
      <c r="C2525" s="23">
        <v>46042</v>
      </c>
      <c r="D2525" s="11">
        <v>0</v>
      </c>
      <c r="E2525" s="182"/>
      <c r="F2525" s="909" t="s">
        <v>1661</v>
      </c>
      <c r="G2525" t="s">
        <v>2271</v>
      </c>
    </row>
    <row r="2526" spans="1:7">
      <c r="A2526" s="240" t="s">
        <v>844</v>
      </c>
      <c r="B2526" s="91" t="s">
        <v>57</v>
      </c>
      <c r="C2526" s="23">
        <v>46042</v>
      </c>
      <c r="D2526" s="89">
        <v>1344</v>
      </c>
      <c r="F2526" s="1271"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71" t="s">
        <v>2301</v>
      </c>
      <c r="G2528" t="s">
        <v>2271</v>
      </c>
    </row>
    <row r="2529" spans="1:7">
      <c r="A2529" s="244" t="s">
        <v>1425</v>
      </c>
      <c r="B2529" s="244" t="s">
        <v>62</v>
      </c>
      <c r="C2529" s="23">
        <v>46042</v>
      </c>
      <c r="D2529" s="89">
        <v>1382</v>
      </c>
      <c r="F2529" s="1271" t="s">
        <v>2220</v>
      </c>
      <c r="G2529" t="s">
        <v>2271</v>
      </c>
    </row>
    <row r="2530" spans="1:7">
      <c r="A2530" s="244" t="s">
        <v>269</v>
      </c>
      <c r="B2530" s="244" t="s">
        <v>53</v>
      </c>
      <c r="C2530" s="23">
        <v>46042</v>
      </c>
      <c r="D2530" s="89">
        <v>2719</v>
      </c>
      <c r="F2530" s="1271" t="s">
        <v>2302</v>
      </c>
      <c r="G2530" t="s">
        <v>2271</v>
      </c>
    </row>
    <row r="2531" spans="1:7">
      <c r="A2531" s="240" t="s">
        <v>1339</v>
      </c>
      <c r="B2531" s="91" t="s">
        <v>57</v>
      </c>
      <c r="C2531" s="23">
        <v>46042</v>
      </c>
      <c r="D2531" s="11">
        <v>0</v>
      </c>
      <c r="F2531" s="240" t="s">
        <v>2097</v>
      </c>
      <c r="G2531" t="s">
        <v>2271</v>
      </c>
    </row>
    <row r="2532" spans="1:7">
      <c r="A2532" s="244" t="s">
        <v>1341</v>
      </c>
      <c r="B2532" s="91" t="s">
        <v>57</v>
      </c>
      <c r="C2532" s="23">
        <v>46042</v>
      </c>
      <c r="D2532" s="89">
        <v>1277</v>
      </c>
      <c r="F2532" s="1271"/>
      <c r="G2532" t="s">
        <v>2271</v>
      </c>
    </row>
    <row r="2533" spans="1:7">
      <c r="A2533" s="559" t="s">
        <v>1335</v>
      </c>
      <c r="B2533" s="91" t="s">
        <v>57</v>
      </c>
      <c r="C2533" s="262">
        <v>46042</v>
      </c>
      <c r="D2533" s="50">
        <v>506</v>
      </c>
      <c r="E2533" s="135"/>
      <c r="F2533" s="1304"/>
      <c r="G2533" t="s">
        <v>2271</v>
      </c>
    </row>
    <row r="2534" spans="1:7">
      <c r="A2534" s="235" t="s">
        <v>1254</v>
      </c>
      <c r="B2534" s="595" t="s">
        <v>57</v>
      </c>
      <c r="C2534" s="23">
        <v>46042</v>
      </c>
      <c r="D2534" s="89">
        <v>2209</v>
      </c>
      <c r="E2534" s="11"/>
      <c r="F2534" s="1271" t="s">
        <v>1937</v>
      </c>
      <c r="G2534" t="s">
        <v>2271</v>
      </c>
    </row>
    <row r="2535" spans="1:7" ht="15.75">
      <c r="A2535" s="76" t="s">
        <v>791</v>
      </c>
      <c r="B2535" s="175" t="s">
        <v>1367</v>
      </c>
      <c r="C2535" s="248">
        <v>46043</v>
      </c>
      <c r="D2535" s="103">
        <v>182</v>
      </c>
      <c r="E2535" s="182"/>
      <c r="F2535" s="1305"/>
      <c r="G2535" t="s">
        <v>2271</v>
      </c>
    </row>
    <row r="2536" spans="1:7">
      <c r="A2536" s="559" t="s">
        <v>783</v>
      </c>
      <c r="B2536" s="559" t="s">
        <v>59</v>
      </c>
      <c r="C2536" s="23">
        <v>46043</v>
      </c>
      <c r="D2536" s="11">
        <v>150</v>
      </c>
      <c r="F2536" s="1271"/>
      <c r="G2536" t="s">
        <v>2271</v>
      </c>
    </row>
    <row r="2537" spans="1:7">
      <c r="A2537" s="76" t="s">
        <v>935</v>
      </c>
      <c r="B2537" s="176" t="s">
        <v>936</v>
      </c>
      <c r="C2537" s="239">
        <v>46043</v>
      </c>
      <c r="D2537" s="11">
        <v>686</v>
      </c>
      <c r="F2537" s="1271" t="s">
        <v>2280</v>
      </c>
      <c r="G2537" t="s">
        <v>2271</v>
      </c>
    </row>
    <row r="2538" spans="1:7">
      <c r="A2538" s="559" t="s">
        <v>1188</v>
      </c>
      <c r="B2538" s="910" t="s">
        <v>57</v>
      </c>
      <c r="C2538" s="23">
        <v>46043</v>
      </c>
      <c r="D2538" s="11">
        <v>867</v>
      </c>
      <c r="F2538" s="1271" t="s">
        <v>2303</v>
      </c>
      <c r="G2538" t="s">
        <v>2271</v>
      </c>
    </row>
    <row r="2539" spans="1:7" ht="15.75">
      <c r="A2539" s="76" t="s">
        <v>974</v>
      </c>
      <c r="B2539" s="175" t="s">
        <v>1367</v>
      </c>
      <c r="C2539" s="239">
        <v>46043</v>
      </c>
      <c r="E2539" s="250">
        <v>3507</v>
      </c>
      <c r="F2539" s="1271" t="s">
        <v>2304</v>
      </c>
      <c r="G2539" t="s">
        <v>2271</v>
      </c>
    </row>
    <row r="2540" spans="1:7">
      <c r="A2540" s="244" t="s">
        <v>1424</v>
      </c>
      <c r="B2540" s="244" t="s">
        <v>59</v>
      </c>
      <c r="C2540" s="23">
        <v>46043</v>
      </c>
      <c r="D2540" s="11">
        <v>754</v>
      </c>
      <c r="F2540" s="1271" t="s">
        <v>2305</v>
      </c>
      <c r="G2540" t="s">
        <v>2271</v>
      </c>
    </row>
    <row r="2541" spans="1:7">
      <c r="A2541" s="244" t="s">
        <v>1425</v>
      </c>
      <c r="B2541" s="244" t="s">
        <v>62</v>
      </c>
      <c r="C2541" s="23">
        <v>46043</v>
      </c>
      <c r="D2541" s="11">
        <v>993</v>
      </c>
      <c r="F2541" s="1271" t="s">
        <v>2306</v>
      </c>
      <c r="G2541" t="s">
        <v>2271</v>
      </c>
    </row>
    <row r="2542" spans="1:7">
      <c r="A2542" s="244" t="s">
        <v>269</v>
      </c>
      <c r="B2542" s="244" t="s">
        <v>53</v>
      </c>
      <c r="C2542" s="23">
        <v>46043</v>
      </c>
      <c r="D2542" s="89">
        <v>408</v>
      </c>
      <c r="F2542" s="1271"/>
      <c r="G2542" t="s">
        <v>2271</v>
      </c>
    </row>
    <row r="2543" spans="1:7">
      <c r="A2543" s="244" t="s">
        <v>276</v>
      </c>
      <c r="B2543" s="244" t="s">
        <v>53</v>
      </c>
      <c r="C2543" s="23">
        <v>46043</v>
      </c>
      <c r="D2543" s="89">
        <v>2000</v>
      </c>
      <c r="F2543" s="1271"/>
      <c r="G2543" t="s">
        <v>2271</v>
      </c>
    </row>
    <row r="2544" spans="1:7">
      <c r="A2544" s="240" t="s">
        <v>1339</v>
      </c>
      <c r="B2544" s="91" t="s">
        <v>57</v>
      </c>
      <c r="C2544" s="23">
        <v>46043</v>
      </c>
      <c r="D2544" s="11">
        <v>575</v>
      </c>
      <c r="F2544" s="1271"/>
      <c r="G2544" t="s">
        <v>2271</v>
      </c>
    </row>
    <row r="2545" spans="1:7">
      <c r="A2545" s="559" t="s">
        <v>1337</v>
      </c>
      <c r="B2545" s="91" t="s">
        <v>57</v>
      </c>
      <c r="C2545" s="262">
        <v>46043</v>
      </c>
      <c r="D2545" s="847">
        <v>2265</v>
      </c>
      <c r="E2545" s="135"/>
      <c r="F2545" s="1304"/>
      <c r="G2545" t="s">
        <v>2271</v>
      </c>
    </row>
    <row r="2546" spans="1:7">
      <c r="A2546" s="235" t="s">
        <v>1316</v>
      </c>
      <c r="B2546" s="595" t="s">
        <v>57</v>
      </c>
      <c r="C2546" s="23">
        <v>46043</v>
      </c>
      <c r="D2546" s="89"/>
      <c r="E2546" s="11"/>
      <c r="F2546" s="76" t="s">
        <v>1661</v>
      </c>
      <c r="G2546" t="s">
        <v>2271</v>
      </c>
    </row>
    <row r="2547" spans="1:7" ht="15.75">
      <c r="A2547" s="76" t="s">
        <v>791</v>
      </c>
      <c r="B2547" s="175" t="s">
        <v>1367</v>
      </c>
      <c r="C2547" s="248">
        <v>46044</v>
      </c>
      <c r="D2547" s="103">
        <v>186</v>
      </c>
      <c r="E2547" s="182"/>
      <c r="F2547" s="1305"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71" t="s">
        <v>2307</v>
      </c>
      <c r="G2549" t="s">
        <v>2271</v>
      </c>
    </row>
    <row r="2550" spans="1:7">
      <c r="A2550" s="559" t="s">
        <v>1188</v>
      </c>
      <c r="B2550" s="910" t="s">
        <v>57</v>
      </c>
      <c r="C2550" s="23">
        <v>46044</v>
      </c>
      <c r="D2550" s="89">
        <v>1539</v>
      </c>
      <c r="F2550" s="1271" t="s">
        <v>2308</v>
      </c>
      <c r="G2550" t="s">
        <v>2271</v>
      </c>
    </row>
    <row r="2551" spans="1:7" ht="15.75">
      <c r="A2551" s="76" t="s">
        <v>1185</v>
      </c>
      <c r="B2551" s="175" t="s">
        <v>1367</v>
      </c>
      <c r="C2551" s="239">
        <v>46044</v>
      </c>
      <c r="E2551" s="74">
        <v>486</v>
      </c>
      <c r="F2551" s="1271" t="s">
        <v>2309</v>
      </c>
      <c r="G2551" t="s">
        <v>2271</v>
      </c>
    </row>
    <row r="2552" spans="1:7">
      <c r="A2552" s="244" t="s">
        <v>1424</v>
      </c>
      <c r="B2552" s="244" t="s">
        <v>59</v>
      </c>
      <c r="C2552" s="23">
        <v>46044</v>
      </c>
      <c r="D2552" s="11">
        <v>520</v>
      </c>
      <c r="F2552" s="1271" t="s">
        <v>2295</v>
      </c>
      <c r="G2552" t="s">
        <v>2271</v>
      </c>
    </row>
    <row r="2553" spans="1:7">
      <c r="A2553" s="244" t="s">
        <v>1425</v>
      </c>
      <c r="B2553" s="244" t="s">
        <v>62</v>
      </c>
      <c r="C2553" s="23">
        <v>46044</v>
      </c>
      <c r="D2553" s="89">
        <v>1462</v>
      </c>
      <c r="F2553" s="1271" t="s">
        <v>2310</v>
      </c>
      <c r="G2553" t="s">
        <v>2271</v>
      </c>
    </row>
    <row r="2554" spans="1:7">
      <c r="A2554" s="244" t="s">
        <v>807</v>
      </c>
      <c r="B2554" s="244" t="s">
        <v>53</v>
      </c>
      <c r="C2554" s="23">
        <v>46044</v>
      </c>
      <c r="D2554" s="89">
        <v>2031</v>
      </c>
      <c r="F2554" s="1271" t="s">
        <v>2311</v>
      </c>
      <c r="G2554" t="s">
        <v>2271</v>
      </c>
    </row>
    <row r="2555" spans="1:7">
      <c r="A2555" s="244" t="s">
        <v>276</v>
      </c>
      <c r="B2555" s="244" t="s">
        <v>53</v>
      </c>
      <c r="C2555" s="23">
        <v>46044</v>
      </c>
      <c r="D2555" s="11">
        <v>970</v>
      </c>
      <c r="F2555" s="1271" t="s">
        <v>2312</v>
      </c>
      <c r="G2555" t="s">
        <v>2271</v>
      </c>
    </row>
    <row r="2556" spans="1:7">
      <c r="A2556" s="244" t="s">
        <v>1325</v>
      </c>
      <c r="B2556" s="91" t="s">
        <v>57</v>
      </c>
      <c r="C2556" s="23">
        <v>46044</v>
      </c>
      <c r="D2556" s="89">
        <v>1776</v>
      </c>
      <c r="F2556" s="1271" t="s">
        <v>2313</v>
      </c>
      <c r="G2556" t="s">
        <v>2271</v>
      </c>
    </row>
    <row r="2557" spans="1:7">
      <c r="A2557" s="559" t="s">
        <v>1316</v>
      </c>
      <c r="B2557" s="595" t="s">
        <v>57</v>
      </c>
      <c r="C2557" s="23">
        <v>46044</v>
      </c>
      <c r="D2557" s="89">
        <v>1940</v>
      </c>
      <c r="F2557" s="1271" t="s">
        <v>2314</v>
      </c>
      <c r="G2557" t="s">
        <v>2271</v>
      </c>
    </row>
    <row r="2558" spans="1:7" ht="15.75">
      <c r="A2558" s="76" t="s">
        <v>673</v>
      </c>
      <c r="B2558" s="175" t="s">
        <v>1367</v>
      </c>
      <c r="C2558" s="239">
        <v>46045</v>
      </c>
      <c r="D2558" s="11">
        <v>57</v>
      </c>
      <c r="F2558" s="1271" t="s">
        <v>1858</v>
      </c>
      <c r="G2558" t="s">
        <v>2271</v>
      </c>
    </row>
    <row r="2559" spans="1:7">
      <c r="A2559" s="244" t="s">
        <v>783</v>
      </c>
      <c r="B2559" s="244" t="s">
        <v>59</v>
      </c>
      <c r="C2559" s="23">
        <v>46045</v>
      </c>
      <c r="D2559" s="11">
        <v>274</v>
      </c>
      <c r="F2559" s="1271"/>
      <c r="G2559" t="s">
        <v>2271</v>
      </c>
    </row>
    <row r="2560" spans="1:7">
      <c r="A2560" s="240" t="s">
        <v>1424</v>
      </c>
      <c r="B2560" s="240" t="s">
        <v>59</v>
      </c>
      <c r="C2560" s="23">
        <v>46045</v>
      </c>
      <c r="D2560" s="11">
        <v>0</v>
      </c>
      <c r="F2560" s="1271" t="s">
        <v>393</v>
      </c>
      <c r="G2560" t="s">
        <v>2271</v>
      </c>
    </row>
    <row r="2561" spans="1:7">
      <c r="A2561" s="244" t="s">
        <v>1425</v>
      </c>
      <c r="B2561" s="244" t="s">
        <v>62</v>
      </c>
      <c r="C2561" s="23">
        <v>46045</v>
      </c>
      <c r="D2561" s="89">
        <v>1617</v>
      </c>
      <c r="F2561" s="1271"/>
      <c r="G2561" t="s">
        <v>2271</v>
      </c>
    </row>
    <row r="2562" spans="1:7">
      <c r="A2562" s="244" t="s">
        <v>807</v>
      </c>
      <c r="B2562" s="244" t="s">
        <v>53</v>
      </c>
      <c r="C2562" s="23">
        <v>46045</v>
      </c>
      <c r="D2562" s="11">
        <v>845</v>
      </c>
      <c r="F2562" s="1271" t="s">
        <v>2315</v>
      </c>
      <c r="G2562" t="s">
        <v>2271</v>
      </c>
    </row>
    <row r="2563" spans="1:7">
      <c r="A2563" s="240" t="s">
        <v>1337</v>
      </c>
      <c r="B2563" s="91" t="s">
        <v>57</v>
      </c>
      <c r="C2563" s="23">
        <v>46045</v>
      </c>
      <c r="D2563" s="89">
        <v>2651</v>
      </c>
      <c r="F2563" s="1271" t="s">
        <v>2316</v>
      </c>
      <c r="G2563" t="s">
        <v>2271</v>
      </c>
    </row>
    <row r="2564" spans="1:7">
      <c r="A2564" s="559" t="s">
        <v>1339</v>
      </c>
      <c r="B2564" s="595" t="s">
        <v>57</v>
      </c>
      <c r="C2564" s="23">
        <v>46045</v>
      </c>
      <c r="D2564" s="11">
        <v>818</v>
      </c>
      <c r="F2564" s="1271"/>
      <c r="G2564" t="s">
        <v>2271</v>
      </c>
    </row>
    <row r="2565" spans="1:7" ht="15.75">
      <c r="A2565" s="76" t="s">
        <v>1292</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1188</v>
      </c>
      <c r="B2567" s="595" t="s">
        <v>57</v>
      </c>
      <c r="C2567" s="23">
        <v>46048</v>
      </c>
      <c r="D2567" s="89">
        <v>1590</v>
      </c>
      <c r="F2567" s="1271" t="s">
        <v>2119</v>
      </c>
      <c r="G2567" t="s">
        <v>2271</v>
      </c>
    </row>
    <row r="2568" spans="1:7">
      <c r="A2568" s="76" t="s">
        <v>935</v>
      </c>
      <c r="B2568" s="176" t="s">
        <v>936</v>
      </c>
      <c r="C2568" s="239">
        <v>46048</v>
      </c>
      <c r="D2568" s="11">
        <v>835</v>
      </c>
      <c r="F2568" s="1271"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71" t="s">
        <v>1489</v>
      </c>
      <c r="G2570" t="s">
        <v>2271</v>
      </c>
    </row>
    <row r="2571" spans="1:7" ht="15.75">
      <c r="A2571" s="76" t="s">
        <v>974</v>
      </c>
      <c r="B2571" s="175" t="s">
        <v>1367</v>
      </c>
      <c r="C2571" s="239">
        <v>46048</v>
      </c>
      <c r="E2571" s="74">
        <v>313</v>
      </c>
      <c r="F2571" s="1271" t="s">
        <v>2320</v>
      </c>
      <c r="G2571" t="s">
        <v>2271</v>
      </c>
    </row>
    <row r="2572" spans="1:7">
      <c r="A2572" s="244" t="s">
        <v>1424</v>
      </c>
      <c r="B2572" s="244" t="s">
        <v>59</v>
      </c>
      <c r="C2572" s="23">
        <v>46048</v>
      </c>
      <c r="D2572" s="11">
        <v>376</v>
      </c>
      <c r="F2572" s="1271"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1339</v>
      </c>
      <c r="B2575" s="91" t="s">
        <v>57</v>
      </c>
      <c r="C2575" s="23">
        <v>46048</v>
      </c>
      <c r="E2575" s="250">
        <v>6116</v>
      </c>
      <c r="F2575" s="11" t="s">
        <v>2323</v>
      </c>
      <c r="G2575" t="s">
        <v>2271</v>
      </c>
    </row>
    <row r="2576" spans="1:7">
      <c r="A2576" s="178" t="s">
        <v>1331</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1188</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1341</v>
      </c>
      <c r="B2586" s="91" t="s">
        <v>57</v>
      </c>
      <c r="C2586" s="23">
        <v>46049</v>
      </c>
      <c r="E2586" s="250">
        <v>2058</v>
      </c>
      <c r="F2586" s="240" t="s">
        <v>2329</v>
      </c>
      <c r="G2586" t="s">
        <v>2271</v>
      </c>
    </row>
    <row r="2587" spans="1:7">
      <c r="A2587" s="244" t="s">
        <v>1325</v>
      </c>
      <c r="B2587" s="91" t="s">
        <v>57</v>
      </c>
      <c r="C2587" s="23">
        <v>46049</v>
      </c>
      <c r="F2587" s="240" t="s">
        <v>1661</v>
      </c>
      <c r="G2587" t="s">
        <v>2271</v>
      </c>
    </row>
    <row r="2588" spans="1:7">
      <c r="A2588" s="244" t="s">
        <v>1327</v>
      </c>
      <c r="B2588" s="91" t="s">
        <v>57</v>
      </c>
      <c r="C2588" s="23">
        <v>46049</v>
      </c>
      <c r="F2588" s="240" t="s">
        <v>1661</v>
      </c>
      <c r="G2588" t="s">
        <v>2271</v>
      </c>
    </row>
    <row r="2589" spans="1:7">
      <c r="A2589" s="244" t="s">
        <v>1333</v>
      </c>
      <c r="B2589" s="91" t="s">
        <v>57</v>
      </c>
      <c r="C2589" s="23">
        <v>46049</v>
      </c>
      <c r="F2589" s="240" t="s">
        <v>1661</v>
      </c>
      <c r="G2589" t="s">
        <v>2271</v>
      </c>
    </row>
    <row r="2590" spans="1:7">
      <c r="A2590" s="244" t="s">
        <v>1335</v>
      </c>
      <c r="B2590" s="91" t="s">
        <v>57</v>
      </c>
      <c r="C2590" s="23">
        <v>46049</v>
      </c>
      <c r="F2590" s="240" t="s">
        <v>1661</v>
      </c>
      <c r="G2590" t="s">
        <v>2271</v>
      </c>
    </row>
    <row r="2591" spans="1:7">
      <c r="A2591" s="244" t="s">
        <v>1337</v>
      </c>
      <c r="B2591" s="91" t="s">
        <v>57</v>
      </c>
      <c r="C2591" s="23">
        <v>46049</v>
      </c>
      <c r="F2591" s="240" t="s">
        <v>2330</v>
      </c>
      <c r="G2591" t="s">
        <v>2271</v>
      </c>
    </row>
    <row r="2592" spans="1:7">
      <c r="A2592" s="240" t="s">
        <v>783</v>
      </c>
      <c r="B2592" s="240" t="s">
        <v>59</v>
      </c>
      <c r="C2592" s="23">
        <v>46050</v>
      </c>
      <c r="D2592" s="11">
        <v>62</v>
      </c>
      <c r="G2592" t="s">
        <v>2271</v>
      </c>
    </row>
    <row r="2593" spans="1:7">
      <c r="A2593" s="263" t="s">
        <v>1188</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1096</v>
      </c>
      <c r="B2599" s="76" t="s">
        <v>53</v>
      </c>
      <c r="C2599" s="23">
        <v>46050</v>
      </c>
      <c r="D2599" s="11">
        <v>149</v>
      </c>
      <c r="E2599" s="103"/>
      <c r="F2599" s="103"/>
      <c r="G2599" t="s">
        <v>2271</v>
      </c>
    </row>
    <row r="2600" spans="1:7">
      <c r="A2600" s="627" t="s">
        <v>1105</v>
      </c>
      <c r="B2600" s="235" t="s">
        <v>55</v>
      </c>
      <c r="C2600" s="23">
        <v>46050</v>
      </c>
      <c r="D2600" s="11">
        <v>881</v>
      </c>
      <c r="E2600" s="11"/>
      <c r="G2600" t="s">
        <v>2271</v>
      </c>
    </row>
    <row r="2601" spans="1:7" ht="15.75">
      <c r="A2601" s="76" t="s">
        <v>1307</v>
      </c>
      <c r="B2601" s="175" t="s">
        <v>1367</v>
      </c>
      <c r="C2601" s="239">
        <v>46050</v>
      </c>
      <c r="E2601" s="250">
        <v>2071</v>
      </c>
      <c r="F2601" s="240"/>
      <c r="G2601" t="s">
        <v>2271</v>
      </c>
    </row>
    <row r="2602" spans="1:7">
      <c r="A2602" s="559" t="s">
        <v>1310</v>
      </c>
      <c r="B2602" s="910" t="s">
        <v>57</v>
      </c>
      <c r="C2602" s="23">
        <v>46050</v>
      </c>
      <c r="E2602" s="250">
        <v>1848</v>
      </c>
      <c r="F2602" s="240"/>
      <c r="G2602" t="s">
        <v>2271</v>
      </c>
    </row>
    <row r="2603" spans="1:7" ht="15.75">
      <c r="A2603" s="76" t="s">
        <v>1313</v>
      </c>
      <c r="B2603" s="175" t="s">
        <v>1367</v>
      </c>
      <c r="C2603" s="239">
        <v>46050</v>
      </c>
      <c r="E2603" s="250">
        <v>1139</v>
      </c>
      <c r="F2603" s="240"/>
      <c r="G2603" t="s">
        <v>2271</v>
      </c>
    </row>
    <row r="2604" spans="1:7" ht="15.75">
      <c r="A2604" s="76" t="s">
        <v>1316</v>
      </c>
      <c r="B2604" s="175" t="s">
        <v>1367</v>
      </c>
      <c r="C2604" s="239">
        <v>46050</v>
      </c>
      <c r="E2604" s="74">
        <v>901</v>
      </c>
      <c r="F2604" s="240"/>
      <c r="G2604" t="s">
        <v>2271</v>
      </c>
    </row>
    <row r="2605" spans="1:7" ht="15.75">
      <c r="A2605" s="69" t="s">
        <v>1325</v>
      </c>
      <c r="B2605" s="175" t="s">
        <v>1367</v>
      </c>
      <c r="C2605" s="239">
        <v>46050</v>
      </c>
      <c r="E2605" s="11">
        <v>899</v>
      </c>
      <c r="G2605" t="s">
        <v>2271</v>
      </c>
    </row>
    <row r="2606" spans="1:7" ht="15.75">
      <c r="A2606" s="69" t="s">
        <v>1329</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1105</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1331</v>
      </c>
      <c r="B2615" s="595" t="s">
        <v>57</v>
      </c>
      <c r="C2615" s="849">
        <v>46051</v>
      </c>
      <c r="D2615" s="251"/>
      <c r="E2615" s="850">
        <v>2048</v>
      </c>
      <c r="F2615" s="559"/>
      <c r="G2615" t="s">
        <v>2271</v>
      </c>
    </row>
    <row r="2616" spans="1:7" ht="15.75">
      <c r="A2616" s="76" t="s">
        <v>1333</v>
      </c>
      <c r="B2616" s="175" t="s">
        <v>1367</v>
      </c>
      <c r="C2616" s="239">
        <v>46051</v>
      </c>
      <c r="E2616" s="89">
        <v>404</v>
      </c>
      <c r="F2616" s="76"/>
      <c r="G2616" t="s">
        <v>2271</v>
      </c>
    </row>
    <row r="2617" spans="1:7" ht="15.75">
      <c r="A2617" s="76" t="s">
        <v>1337</v>
      </c>
      <c r="B2617" s="175" t="s">
        <v>1367</v>
      </c>
      <c r="C2617" s="248">
        <v>46051</v>
      </c>
      <c r="D2617" s="103"/>
      <c r="E2617" s="693">
        <v>1916</v>
      </c>
      <c r="F2617" s="244"/>
      <c r="G2617" t="s">
        <v>2271</v>
      </c>
    </row>
    <row r="2618" spans="1:7">
      <c r="A2618" s="317" t="s">
        <v>1307</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1105</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1304</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1188</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1105</v>
      </c>
      <c r="B2632" s="76" t="s">
        <v>55</v>
      </c>
      <c r="C2632" s="23">
        <v>46055</v>
      </c>
      <c r="E2632" s="11"/>
      <c r="F2632" s="76" t="s">
        <v>2050</v>
      </c>
      <c r="G2632" t="s">
        <v>1363</v>
      </c>
    </row>
    <row r="2633" spans="1:7">
      <c r="A2633" s="178" t="s">
        <v>1096</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1128</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1105</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1128</v>
      </c>
      <c r="B2642" s="175" t="s">
        <v>1367</v>
      </c>
      <c r="C2642" s="248">
        <v>46057</v>
      </c>
      <c r="D2642" s="103"/>
      <c r="E2642" s="182"/>
      <c r="F2642" s="240" t="s">
        <v>2348</v>
      </c>
      <c r="G2642" t="s">
        <v>1363</v>
      </c>
    </row>
    <row r="2643" spans="1:7">
      <c r="A2643" s="479" t="s">
        <v>1134</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1105</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1128</v>
      </c>
      <c r="B2649" s="175" t="s">
        <v>1367</v>
      </c>
      <c r="C2649" s="239">
        <v>46058</v>
      </c>
      <c r="D2649" s="11">
        <v>298</v>
      </c>
      <c r="G2649" t="s">
        <v>1363</v>
      </c>
    </row>
    <row r="2650" spans="1:7">
      <c r="A2650" s="479" t="s">
        <v>1134</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1105</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1295</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1134</v>
      </c>
      <c r="B2661" s="244" t="s">
        <v>1204</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1134</v>
      </c>
      <c r="B2666" s="244" t="s">
        <v>1204</v>
      </c>
      <c r="C2666" s="23">
        <v>46063</v>
      </c>
      <c r="D2666" s="89">
        <v>1092</v>
      </c>
      <c r="F2666" s="11" t="s">
        <v>2341</v>
      </c>
      <c r="G2666" t="s">
        <v>1363</v>
      </c>
    </row>
    <row r="2667" spans="1:7">
      <c r="A2667" s="240" t="s">
        <v>1105</v>
      </c>
      <c r="B2667" s="240" t="s">
        <v>2278</v>
      </c>
      <c r="C2667" s="23">
        <v>46063</v>
      </c>
      <c r="E2667" s="250">
        <v>2683</v>
      </c>
      <c r="G2667" t="s">
        <v>1363</v>
      </c>
    </row>
    <row r="2668" spans="1:7">
      <c r="A2668" s="244" t="s">
        <v>1093</v>
      </c>
      <c r="B2668" s="244" t="s">
        <v>53</v>
      </c>
      <c r="C2668" s="23">
        <v>46063</v>
      </c>
      <c r="D2668" s="11">
        <v>817</v>
      </c>
      <c r="G2668" t="s">
        <v>1363</v>
      </c>
    </row>
    <row r="2669" spans="1:7">
      <c r="A2669" s="178" t="s">
        <v>1096</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1128</v>
      </c>
      <c r="B2672" s="240" t="s">
        <v>1367</v>
      </c>
      <c r="C2672" s="23">
        <v>46064</v>
      </c>
      <c r="D2672" s="11">
        <v>150</v>
      </c>
      <c r="F2672" s="11" t="s">
        <v>2190</v>
      </c>
      <c r="G2672" t="s">
        <v>1363</v>
      </c>
    </row>
    <row r="2673" spans="1:7">
      <c r="A2673" s="244" t="s">
        <v>1134</v>
      </c>
      <c r="B2673" s="244" t="s">
        <v>1204</v>
      </c>
      <c r="C2673" s="23">
        <v>46064</v>
      </c>
      <c r="D2673" s="11">
        <v>384</v>
      </c>
      <c r="F2673" s="11" t="s">
        <v>2361</v>
      </c>
      <c r="G2673" t="s">
        <v>1363</v>
      </c>
    </row>
    <row r="2674" spans="1:7">
      <c r="A2674" s="240" t="s">
        <v>1105</v>
      </c>
      <c r="B2674" s="240" t="s">
        <v>55</v>
      </c>
      <c r="C2674" s="23">
        <v>46064</v>
      </c>
      <c r="F2674" s="240" t="s">
        <v>1862</v>
      </c>
      <c r="G2674" t="s">
        <v>1363</v>
      </c>
    </row>
    <row r="2675" spans="1:7">
      <c r="A2675" s="244" t="s">
        <v>1105</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1093</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1128</v>
      </c>
      <c r="B2679" s="240" t="s">
        <v>1367</v>
      </c>
      <c r="C2679" s="23">
        <v>46065</v>
      </c>
      <c r="F2679" s="76" t="s">
        <v>1461</v>
      </c>
      <c r="G2679" t="s">
        <v>1363</v>
      </c>
    </row>
    <row r="2680" spans="1:7">
      <c r="A2680" s="244" t="s">
        <v>1134</v>
      </c>
      <c r="B2680" s="244" t="s">
        <v>1204</v>
      </c>
      <c r="C2680" s="23">
        <v>46065</v>
      </c>
      <c r="D2680" s="11">
        <v>397</v>
      </c>
      <c r="F2680" s="11" t="s">
        <v>2364</v>
      </c>
      <c r="G2680" t="s">
        <v>1363</v>
      </c>
    </row>
    <row r="2681" spans="1:7">
      <c r="A2681" s="244" t="s">
        <v>842</v>
      </c>
      <c r="B2681" s="244" t="s">
        <v>1367</v>
      </c>
      <c r="C2681" s="23">
        <v>46065</v>
      </c>
      <c r="E2681" s="74">
        <v>711</v>
      </c>
      <c r="G2681" t="s">
        <v>1363</v>
      </c>
    </row>
    <row r="2682" spans="1:7">
      <c r="A2682" s="240" t="s">
        <v>1105</v>
      </c>
      <c r="B2682" s="240" t="s">
        <v>2278</v>
      </c>
      <c r="C2682" s="23">
        <v>46065</v>
      </c>
      <c r="D2682" s="11">
        <v>30</v>
      </c>
      <c r="G2682" t="s">
        <v>1363</v>
      </c>
    </row>
    <row r="2683" spans="1:7">
      <c r="A2683" s="244" t="s">
        <v>248</v>
      </c>
      <c r="B2683" s="244" t="s">
        <v>55</v>
      </c>
      <c r="C2683" s="23">
        <v>46065</v>
      </c>
      <c r="D2683" s="89">
        <v>1289</v>
      </c>
      <c r="G2683" t="s">
        <v>1363</v>
      </c>
    </row>
    <row r="2684" spans="1:7">
      <c r="A2684" s="244" t="s">
        <v>1093</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1134</v>
      </c>
      <c r="B2688" s="240" t="s">
        <v>1204</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1134</v>
      </c>
      <c r="B2693" s="240" t="s">
        <v>1204</v>
      </c>
      <c r="C2693" s="23">
        <v>46070</v>
      </c>
      <c r="D2693" s="11">
        <v>467</v>
      </c>
      <c r="G2693" t="s">
        <v>1363</v>
      </c>
    </row>
    <row r="2694" spans="1:7">
      <c r="A2694" s="244" t="s">
        <v>835</v>
      </c>
      <c r="B2694" s="244" t="s">
        <v>57</v>
      </c>
      <c r="C2694" s="23">
        <v>46070</v>
      </c>
      <c r="D2694" s="89">
        <v>1532</v>
      </c>
      <c r="F2694" s="11" t="s">
        <v>2369</v>
      </c>
      <c r="G2694" t="s">
        <v>1363</v>
      </c>
    </row>
    <row r="2695" spans="1:7">
      <c r="A2695" s="240" t="s">
        <v>1107</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1134</v>
      </c>
      <c r="B2700" s="240" t="s">
        <v>1204</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1107</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1134</v>
      </c>
      <c r="B2706" s="240" t="s">
        <v>1204</v>
      </c>
      <c r="C2706" s="23">
        <v>46072</v>
      </c>
      <c r="D2706" s="11">
        <v>448</v>
      </c>
      <c r="G2706" t="s">
        <v>1363</v>
      </c>
    </row>
    <row r="2707" spans="1:7">
      <c r="A2707" s="244" t="s">
        <v>835</v>
      </c>
      <c r="B2707" s="244" t="s">
        <v>57</v>
      </c>
      <c r="C2707" s="23">
        <v>46072</v>
      </c>
      <c r="D2707" s="11">
        <v>864</v>
      </c>
      <c r="F2707" s="11" t="s">
        <v>2373</v>
      </c>
      <c r="G2707" t="s">
        <v>1363</v>
      </c>
    </row>
    <row r="2708" spans="1:7">
      <c r="A2708" s="244" t="s">
        <v>1131</v>
      </c>
      <c r="B2708" s="244" t="s">
        <v>57</v>
      </c>
      <c r="C2708" s="23">
        <v>46072</v>
      </c>
      <c r="D2708" s="11">
        <v>538</v>
      </c>
      <c r="F2708" s="11" t="s">
        <v>2374</v>
      </c>
      <c r="G2708" t="s">
        <v>1363</v>
      </c>
    </row>
    <row r="2709" spans="1:7">
      <c r="A2709" s="240" t="s">
        <v>1107</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1107</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1134</v>
      </c>
      <c r="B2719" s="240" t="s">
        <v>1204</v>
      </c>
      <c r="C2719" s="23">
        <v>46076</v>
      </c>
      <c r="D2719" s="89">
        <v>1044</v>
      </c>
      <c r="F2719" s="11" t="s">
        <v>2378</v>
      </c>
      <c r="G2719" t="s">
        <v>1363</v>
      </c>
    </row>
    <row r="2720" spans="1:7">
      <c r="A2720" s="240" t="s">
        <v>1107</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1134</v>
      </c>
      <c r="B2723" s="240" t="s">
        <v>1204</v>
      </c>
      <c r="C2723" s="23">
        <v>46077</v>
      </c>
      <c r="F2723" s="240" t="s">
        <v>2379</v>
      </c>
      <c r="G2723" t="s">
        <v>1363</v>
      </c>
    </row>
    <row r="2724" spans="1:7">
      <c r="A2724" s="244" t="s">
        <v>1131</v>
      </c>
      <c r="B2724" s="244" t="s">
        <v>57</v>
      </c>
      <c r="C2724" s="23">
        <v>46077</v>
      </c>
      <c r="D2724" s="89">
        <v>1056</v>
      </c>
      <c r="F2724" s="11" t="s">
        <v>2380</v>
      </c>
      <c r="G2724" t="s">
        <v>1363</v>
      </c>
    </row>
    <row r="2725" spans="1:7">
      <c r="A2725" s="240" t="s">
        <v>1107</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1131</v>
      </c>
      <c r="B2728" s="240" t="s">
        <v>57</v>
      </c>
      <c r="C2728" s="23">
        <v>46078</v>
      </c>
      <c r="D2728" s="89">
        <v>2018</v>
      </c>
      <c r="F2728" s="11" t="s">
        <v>2381</v>
      </c>
      <c r="G2728" t="s">
        <v>1363</v>
      </c>
    </row>
    <row r="2729" spans="1:7">
      <c r="A2729" s="240" t="s">
        <v>1107</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1131</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1131</v>
      </c>
      <c r="B2747" s="240" t="s">
        <v>57</v>
      </c>
      <c r="C2747" s="23">
        <v>46085</v>
      </c>
      <c r="F2747" s="1306" t="s">
        <v>2385</v>
      </c>
      <c r="G2747" t="s">
        <v>1364</v>
      </c>
    </row>
    <row r="2748" spans="1:7">
      <c r="A2748" s="178" t="s">
        <v>839</v>
      </c>
      <c r="B2748" s="240" t="s">
        <v>57</v>
      </c>
      <c r="C2748" s="23">
        <v>46085</v>
      </c>
      <c r="F2748" s="11" t="s">
        <v>2386</v>
      </c>
      <c r="G2748" t="s">
        <v>1364</v>
      </c>
    </row>
    <row r="2749" spans="1:7">
      <c r="A2749" s="631" t="s">
        <v>1134</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1107</v>
      </c>
      <c r="B2751" s="244" t="s">
        <v>53</v>
      </c>
      <c r="C2751" s="23">
        <v>46085</v>
      </c>
      <c r="E2751" s="657"/>
      <c r="F2751" s="50" t="s">
        <v>2387</v>
      </c>
      <c r="G2751" t="s">
        <v>1364</v>
      </c>
    </row>
    <row r="2752" spans="1:7">
      <c r="A2752" s="244" t="s">
        <v>1107</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240" t="s">
        <v>1429</v>
      </c>
      <c r="B2790" s="240" t="s">
        <v>1367</v>
      </c>
      <c r="C2790" s="23">
        <v>46098</v>
      </c>
      <c r="G2790" t="s">
        <v>1364</v>
      </c>
    </row>
    <row r="2791" spans="1:7">
      <c r="A2791" s="1352" t="s">
        <v>142</v>
      </c>
      <c r="B2791" s="1352" t="s">
        <v>57</v>
      </c>
      <c r="C2791" s="23">
        <v>46098</v>
      </c>
      <c r="G2791" t="s">
        <v>1364</v>
      </c>
    </row>
    <row r="2792" spans="1:7">
      <c r="A2792" s="1352" t="s">
        <v>251</v>
      </c>
      <c r="B2792" s="1352" t="s">
        <v>53</v>
      </c>
      <c r="C2792" s="23">
        <v>46098</v>
      </c>
      <c r="G2792" t="s">
        <v>1364</v>
      </c>
    </row>
    <row r="2793" spans="1:7">
      <c r="A2793" s="1353" t="s">
        <v>196</v>
      </c>
      <c r="B2793" s="1353" t="s">
        <v>55</v>
      </c>
      <c r="C2793" s="23">
        <v>46098</v>
      </c>
      <c r="G2793" t="s">
        <v>1364</v>
      </c>
    </row>
    <row r="2794" spans="1:7">
      <c r="A2794" s="1353" t="s">
        <v>1431</v>
      </c>
      <c r="B2794" s="1353" t="s">
        <v>59</v>
      </c>
      <c r="C2794" s="23">
        <v>46098</v>
      </c>
      <c r="G2794" t="s">
        <v>1364</v>
      </c>
    </row>
    <row r="2795" spans="1:7">
      <c r="A2795" s="1353" t="s">
        <v>239</v>
      </c>
      <c r="B2795" s="1353" t="s">
        <v>1367</v>
      </c>
      <c r="C2795" s="23">
        <v>46098</v>
      </c>
      <c r="G2795" t="s">
        <v>1364</v>
      </c>
    </row>
    <row r="2796" spans="1:7">
      <c r="A2796" s="1353" t="s">
        <v>245</v>
      </c>
      <c r="B2796" s="1353" t="s">
        <v>1367</v>
      </c>
      <c r="C2796" s="23">
        <v>46098</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7"/>
      <c r="B154" s="1308"/>
      <c r="C154" s="1309"/>
      <c r="D154" s="1308"/>
      <c r="E154" s="1308"/>
      <c r="F154" s="1308"/>
      <c r="G154" s="1308"/>
      <c r="H154" s="1308"/>
      <c r="I154" s="1310"/>
      <c r="J154" s="1310"/>
      <c r="K154" s="1310"/>
      <c r="L154" s="1310"/>
      <c r="M154" s="1310"/>
      <c r="N154" s="1310"/>
      <c r="O154" s="1310"/>
      <c r="P154" s="1310"/>
      <c r="Q154" s="1310"/>
      <c r="R154" s="1310"/>
      <c r="S154" s="1310"/>
      <c r="T154" s="1310"/>
      <c r="U154" s="1310"/>
      <c r="V154" s="1310"/>
      <c r="W154" s="1310"/>
      <c r="X154" s="1310"/>
      <c r="Y154" s="1310"/>
      <c r="Z154" s="1310"/>
      <c r="AA154" s="1310"/>
      <c r="AB154" s="1310"/>
      <c r="AC154" s="1310"/>
      <c r="AD154" s="1310"/>
      <c r="AE154" s="1310"/>
      <c r="AF154" s="1310"/>
      <c r="AG154" s="1310"/>
      <c r="AH154" s="1310"/>
      <c r="AI154" s="1310"/>
      <c r="AJ154" s="1310"/>
      <c r="AK154" s="1310"/>
      <c r="AL154" s="1310"/>
      <c r="AM154" s="1310"/>
      <c r="AN154" s="1310"/>
      <c r="AO154" s="1310"/>
      <c r="AP154" s="1310"/>
      <c r="AQ154" s="1310"/>
      <c r="AR154" s="1310"/>
      <c r="AS154" s="1310"/>
      <c r="AT154" s="1310"/>
      <c r="AU154" s="1310"/>
      <c r="AV154" s="1310"/>
      <c r="AW154" s="1310"/>
      <c r="AX154" s="1310"/>
      <c r="AY154" s="1310"/>
      <c r="AZ154" s="1310"/>
      <c r="BA154" s="1310"/>
      <c r="BB154" s="1310"/>
      <c r="BC154" s="1310"/>
      <c r="BD154" s="1310"/>
      <c r="BE154" s="1310"/>
      <c r="BF154" s="1310"/>
      <c r="BG154" s="1310"/>
      <c r="BH154" s="1310"/>
      <c r="BI154" s="1310"/>
      <c r="BJ154" s="1310"/>
      <c r="BK154" s="1310"/>
      <c r="BL154" s="1310"/>
      <c r="BM154" s="1310"/>
      <c r="BN154" s="1310"/>
      <c r="BO154" s="1310"/>
      <c r="BP154" s="1310"/>
      <c r="BQ154" s="1310"/>
      <c r="BR154" s="1310"/>
      <c r="BS154" s="1310"/>
      <c r="BT154" s="1310"/>
      <c r="BU154" s="1310"/>
      <c r="BV154" s="1310"/>
      <c r="BW154" s="1310"/>
      <c r="BX154" s="1310"/>
      <c r="BY154" s="1310"/>
      <c r="BZ154" s="1310"/>
      <c r="CA154" s="1310"/>
      <c r="CB154" s="1310"/>
      <c r="CC154" s="1310"/>
      <c r="CD154" s="1310"/>
      <c r="CE154" s="1310"/>
      <c r="CF154" s="1310"/>
      <c r="CG154" s="1310"/>
      <c r="CH154" s="1310"/>
      <c r="CI154" s="1310"/>
      <c r="CJ154" s="1310"/>
      <c r="CK154" s="1310"/>
      <c r="CL154" s="1310"/>
      <c r="CM154" s="1310"/>
      <c r="CN154" s="1310"/>
      <c r="CO154" s="1310"/>
      <c r="CP154" s="1310"/>
      <c r="CQ154" s="1310"/>
      <c r="CR154" s="1310"/>
    </row>
    <row r="155" spans="1:96">
      <c r="A155" s="1307"/>
      <c r="B155" s="1308"/>
      <c r="C155" s="1309"/>
      <c r="D155" s="1308"/>
      <c r="E155" s="1308"/>
      <c r="F155" s="1308"/>
      <c r="G155" s="1308"/>
      <c r="H155" s="1308"/>
      <c r="I155" s="1310"/>
      <c r="J155" s="1310"/>
      <c r="K155" s="1310"/>
      <c r="L155" s="1310"/>
      <c r="M155" s="1310"/>
      <c r="N155" s="1310"/>
      <c r="O155" s="1310"/>
      <c r="P155" s="1310"/>
      <c r="Q155" s="1310"/>
      <c r="R155" s="1310"/>
      <c r="S155" s="1310"/>
      <c r="T155" s="1310"/>
      <c r="U155" s="1310"/>
      <c r="V155" s="1310"/>
      <c r="W155" s="1310"/>
      <c r="X155" s="1310"/>
      <c r="Y155" s="1310"/>
      <c r="Z155" s="1310"/>
      <c r="AA155" s="1310"/>
      <c r="AB155" s="1310"/>
      <c r="AC155" s="1310"/>
      <c r="AD155" s="1310"/>
      <c r="AE155" s="1310"/>
      <c r="AF155" s="1310"/>
      <c r="AG155" s="1310"/>
      <c r="AH155" s="1310"/>
      <c r="AI155" s="1310"/>
      <c r="AJ155" s="1310"/>
      <c r="AK155" s="1310"/>
      <c r="AL155" s="1310"/>
      <c r="AM155" s="1310"/>
      <c r="AN155" s="1310"/>
      <c r="AO155" s="1310"/>
      <c r="AP155" s="1310"/>
      <c r="AQ155" s="1310"/>
      <c r="AR155" s="1310"/>
      <c r="AS155" s="1310"/>
      <c r="AT155" s="1310"/>
      <c r="AU155" s="1310"/>
      <c r="AV155" s="1310"/>
      <c r="AW155" s="1310"/>
      <c r="AX155" s="1310"/>
      <c r="AY155" s="1310"/>
      <c r="AZ155" s="1310"/>
      <c r="BA155" s="1310"/>
      <c r="BB155" s="1310"/>
      <c r="BC155" s="1310"/>
      <c r="BD155" s="1310"/>
      <c r="BE155" s="1310"/>
      <c r="BF155" s="1310"/>
      <c r="BG155" s="1310"/>
      <c r="BH155" s="1310"/>
      <c r="BI155" s="1310"/>
      <c r="BJ155" s="1310"/>
      <c r="BK155" s="1310"/>
      <c r="BL155" s="1310"/>
      <c r="BM155" s="1310"/>
      <c r="BN155" s="1310"/>
      <c r="BO155" s="1310"/>
      <c r="BP155" s="1310"/>
      <c r="BQ155" s="1310"/>
      <c r="BR155" s="1310"/>
      <c r="BS155" s="1310"/>
      <c r="BT155" s="1310"/>
      <c r="BU155" s="1310"/>
      <c r="BV155" s="1310"/>
      <c r="BW155" s="1310"/>
      <c r="BX155" s="1310"/>
      <c r="BY155" s="1310"/>
      <c r="BZ155" s="1310"/>
      <c r="CA155" s="1310"/>
      <c r="CB155" s="1310"/>
      <c r="CC155" s="1310"/>
      <c r="CD155" s="1310"/>
      <c r="CE155" s="1310"/>
      <c r="CF155" s="1310"/>
      <c r="CG155" s="1310"/>
      <c r="CH155" s="1310"/>
      <c r="CI155" s="1310"/>
      <c r="CJ155" s="1310"/>
      <c r="CK155" s="1310"/>
      <c r="CL155" s="1310"/>
      <c r="CM155" s="1310"/>
      <c r="CN155" s="1310"/>
      <c r="CO155" s="1310"/>
      <c r="CP155" s="1310"/>
      <c r="CQ155" s="1310"/>
      <c r="CR155" s="1310"/>
    </row>
    <row r="156" spans="1:96">
      <c r="A156" s="1307"/>
      <c r="B156" s="1308"/>
      <c r="C156" s="1309"/>
      <c r="D156" s="1308"/>
      <c r="E156" s="1308"/>
      <c r="F156" s="1308"/>
      <c r="G156" s="1308"/>
      <c r="H156" s="1308"/>
      <c r="I156" s="1310"/>
      <c r="J156" s="1310"/>
      <c r="K156" s="1310"/>
      <c r="L156" s="1310"/>
      <c r="M156" s="1310"/>
      <c r="N156" s="1310"/>
      <c r="O156" s="1310"/>
      <c r="P156" s="1310"/>
      <c r="Q156" s="1310"/>
      <c r="R156" s="1310"/>
      <c r="S156" s="1310"/>
      <c r="T156" s="1310"/>
      <c r="U156" s="1310"/>
      <c r="V156" s="1310"/>
      <c r="W156" s="1310"/>
      <c r="X156" s="1310"/>
      <c r="Y156" s="1310"/>
      <c r="Z156" s="1310"/>
      <c r="AA156" s="1310"/>
      <c r="AB156" s="1310"/>
      <c r="AC156" s="1310"/>
      <c r="AD156" s="1310"/>
      <c r="AE156" s="1310"/>
      <c r="AF156" s="1310"/>
      <c r="AG156" s="1310"/>
      <c r="AH156" s="1310"/>
      <c r="AI156" s="1310"/>
      <c r="AJ156" s="1310"/>
      <c r="AK156" s="1310"/>
      <c r="AL156" s="1310"/>
      <c r="AM156" s="1310"/>
      <c r="AN156" s="1310"/>
      <c r="AO156" s="1310"/>
      <c r="AP156" s="1310"/>
      <c r="AQ156" s="1310"/>
      <c r="AR156" s="1310"/>
      <c r="AS156" s="1310"/>
      <c r="AT156" s="1310"/>
      <c r="AU156" s="1310"/>
      <c r="AV156" s="1310"/>
      <c r="AW156" s="1310"/>
      <c r="AX156" s="1310"/>
      <c r="AY156" s="1310"/>
      <c r="AZ156" s="1310"/>
      <c r="BA156" s="1310"/>
      <c r="BB156" s="1310"/>
      <c r="BC156" s="1310"/>
      <c r="BD156" s="1310"/>
      <c r="BE156" s="1310"/>
      <c r="BF156" s="1310"/>
      <c r="BG156" s="1310"/>
      <c r="BH156" s="1310"/>
      <c r="BI156" s="1310"/>
      <c r="BJ156" s="1310"/>
      <c r="BK156" s="1310"/>
      <c r="BL156" s="1310"/>
      <c r="BM156" s="1310"/>
      <c r="BN156" s="1310"/>
      <c r="BO156" s="1310"/>
      <c r="BP156" s="1310"/>
      <c r="BQ156" s="1310"/>
      <c r="BR156" s="1310"/>
      <c r="BS156" s="1310"/>
      <c r="BT156" s="1310"/>
      <c r="BU156" s="1310"/>
      <c r="BV156" s="1310"/>
      <c r="BW156" s="1310"/>
      <c r="BX156" s="1310"/>
      <c r="BY156" s="1310"/>
      <c r="BZ156" s="1310"/>
      <c r="CA156" s="1310"/>
      <c r="CB156" s="1310"/>
      <c r="CC156" s="1310"/>
      <c r="CD156" s="1310"/>
      <c r="CE156" s="1310"/>
      <c r="CF156" s="1310"/>
      <c r="CG156" s="1310"/>
      <c r="CH156" s="1310"/>
      <c r="CI156" s="1310"/>
      <c r="CJ156" s="1310"/>
      <c r="CK156" s="1310"/>
      <c r="CL156" s="1310"/>
      <c r="CM156" s="1310"/>
      <c r="CN156" s="1310"/>
      <c r="CO156" s="1310"/>
      <c r="CP156" s="1310"/>
      <c r="CQ156" s="1310"/>
      <c r="CR156" s="1310"/>
    </row>
    <row r="157" spans="1:96">
      <c r="A157" s="1307"/>
      <c r="B157" s="1308"/>
      <c r="C157" s="1309"/>
      <c r="D157" s="1308"/>
      <c r="E157" s="1308"/>
      <c r="F157" s="1308"/>
      <c r="G157" s="1308"/>
      <c r="H157" s="1308"/>
      <c r="I157" s="1310"/>
      <c r="J157" s="1310"/>
      <c r="K157" s="1310"/>
      <c r="L157" s="1310"/>
      <c r="M157" s="1310"/>
      <c r="N157" s="1310"/>
      <c r="O157" s="1310"/>
      <c r="P157" s="1310"/>
      <c r="Q157" s="1310"/>
      <c r="R157" s="1310"/>
      <c r="S157" s="1310"/>
      <c r="T157" s="1310"/>
      <c r="U157" s="1310"/>
      <c r="V157" s="1310"/>
      <c r="W157" s="1310"/>
      <c r="X157" s="1310"/>
      <c r="Y157" s="1310"/>
      <c r="Z157" s="1310"/>
      <c r="AA157" s="1310"/>
      <c r="AB157" s="1310"/>
      <c r="AC157" s="1310"/>
      <c r="AD157" s="1310"/>
      <c r="AE157" s="1310"/>
      <c r="AF157" s="1310"/>
      <c r="AG157" s="1310"/>
      <c r="AH157" s="1310"/>
      <c r="AI157" s="1310"/>
      <c r="AJ157" s="1310"/>
      <c r="AK157" s="1310"/>
      <c r="AL157" s="1310"/>
      <c r="AM157" s="1310"/>
      <c r="AN157" s="1310"/>
      <c r="AO157" s="1310"/>
      <c r="AP157" s="1310"/>
      <c r="AQ157" s="1310"/>
      <c r="AR157" s="1310"/>
      <c r="AS157" s="1310"/>
      <c r="AT157" s="1310"/>
      <c r="AU157" s="1310"/>
      <c r="AV157" s="1310"/>
      <c r="AW157" s="1310"/>
      <c r="AX157" s="1310"/>
      <c r="AY157" s="1310"/>
      <c r="AZ157" s="1310"/>
      <c r="BA157" s="1310"/>
      <c r="BB157" s="1310"/>
      <c r="BC157" s="1310"/>
      <c r="BD157" s="1310"/>
      <c r="BE157" s="1310"/>
      <c r="BF157" s="1310"/>
      <c r="BG157" s="1310"/>
      <c r="BH157" s="1310"/>
      <c r="BI157" s="1310"/>
      <c r="BJ157" s="1310"/>
      <c r="BK157" s="1310"/>
      <c r="BL157" s="1310"/>
      <c r="BM157" s="1310"/>
      <c r="BN157" s="1310"/>
      <c r="BO157" s="1310"/>
      <c r="BP157" s="1310"/>
      <c r="BQ157" s="1310"/>
      <c r="BR157" s="1310"/>
      <c r="BS157" s="1310"/>
      <c r="BT157" s="1310"/>
      <c r="BU157" s="1310"/>
      <c r="BV157" s="1310"/>
      <c r="BW157" s="1310"/>
      <c r="BX157" s="1310"/>
      <c r="BY157" s="1310"/>
      <c r="BZ157" s="1310"/>
      <c r="CA157" s="1310"/>
      <c r="CB157" s="1310"/>
      <c r="CC157" s="1310"/>
      <c r="CD157" s="1310"/>
      <c r="CE157" s="1310"/>
      <c r="CF157" s="1310"/>
      <c r="CG157" s="1310"/>
      <c r="CH157" s="1310"/>
      <c r="CI157" s="1310"/>
      <c r="CJ157" s="1310"/>
      <c r="CK157" s="1310"/>
      <c r="CL157" s="1310"/>
      <c r="CM157" s="1310"/>
      <c r="CN157" s="1310"/>
      <c r="CO157" s="1310"/>
      <c r="CP157" s="1310"/>
      <c r="CQ157" s="1310"/>
      <c r="CR157" s="1310"/>
    </row>
    <row r="158" spans="1:96">
      <c r="A158" s="1307"/>
      <c r="B158" s="1308"/>
      <c r="C158" s="1309"/>
      <c r="D158" s="1308"/>
      <c r="E158" s="1308"/>
      <c r="F158" s="1308"/>
      <c r="G158" s="1308"/>
      <c r="H158" s="1308"/>
      <c r="I158" s="1310"/>
      <c r="J158" s="1310"/>
      <c r="K158" s="1310"/>
      <c r="L158" s="1310"/>
      <c r="M158" s="1310"/>
      <c r="N158" s="1310"/>
      <c r="O158" s="1310"/>
      <c r="P158" s="1310"/>
      <c r="Q158" s="1310"/>
      <c r="R158" s="1310"/>
      <c r="S158" s="1310"/>
      <c r="T158" s="1310"/>
      <c r="U158" s="1310"/>
      <c r="V158" s="1310"/>
      <c r="W158" s="1310"/>
      <c r="X158" s="1310"/>
      <c r="Y158" s="1310"/>
      <c r="Z158" s="1310"/>
      <c r="AA158" s="1310"/>
      <c r="AB158" s="1310"/>
      <c r="AC158" s="1310"/>
      <c r="AD158" s="1310"/>
      <c r="AE158" s="1310"/>
      <c r="AF158" s="1310"/>
      <c r="AG158" s="1310"/>
      <c r="AH158" s="1310"/>
      <c r="AI158" s="1310"/>
      <c r="AJ158" s="1310"/>
      <c r="AK158" s="1310"/>
      <c r="AL158" s="1310"/>
      <c r="AM158" s="1310"/>
      <c r="AN158" s="1310"/>
      <c r="AO158" s="1310"/>
      <c r="AP158" s="1310"/>
      <c r="AQ158" s="1310"/>
      <c r="AR158" s="1310"/>
      <c r="AS158" s="1310"/>
      <c r="AT158" s="1310"/>
      <c r="AU158" s="1310"/>
      <c r="AV158" s="1310"/>
      <c r="AW158" s="1310"/>
      <c r="AX158" s="1310"/>
      <c r="AY158" s="1310"/>
      <c r="AZ158" s="1310"/>
      <c r="BA158" s="1310"/>
      <c r="BB158" s="1310"/>
      <c r="BC158" s="1310"/>
      <c r="BD158" s="1310"/>
      <c r="BE158" s="1310"/>
      <c r="BF158" s="1310"/>
      <c r="BG158" s="1310"/>
      <c r="BH158" s="1310"/>
      <c r="BI158" s="1310"/>
      <c r="BJ158" s="1310"/>
      <c r="BK158" s="1310"/>
      <c r="BL158" s="1310"/>
      <c r="BM158" s="1310"/>
      <c r="BN158" s="1310"/>
      <c r="BO158" s="1310"/>
      <c r="BP158" s="1310"/>
      <c r="BQ158" s="1310"/>
      <c r="BR158" s="1310"/>
      <c r="BS158" s="1310"/>
      <c r="BT158" s="1310"/>
      <c r="BU158" s="1310"/>
      <c r="BV158" s="1310"/>
      <c r="BW158" s="1310"/>
      <c r="BX158" s="1310"/>
      <c r="BY158" s="1310"/>
      <c r="BZ158" s="1310"/>
      <c r="CA158" s="1310"/>
      <c r="CB158" s="1310"/>
      <c r="CC158" s="1310"/>
      <c r="CD158" s="1310"/>
      <c r="CE158" s="1310"/>
      <c r="CF158" s="1310"/>
      <c r="CG158" s="1310"/>
      <c r="CH158" s="1310"/>
      <c r="CI158" s="1310"/>
      <c r="CJ158" s="1310"/>
      <c r="CK158" s="1310"/>
      <c r="CL158" s="1310"/>
      <c r="CM158" s="1310"/>
      <c r="CN158" s="1310"/>
      <c r="CO158" s="1310"/>
      <c r="CP158" s="1310"/>
      <c r="CQ158" s="1310"/>
      <c r="CR158" s="1310"/>
    </row>
    <row r="159" spans="1:96">
      <c r="A159" s="1307"/>
      <c r="B159" s="1308"/>
      <c r="C159" s="1309"/>
      <c r="D159" s="1308"/>
      <c r="E159" s="1308"/>
      <c r="F159" s="1308"/>
      <c r="G159" s="1308"/>
      <c r="H159" s="1308"/>
      <c r="I159" s="1310"/>
      <c r="J159" s="1310"/>
      <c r="K159" s="1310"/>
      <c r="L159" s="1310"/>
      <c r="M159" s="1310"/>
      <c r="N159" s="1310"/>
      <c r="O159" s="1310"/>
      <c r="P159" s="1310"/>
      <c r="Q159" s="1310"/>
      <c r="R159" s="1310"/>
      <c r="S159" s="1310"/>
      <c r="T159" s="1310"/>
      <c r="U159" s="1310"/>
      <c r="V159" s="1310"/>
      <c r="W159" s="1310"/>
      <c r="X159" s="1310"/>
      <c r="Y159" s="1310"/>
      <c r="Z159" s="1310"/>
      <c r="AA159" s="1310"/>
      <c r="AB159" s="1310"/>
      <c r="AC159" s="1310"/>
      <c r="AD159" s="1310"/>
      <c r="AE159" s="1310"/>
      <c r="AF159" s="1310"/>
      <c r="AG159" s="1310"/>
      <c r="AH159" s="1310"/>
      <c r="AI159" s="1310"/>
      <c r="AJ159" s="1310"/>
      <c r="AK159" s="1310"/>
      <c r="AL159" s="1310"/>
      <c r="AM159" s="1310"/>
      <c r="AN159" s="1310"/>
      <c r="AO159" s="1310"/>
      <c r="AP159" s="1310"/>
      <c r="AQ159" s="1310"/>
      <c r="AR159" s="1310"/>
      <c r="AS159" s="1310"/>
      <c r="AT159" s="1310"/>
      <c r="AU159" s="1310"/>
      <c r="AV159" s="1310"/>
      <c r="AW159" s="1310"/>
      <c r="AX159" s="1310"/>
      <c r="AY159" s="1310"/>
      <c r="AZ159" s="1310"/>
      <c r="BA159" s="1310"/>
      <c r="BB159" s="1310"/>
      <c r="BC159" s="1310"/>
      <c r="BD159" s="1310"/>
      <c r="BE159" s="1310"/>
      <c r="BF159" s="1310"/>
      <c r="BG159" s="1310"/>
      <c r="BH159" s="1310"/>
      <c r="BI159" s="1310"/>
      <c r="BJ159" s="1310"/>
      <c r="BK159" s="1310"/>
      <c r="BL159" s="1310"/>
      <c r="BM159" s="1310"/>
      <c r="BN159" s="1310"/>
      <c r="BO159" s="1310"/>
      <c r="BP159" s="1310"/>
      <c r="BQ159" s="1310"/>
      <c r="BR159" s="1310"/>
      <c r="BS159" s="1310"/>
      <c r="BT159" s="1310"/>
      <c r="BU159" s="1310"/>
      <c r="BV159" s="1310"/>
      <c r="BW159" s="1310"/>
      <c r="BX159" s="1310"/>
      <c r="BY159" s="1310"/>
      <c r="BZ159" s="1310"/>
      <c r="CA159" s="1310"/>
      <c r="CB159" s="1310"/>
      <c r="CC159" s="1310"/>
      <c r="CD159" s="1310"/>
      <c r="CE159" s="1310"/>
      <c r="CF159" s="1310"/>
      <c r="CG159" s="1310"/>
      <c r="CH159" s="1310"/>
      <c r="CI159" s="1310"/>
      <c r="CJ159" s="1310"/>
      <c r="CK159" s="1310"/>
      <c r="CL159" s="1310"/>
      <c r="CM159" s="1310"/>
      <c r="CN159" s="1310"/>
      <c r="CO159" s="1310"/>
      <c r="CP159" s="1310"/>
      <c r="CQ159" s="1310"/>
      <c r="CR159" s="1310"/>
    </row>
    <row r="160" spans="1:96">
      <c r="A160" s="1307"/>
      <c r="B160" s="1308"/>
      <c r="C160" s="1309"/>
      <c r="D160" s="1308"/>
      <c r="E160" s="1308"/>
      <c r="F160" s="1308"/>
      <c r="G160" s="1308"/>
      <c r="H160" s="1308"/>
      <c r="I160" s="1310"/>
      <c r="J160" s="1310"/>
      <c r="K160" s="1310"/>
      <c r="L160" s="1310"/>
      <c r="M160" s="1310"/>
      <c r="N160" s="1310"/>
      <c r="O160" s="1310"/>
      <c r="P160" s="1310"/>
      <c r="Q160" s="1310"/>
      <c r="R160" s="1310"/>
      <c r="S160" s="1310"/>
      <c r="T160" s="1310"/>
      <c r="U160" s="1310"/>
      <c r="V160" s="1310"/>
      <c r="W160" s="1310"/>
      <c r="X160" s="1310"/>
      <c r="Y160" s="1310"/>
      <c r="Z160" s="1310"/>
      <c r="AA160" s="1310"/>
      <c r="AB160" s="1310"/>
      <c r="AC160" s="1310"/>
      <c r="AD160" s="1310"/>
      <c r="AE160" s="1310"/>
      <c r="AF160" s="1310"/>
      <c r="AG160" s="1310"/>
      <c r="AH160" s="1310"/>
      <c r="AI160" s="1310"/>
      <c r="AJ160" s="1310"/>
      <c r="AK160" s="1310"/>
      <c r="AL160" s="1310"/>
      <c r="AM160" s="1310"/>
      <c r="AN160" s="1310"/>
      <c r="AO160" s="1310"/>
      <c r="AP160" s="1310"/>
      <c r="AQ160" s="1310"/>
      <c r="AR160" s="1310"/>
      <c r="AS160" s="1310"/>
      <c r="AT160" s="1310"/>
      <c r="AU160" s="1310"/>
      <c r="AV160" s="1310"/>
      <c r="AW160" s="1310"/>
      <c r="AX160" s="1310"/>
      <c r="AY160" s="1310"/>
      <c r="AZ160" s="1310"/>
      <c r="BA160" s="1310"/>
      <c r="BB160" s="1310"/>
      <c r="BC160" s="1310"/>
      <c r="BD160" s="1310"/>
      <c r="BE160" s="1310"/>
      <c r="BF160" s="1310"/>
      <c r="BG160" s="1310"/>
      <c r="BH160" s="1310"/>
      <c r="BI160" s="1310"/>
      <c r="BJ160" s="1310"/>
      <c r="BK160" s="1310"/>
      <c r="BL160" s="1310"/>
      <c r="BM160" s="1310"/>
      <c r="BN160" s="1310"/>
      <c r="BO160" s="1310"/>
      <c r="BP160" s="1310"/>
      <c r="BQ160" s="1310"/>
      <c r="BR160" s="1310"/>
      <c r="BS160" s="1310"/>
      <c r="BT160" s="1310"/>
      <c r="BU160" s="1310"/>
      <c r="BV160" s="1310"/>
      <c r="BW160" s="1310"/>
      <c r="BX160" s="1310"/>
      <c r="BY160" s="1310"/>
      <c r="BZ160" s="1310"/>
      <c r="CA160" s="1310"/>
      <c r="CB160" s="1310"/>
      <c r="CC160" s="1310"/>
      <c r="CD160" s="1310"/>
      <c r="CE160" s="1310"/>
      <c r="CF160" s="1310"/>
      <c r="CG160" s="1310"/>
      <c r="CH160" s="1310"/>
      <c r="CI160" s="1310"/>
      <c r="CJ160" s="1310"/>
      <c r="CK160" s="1310"/>
      <c r="CL160" s="1310"/>
      <c r="CM160" s="1310"/>
      <c r="CN160" s="1310"/>
      <c r="CO160" s="1310"/>
      <c r="CP160" s="1310"/>
      <c r="CQ160" s="1310"/>
      <c r="CR160" s="1310"/>
    </row>
    <row r="161" spans="1:96">
      <c r="A161" s="1307"/>
      <c r="B161" s="1308"/>
      <c r="C161" s="1309"/>
      <c r="D161" s="1308"/>
      <c r="E161" s="1308"/>
      <c r="F161" s="1308"/>
      <c r="G161" s="1308"/>
      <c r="H161" s="1308"/>
      <c r="I161" s="1310"/>
      <c r="J161" s="1310"/>
      <c r="K161" s="1310"/>
      <c r="L161" s="1310"/>
      <c r="M161" s="1310"/>
      <c r="N161" s="1310"/>
      <c r="O161" s="1310"/>
      <c r="P161" s="1310"/>
      <c r="Q161" s="1310"/>
      <c r="R161" s="1310"/>
      <c r="S161" s="1310"/>
      <c r="T161" s="1310"/>
      <c r="U161" s="1310"/>
      <c r="V161" s="1310"/>
      <c r="W161" s="1310"/>
      <c r="X161" s="1310"/>
      <c r="Y161" s="1310"/>
      <c r="Z161" s="1310"/>
      <c r="AA161" s="1310"/>
      <c r="AB161" s="1310"/>
      <c r="AC161" s="1310"/>
      <c r="AD161" s="1310"/>
      <c r="AE161" s="1310"/>
      <c r="AF161" s="1310"/>
      <c r="AG161" s="1310"/>
      <c r="AH161" s="1310"/>
      <c r="AI161" s="1310"/>
      <c r="AJ161" s="1310"/>
      <c r="AK161" s="1310"/>
      <c r="AL161" s="1310"/>
      <c r="AM161" s="1310"/>
      <c r="AN161" s="1310"/>
      <c r="AO161" s="1310"/>
      <c r="AP161" s="1310"/>
      <c r="AQ161" s="1310"/>
      <c r="AR161" s="1310"/>
      <c r="AS161" s="1310"/>
      <c r="AT161" s="1310"/>
      <c r="AU161" s="1310"/>
      <c r="AV161" s="1310"/>
      <c r="AW161" s="1310"/>
      <c r="AX161" s="1310"/>
      <c r="AY161" s="1310"/>
      <c r="AZ161" s="1310"/>
      <c r="BA161" s="1310"/>
      <c r="BB161" s="1310"/>
      <c r="BC161" s="1310"/>
      <c r="BD161" s="1310"/>
      <c r="BE161" s="1310"/>
      <c r="BF161" s="1310"/>
      <c r="BG161" s="1310"/>
      <c r="BH161" s="1310"/>
      <c r="BI161" s="1310"/>
      <c r="BJ161" s="1310"/>
      <c r="BK161" s="1310"/>
      <c r="BL161" s="1310"/>
      <c r="BM161" s="1310"/>
      <c r="BN161" s="1310"/>
      <c r="BO161" s="1310"/>
      <c r="BP161" s="1310"/>
      <c r="BQ161" s="1310"/>
      <c r="BR161" s="1310"/>
      <c r="BS161" s="1310"/>
      <c r="BT161" s="1310"/>
      <c r="BU161" s="1310"/>
      <c r="BV161" s="1310"/>
      <c r="BW161" s="1310"/>
      <c r="BX161" s="1310"/>
      <c r="BY161" s="1310"/>
      <c r="BZ161" s="1310"/>
      <c r="CA161" s="1310"/>
      <c r="CB161" s="1310"/>
      <c r="CC161" s="1310"/>
      <c r="CD161" s="1310"/>
      <c r="CE161" s="1310"/>
      <c r="CF161" s="1310"/>
      <c r="CG161" s="1310"/>
      <c r="CH161" s="1310"/>
      <c r="CI161" s="1310"/>
      <c r="CJ161" s="1310"/>
      <c r="CK161" s="1310"/>
      <c r="CL161" s="1310"/>
      <c r="CM161" s="1310"/>
      <c r="CN161" s="1310"/>
      <c r="CO161" s="1310"/>
      <c r="CP161" s="1310"/>
      <c r="CQ161" s="1310"/>
      <c r="CR161" s="1310"/>
    </row>
    <row r="162" spans="1:96">
      <c r="A162" s="1307"/>
      <c r="B162" s="1308"/>
      <c r="C162" s="1309"/>
      <c r="D162" s="1308"/>
      <c r="E162" s="1308"/>
      <c r="F162" s="1308"/>
      <c r="G162" s="1308"/>
      <c r="H162" s="1308"/>
      <c r="I162" s="1310"/>
      <c r="J162" s="1310"/>
      <c r="K162" s="1310"/>
      <c r="L162" s="1310"/>
      <c r="M162" s="1310"/>
      <c r="N162" s="1310"/>
      <c r="O162" s="1310"/>
      <c r="P162" s="1310"/>
      <c r="Q162" s="1310"/>
      <c r="R162" s="1310"/>
      <c r="S162" s="1310"/>
      <c r="T162" s="1310"/>
      <c r="U162" s="1310"/>
      <c r="V162" s="1310"/>
      <c r="W162" s="1310"/>
      <c r="X162" s="1310"/>
      <c r="Y162" s="1310"/>
      <c r="Z162" s="1310"/>
      <c r="AA162" s="1310"/>
      <c r="AB162" s="1310"/>
      <c r="AC162" s="1310"/>
      <c r="AD162" s="1310"/>
      <c r="AE162" s="1310"/>
      <c r="AF162" s="1310"/>
      <c r="AG162" s="1310"/>
      <c r="AH162" s="1310"/>
      <c r="AI162" s="1310"/>
      <c r="AJ162" s="1310"/>
      <c r="AK162" s="1310"/>
      <c r="AL162" s="1310"/>
      <c r="AM162" s="1310"/>
      <c r="AN162" s="1310"/>
      <c r="AO162" s="1310"/>
      <c r="AP162" s="1310"/>
      <c r="AQ162" s="1310"/>
      <c r="AR162" s="1310"/>
      <c r="AS162" s="1310"/>
      <c r="AT162" s="1310"/>
      <c r="AU162" s="1310"/>
      <c r="AV162" s="1310"/>
      <c r="AW162" s="1310"/>
      <c r="AX162" s="1310"/>
      <c r="AY162" s="1310"/>
      <c r="AZ162" s="1310"/>
      <c r="BA162" s="1310"/>
      <c r="BB162" s="1310"/>
      <c r="BC162" s="1310"/>
      <c r="BD162" s="1310"/>
      <c r="BE162" s="1310"/>
      <c r="BF162" s="1310"/>
      <c r="BG162" s="1310"/>
      <c r="BH162" s="1310"/>
      <c r="BI162" s="1310"/>
      <c r="BJ162" s="1310"/>
      <c r="BK162" s="1310"/>
      <c r="BL162" s="1310"/>
      <c r="BM162" s="1310"/>
      <c r="BN162" s="1310"/>
      <c r="BO162" s="1310"/>
      <c r="BP162" s="1310"/>
      <c r="BQ162" s="1310"/>
      <c r="BR162" s="1310"/>
      <c r="BS162" s="1310"/>
      <c r="BT162" s="1310"/>
      <c r="BU162" s="1310"/>
      <c r="BV162" s="1310"/>
      <c r="BW162" s="1310"/>
      <c r="BX162" s="1310"/>
      <c r="BY162" s="1310"/>
      <c r="BZ162" s="1310"/>
      <c r="CA162" s="1310"/>
      <c r="CB162" s="1310"/>
      <c r="CC162" s="1310"/>
      <c r="CD162" s="1310"/>
      <c r="CE162" s="1310"/>
      <c r="CF162" s="1310"/>
      <c r="CG162" s="1310"/>
      <c r="CH162" s="1310"/>
      <c r="CI162" s="1310"/>
      <c r="CJ162" s="1310"/>
      <c r="CK162" s="1310"/>
      <c r="CL162" s="1310"/>
      <c r="CM162" s="1310"/>
      <c r="CN162" s="1310"/>
      <c r="CO162" s="1310"/>
      <c r="CP162" s="1310"/>
      <c r="CQ162" s="1310"/>
      <c r="CR162" s="1310"/>
    </row>
    <row r="163" spans="1:96">
      <c r="A163" s="1307"/>
      <c r="B163" s="1308"/>
      <c r="C163" s="1309"/>
      <c r="D163" s="1308"/>
      <c r="E163" s="1308"/>
      <c r="F163" s="1308"/>
      <c r="G163" s="1308"/>
      <c r="H163" s="1308"/>
      <c r="I163" s="1310"/>
      <c r="J163" s="1310"/>
      <c r="K163" s="1310"/>
      <c r="L163" s="1310"/>
      <c r="M163" s="1310"/>
      <c r="N163" s="1310"/>
      <c r="O163" s="1310"/>
      <c r="P163" s="1310"/>
      <c r="Q163" s="1310"/>
      <c r="R163" s="1310"/>
      <c r="S163" s="1310"/>
      <c r="T163" s="1310"/>
      <c r="U163" s="1310"/>
      <c r="V163" s="1310"/>
      <c r="W163" s="1310"/>
      <c r="X163" s="1310"/>
      <c r="Y163" s="1310"/>
      <c r="Z163" s="1310"/>
      <c r="AA163" s="1310"/>
      <c r="AB163" s="1310"/>
      <c r="AC163" s="1310"/>
      <c r="AD163" s="1310"/>
      <c r="AE163" s="1310"/>
      <c r="AF163" s="1310"/>
      <c r="AG163" s="1310"/>
      <c r="AH163" s="1310"/>
      <c r="AI163" s="1310"/>
      <c r="AJ163" s="1310"/>
      <c r="AK163" s="1310"/>
      <c r="AL163" s="1310"/>
      <c r="AM163" s="1310"/>
      <c r="AN163" s="1310"/>
      <c r="AO163" s="1310"/>
      <c r="AP163" s="1310"/>
      <c r="AQ163" s="1310"/>
      <c r="AR163" s="1310"/>
      <c r="AS163" s="1310"/>
      <c r="AT163" s="1310"/>
      <c r="AU163" s="1310"/>
      <c r="AV163" s="1310"/>
      <c r="AW163" s="1310"/>
      <c r="AX163" s="1310"/>
      <c r="AY163" s="1310"/>
      <c r="AZ163" s="1310"/>
      <c r="BA163" s="1310"/>
      <c r="BB163" s="1310"/>
      <c r="BC163" s="1310"/>
      <c r="BD163" s="1310"/>
      <c r="BE163" s="1310"/>
      <c r="BF163" s="1310"/>
      <c r="BG163" s="1310"/>
      <c r="BH163" s="1310"/>
      <c r="BI163" s="1310"/>
      <c r="BJ163" s="1310"/>
      <c r="BK163" s="1310"/>
      <c r="BL163" s="1310"/>
      <c r="BM163" s="1310"/>
      <c r="BN163" s="1310"/>
      <c r="BO163" s="1310"/>
      <c r="BP163" s="1310"/>
      <c r="BQ163" s="1310"/>
      <c r="BR163" s="1310"/>
      <c r="BS163" s="1310"/>
      <c r="BT163" s="1310"/>
      <c r="BU163" s="1310"/>
      <c r="BV163" s="1310"/>
      <c r="BW163" s="1310"/>
      <c r="BX163" s="1310"/>
      <c r="BY163" s="1310"/>
      <c r="BZ163" s="1310"/>
      <c r="CA163" s="1310"/>
      <c r="CB163" s="1310"/>
      <c r="CC163" s="1310"/>
      <c r="CD163" s="1310"/>
      <c r="CE163" s="1310"/>
      <c r="CF163" s="1310"/>
      <c r="CG163" s="1310"/>
      <c r="CH163" s="1310"/>
      <c r="CI163" s="1310"/>
      <c r="CJ163" s="1310"/>
      <c r="CK163" s="1310"/>
      <c r="CL163" s="1310"/>
      <c r="CM163" s="1310"/>
      <c r="CN163" s="1310"/>
      <c r="CO163" s="1310"/>
      <c r="CP163" s="1310"/>
      <c r="CQ163" s="1310"/>
      <c r="CR163" s="1310"/>
    </row>
    <row r="164" spans="1:96">
      <c r="A164" s="1307"/>
      <c r="B164" s="1308"/>
      <c r="C164" s="1309"/>
      <c r="D164" s="1308"/>
      <c r="E164" s="1308"/>
      <c r="F164" s="1308"/>
      <c r="G164" s="1308"/>
      <c r="H164" s="1308"/>
      <c r="I164" s="1310"/>
      <c r="J164" s="1310"/>
      <c r="K164" s="1310"/>
      <c r="L164" s="1310"/>
      <c r="M164" s="1310"/>
      <c r="N164" s="1310"/>
      <c r="O164" s="1310"/>
      <c r="P164" s="1310"/>
      <c r="Q164" s="1310"/>
      <c r="R164" s="1310"/>
      <c r="S164" s="1310"/>
      <c r="T164" s="1310"/>
      <c r="U164" s="1310"/>
      <c r="V164" s="1310"/>
      <c r="W164" s="1310"/>
      <c r="X164" s="1310"/>
      <c r="Y164" s="1310"/>
      <c r="Z164" s="1310"/>
      <c r="AA164" s="1310"/>
      <c r="AB164" s="1310"/>
      <c r="AC164" s="1310"/>
      <c r="AD164" s="1310"/>
      <c r="AE164" s="1310"/>
      <c r="AF164" s="1310"/>
      <c r="AG164" s="1310"/>
      <c r="AH164" s="1310"/>
      <c r="AI164" s="1310"/>
      <c r="AJ164" s="1310"/>
      <c r="AK164" s="1310"/>
      <c r="AL164" s="1310"/>
      <c r="AM164" s="1310"/>
      <c r="AN164" s="1310"/>
      <c r="AO164" s="1310"/>
      <c r="AP164" s="1310"/>
      <c r="AQ164" s="1310"/>
      <c r="AR164" s="1310"/>
      <c r="AS164" s="1310"/>
      <c r="AT164" s="1310"/>
      <c r="AU164" s="1310"/>
      <c r="AV164" s="1310"/>
      <c r="AW164" s="1310"/>
      <c r="AX164" s="1310"/>
      <c r="AY164" s="1310"/>
      <c r="AZ164" s="1310"/>
      <c r="BA164" s="1310"/>
      <c r="BB164" s="1310"/>
      <c r="BC164" s="1310"/>
      <c r="BD164" s="1310"/>
      <c r="BE164" s="1310"/>
      <c r="BF164" s="1310"/>
      <c r="BG164" s="1310"/>
      <c r="BH164" s="1310"/>
      <c r="BI164" s="1310"/>
      <c r="BJ164" s="1310"/>
      <c r="BK164" s="1310"/>
      <c r="BL164" s="1310"/>
      <c r="BM164" s="1310"/>
      <c r="BN164" s="1310"/>
      <c r="BO164" s="1310"/>
      <c r="BP164" s="1310"/>
      <c r="BQ164" s="1310"/>
      <c r="BR164" s="1310"/>
      <c r="BS164" s="1310"/>
      <c r="BT164" s="1310"/>
      <c r="BU164" s="1310"/>
      <c r="BV164" s="1310"/>
      <c r="BW164" s="1310"/>
      <c r="BX164" s="1310"/>
      <c r="BY164" s="1310"/>
      <c r="BZ164" s="1310"/>
      <c r="CA164" s="1310"/>
      <c r="CB164" s="1310"/>
      <c r="CC164" s="1310"/>
      <c r="CD164" s="1310"/>
      <c r="CE164" s="1310"/>
      <c r="CF164" s="1310"/>
      <c r="CG164" s="1310"/>
      <c r="CH164" s="1310"/>
      <c r="CI164" s="1310"/>
      <c r="CJ164" s="1310"/>
      <c r="CK164" s="1310"/>
      <c r="CL164" s="1310"/>
      <c r="CM164" s="1310"/>
      <c r="CN164" s="1310"/>
      <c r="CO164" s="1310"/>
      <c r="CP164" s="1310"/>
      <c r="CQ164" s="1310"/>
      <c r="CR164" s="1310"/>
    </row>
    <row r="165" spans="1:96">
      <c r="A165" s="1307"/>
      <c r="B165" s="1308"/>
      <c r="C165" s="1309"/>
      <c r="D165" s="1308"/>
      <c r="E165" s="1308"/>
      <c r="F165" s="1308"/>
      <c r="G165" s="1308"/>
      <c r="H165" s="1308"/>
      <c r="I165" s="1310"/>
      <c r="J165" s="1310"/>
      <c r="K165" s="1310"/>
      <c r="L165" s="1310"/>
      <c r="M165" s="1310"/>
      <c r="N165" s="1310"/>
      <c r="O165" s="1310"/>
      <c r="P165" s="1310"/>
      <c r="Q165" s="1310"/>
      <c r="R165" s="1310"/>
      <c r="S165" s="1310"/>
      <c r="T165" s="1310"/>
      <c r="U165" s="1310"/>
      <c r="V165" s="1310"/>
      <c r="W165" s="1310"/>
      <c r="X165" s="1310"/>
      <c r="Y165" s="1310"/>
      <c r="Z165" s="1310"/>
      <c r="AA165" s="1310"/>
      <c r="AB165" s="1310"/>
      <c r="AC165" s="1310"/>
      <c r="AD165" s="1310"/>
      <c r="AE165" s="1310"/>
      <c r="AF165" s="1310"/>
      <c r="AG165" s="1310"/>
      <c r="AH165" s="1310"/>
      <c r="AI165" s="1310"/>
      <c r="AJ165" s="1310"/>
      <c r="AK165" s="1310"/>
      <c r="AL165" s="1310"/>
      <c r="AM165" s="1310"/>
      <c r="AN165" s="1310"/>
      <c r="AO165" s="1310"/>
      <c r="AP165" s="1310"/>
      <c r="AQ165" s="1310"/>
      <c r="AR165" s="1310"/>
      <c r="AS165" s="1310"/>
      <c r="AT165" s="1310"/>
      <c r="AU165" s="1310"/>
      <c r="AV165" s="1310"/>
      <c r="AW165" s="1310"/>
      <c r="AX165" s="1310"/>
      <c r="AY165" s="1310"/>
      <c r="AZ165" s="1310"/>
      <c r="BA165" s="1310"/>
      <c r="BB165" s="1310"/>
      <c r="BC165" s="1310"/>
      <c r="BD165" s="1310"/>
      <c r="BE165" s="1310"/>
      <c r="BF165" s="1310"/>
      <c r="BG165" s="1310"/>
      <c r="BH165" s="1310"/>
      <c r="BI165" s="1310"/>
      <c r="BJ165" s="1310"/>
      <c r="BK165" s="1310"/>
      <c r="BL165" s="1310"/>
      <c r="BM165" s="1310"/>
      <c r="BN165" s="1310"/>
      <c r="BO165" s="1310"/>
      <c r="BP165" s="1310"/>
      <c r="BQ165" s="1310"/>
      <c r="BR165" s="1310"/>
      <c r="BS165" s="1310"/>
      <c r="BT165" s="1310"/>
      <c r="BU165" s="1310"/>
      <c r="BV165" s="1310"/>
      <c r="BW165" s="1310"/>
      <c r="BX165" s="1310"/>
      <c r="BY165" s="1310"/>
      <c r="BZ165" s="1310"/>
      <c r="CA165" s="1310"/>
      <c r="CB165" s="1310"/>
      <c r="CC165" s="1310"/>
      <c r="CD165" s="1310"/>
      <c r="CE165" s="1310"/>
      <c r="CF165" s="1310"/>
      <c r="CG165" s="1310"/>
      <c r="CH165" s="1310"/>
      <c r="CI165" s="1310"/>
      <c r="CJ165" s="1310"/>
      <c r="CK165" s="1310"/>
      <c r="CL165" s="1310"/>
      <c r="CM165" s="1310"/>
      <c r="CN165" s="1310"/>
      <c r="CO165" s="1310"/>
      <c r="CP165" s="1310"/>
      <c r="CQ165" s="1310"/>
      <c r="CR165" s="1310"/>
    </row>
    <row r="166" spans="1:96">
      <c r="A166" s="1307"/>
      <c r="B166" s="1308"/>
      <c r="C166" s="1309"/>
      <c r="D166" s="1308"/>
      <c r="E166" s="1308"/>
      <c r="F166" s="1308"/>
      <c r="G166" s="1308"/>
      <c r="H166" s="1308"/>
      <c r="I166" s="1310"/>
      <c r="J166" s="1310"/>
      <c r="K166" s="1310"/>
      <c r="L166" s="1310"/>
      <c r="M166" s="1310"/>
      <c r="N166" s="1310"/>
      <c r="O166" s="1310"/>
      <c r="P166" s="1310"/>
      <c r="Q166" s="1310"/>
      <c r="R166" s="1310"/>
      <c r="S166" s="1310"/>
      <c r="T166" s="1310"/>
      <c r="U166" s="1310"/>
      <c r="V166" s="1310"/>
      <c r="W166" s="1310"/>
      <c r="X166" s="1310"/>
      <c r="Y166" s="1310"/>
      <c r="Z166" s="1310"/>
      <c r="AA166" s="1310"/>
      <c r="AB166" s="1310"/>
      <c r="AC166" s="1310"/>
      <c r="AD166" s="1310"/>
      <c r="AE166" s="1310"/>
      <c r="AF166" s="1310"/>
      <c r="AG166" s="1310"/>
      <c r="AH166" s="1310"/>
      <c r="AI166" s="1310"/>
      <c r="AJ166" s="1310"/>
      <c r="AK166" s="1310"/>
      <c r="AL166" s="1310"/>
      <c r="AM166" s="1310"/>
      <c r="AN166" s="1310"/>
      <c r="AO166" s="1310"/>
      <c r="AP166" s="1310"/>
      <c r="AQ166" s="1310"/>
      <c r="AR166" s="1310"/>
      <c r="AS166" s="1310"/>
      <c r="AT166" s="1310"/>
      <c r="AU166" s="1310"/>
      <c r="AV166" s="1310"/>
      <c r="AW166" s="1310"/>
      <c r="AX166" s="1310"/>
      <c r="AY166" s="1310"/>
      <c r="AZ166" s="1310"/>
      <c r="BA166" s="1310"/>
      <c r="BB166" s="1310"/>
      <c r="BC166" s="1310"/>
      <c r="BD166" s="1310"/>
      <c r="BE166" s="1310"/>
      <c r="BF166" s="1310"/>
      <c r="BG166" s="1310"/>
      <c r="BH166" s="1310"/>
      <c r="BI166" s="1310"/>
      <c r="BJ166" s="1310"/>
      <c r="BK166" s="1310"/>
      <c r="BL166" s="1310"/>
      <c r="BM166" s="1310"/>
      <c r="BN166" s="1310"/>
      <c r="BO166" s="1310"/>
      <c r="BP166" s="1310"/>
      <c r="BQ166" s="1310"/>
      <c r="BR166" s="1310"/>
      <c r="BS166" s="1310"/>
      <c r="BT166" s="1310"/>
      <c r="BU166" s="1310"/>
      <c r="BV166" s="1310"/>
      <c r="BW166" s="1310"/>
      <c r="BX166" s="1310"/>
      <c r="BY166" s="1310"/>
      <c r="BZ166" s="1310"/>
      <c r="CA166" s="1310"/>
      <c r="CB166" s="1310"/>
      <c r="CC166" s="1310"/>
      <c r="CD166" s="1310"/>
      <c r="CE166" s="1310"/>
      <c r="CF166" s="1310"/>
      <c r="CG166" s="1310"/>
      <c r="CH166" s="1310"/>
      <c r="CI166" s="1310"/>
      <c r="CJ166" s="1310"/>
      <c r="CK166" s="1310"/>
      <c r="CL166" s="1310"/>
      <c r="CM166" s="1310"/>
      <c r="CN166" s="1310"/>
      <c r="CO166" s="1310"/>
      <c r="CP166" s="1310"/>
      <c r="CQ166" s="1310"/>
      <c r="CR166" s="1310"/>
    </row>
    <row r="167" spans="1:96">
      <c r="A167" s="1307"/>
      <c r="B167" s="1308"/>
      <c r="C167" s="1309"/>
      <c r="D167" s="1308"/>
      <c r="E167" s="1308"/>
      <c r="F167" s="1308"/>
      <c r="G167" s="1308"/>
      <c r="H167" s="1308"/>
      <c r="I167" s="1310"/>
      <c r="J167" s="1310"/>
      <c r="K167" s="1310"/>
      <c r="L167" s="1310"/>
      <c r="M167" s="1310"/>
      <c r="N167" s="1310"/>
      <c r="O167" s="1310"/>
      <c r="P167" s="1310"/>
      <c r="Q167" s="1310"/>
      <c r="R167" s="1310"/>
      <c r="S167" s="1310"/>
      <c r="T167" s="1310"/>
      <c r="U167" s="1310"/>
      <c r="V167" s="1310"/>
      <c r="W167" s="1310"/>
      <c r="X167" s="1310"/>
      <c r="Y167" s="1310"/>
      <c r="Z167" s="1310"/>
      <c r="AA167" s="1310"/>
      <c r="AB167" s="1310"/>
      <c r="AC167" s="1310"/>
      <c r="AD167" s="1310"/>
      <c r="AE167" s="1310"/>
      <c r="AF167" s="1310"/>
      <c r="AG167" s="1310"/>
      <c r="AH167" s="1310"/>
      <c r="AI167" s="1310"/>
      <c r="AJ167" s="1310"/>
      <c r="AK167" s="1310"/>
      <c r="AL167" s="1310"/>
      <c r="AM167" s="1310"/>
      <c r="AN167" s="1310"/>
      <c r="AO167" s="1310"/>
      <c r="AP167" s="1310"/>
      <c r="AQ167" s="1310"/>
      <c r="AR167" s="1310"/>
      <c r="AS167" s="1310"/>
      <c r="AT167" s="1310"/>
      <c r="AU167" s="1310"/>
      <c r="AV167" s="1310"/>
      <c r="AW167" s="1310"/>
      <c r="AX167" s="1310"/>
      <c r="AY167" s="1310"/>
      <c r="AZ167" s="1310"/>
      <c r="BA167" s="1310"/>
      <c r="BB167" s="1310"/>
      <c r="BC167" s="1310"/>
      <c r="BD167" s="1310"/>
      <c r="BE167" s="1310"/>
      <c r="BF167" s="1310"/>
      <c r="BG167" s="1310"/>
      <c r="BH167" s="1310"/>
      <c r="BI167" s="1310"/>
      <c r="BJ167" s="1310"/>
      <c r="BK167" s="1310"/>
      <c r="BL167" s="1310"/>
      <c r="BM167" s="1310"/>
      <c r="BN167" s="1310"/>
      <c r="BO167" s="1310"/>
      <c r="BP167" s="1310"/>
      <c r="BQ167" s="1310"/>
      <c r="BR167" s="1310"/>
      <c r="BS167" s="1310"/>
      <c r="BT167" s="1310"/>
      <c r="BU167" s="1310"/>
      <c r="BV167" s="1310"/>
      <c r="BW167" s="1310"/>
      <c r="BX167" s="1310"/>
      <c r="BY167" s="1310"/>
      <c r="BZ167" s="1310"/>
      <c r="CA167" s="1310"/>
      <c r="CB167" s="1310"/>
      <c r="CC167" s="1310"/>
      <c r="CD167" s="1310"/>
      <c r="CE167" s="1310"/>
      <c r="CF167" s="1310"/>
      <c r="CG167" s="1310"/>
      <c r="CH167" s="1310"/>
      <c r="CI167" s="1310"/>
      <c r="CJ167" s="1310"/>
      <c r="CK167" s="1310"/>
      <c r="CL167" s="1310"/>
      <c r="CM167" s="1310"/>
      <c r="CN167" s="1310"/>
      <c r="CO167" s="1310"/>
      <c r="CP167" s="1310"/>
      <c r="CQ167" s="1310"/>
      <c r="CR167" s="1310"/>
    </row>
    <row r="168" spans="1:96">
      <c r="A168" s="1307"/>
      <c r="B168" s="1308"/>
      <c r="C168" s="1309"/>
      <c r="D168" s="1308"/>
      <c r="E168" s="1308"/>
      <c r="F168" s="1308"/>
      <c r="G168" s="1308"/>
      <c r="H168" s="1308"/>
      <c r="I168" s="1310"/>
      <c r="J168" s="1310"/>
      <c r="K168" s="1310"/>
      <c r="L168" s="1310"/>
      <c r="M168" s="1310"/>
      <c r="N168" s="1310"/>
      <c r="O168" s="1310"/>
      <c r="P168" s="1310"/>
      <c r="Q168" s="1310"/>
      <c r="R168" s="1310"/>
      <c r="S168" s="1310"/>
      <c r="T168" s="1310"/>
      <c r="U168" s="1310"/>
      <c r="V168" s="1310"/>
      <c r="W168" s="1310"/>
      <c r="X168" s="1310"/>
      <c r="Y168" s="1310"/>
      <c r="Z168" s="1310"/>
      <c r="AA168" s="1310"/>
      <c r="AB168" s="1310"/>
      <c r="AC168" s="1310"/>
      <c r="AD168" s="1310"/>
      <c r="AE168" s="1310"/>
      <c r="AF168" s="1310"/>
      <c r="AG168" s="1310"/>
      <c r="AH168" s="1310"/>
      <c r="AI168" s="1310"/>
      <c r="AJ168" s="1310"/>
      <c r="AK168" s="1310"/>
      <c r="AL168" s="1310"/>
      <c r="AM168" s="1310"/>
      <c r="AN168" s="1310"/>
      <c r="AO168" s="1310"/>
      <c r="AP168" s="1310"/>
      <c r="AQ168" s="1310"/>
      <c r="AR168" s="1310"/>
      <c r="AS168" s="1310"/>
      <c r="AT168" s="1310"/>
      <c r="AU168" s="1310"/>
      <c r="AV168" s="1310"/>
      <c r="AW168" s="1310"/>
      <c r="AX168" s="1310"/>
      <c r="AY168" s="1310"/>
      <c r="AZ168" s="1310"/>
      <c r="BA168" s="1310"/>
      <c r="BB168" s="1310"/>
      <c r="BC168" s="1310"/>
      <c r="BD168" s="1310"/>
      <c r="BE168" s="1310"/>
      <c r="BF168" s="1310"/>
      <c r="BG168" s="1310"/>
      <c r="BH168" s="1310"/>
      <c r="BI168" s="1310"/>
      <c r="BJ168" s="1310"/>
      <c r="BK168" s="1310"/>
      <c r="BL168" s="1310"/>
      <c r="BM168" s="1310"/>
      <c r="BN168" s="1310"/>
      <c r="BO168" s="1310"/>
      <c r="BP168" s="1310"/>
      <c r="BQ168" s="1310"/>
      <c r="BR168" s="1310"/>
      <c r="BS168" s="1310"/>
      <c r="BT168" s="1310"/>
      <c r="BU168" s="1310"/>
      <c r="BV168" s="1310"/>
      <c r="BW168" s="1310"/>
      <c r="BX168" s="1310"/>
      <c r="BY168" s="1310"/>
      <c r="BZ168" s="1310"/>
      <c r="CA168" s="1310"/>
      <c r="CB168" s="1310"/>
      <c r="CC168" s="1310"/>
      <c r="CD168" s="1310"/>
      <c r="CE168" s="1310"/>
      <c r="CF168" s="1310"/>
      <c r="CG168" s="1310"/>
      <c r="CH168" s="1310"/>
      <c r="CI168" s="1310"/>
      <c r="CJ168" s="1310"/>
      <c r="CK168" s="1310"/>
      <c r="CL168" s="1310"/>
      <c r="CM168" s="1310"/>
      <c r="CN168" s="1310"/>
      <c r="CO168" s="1310"/>
      <c r="CP168" s="1310"/>
      <c r="CQ168" s="1310"/>
      <c r="CR168" s="1310"/>
    </row>
    <row r="169" spans="1:96">
      <c r="A169" s="1307"/>
      <c r="B169" s="1308"/>
      <c r="C169" s="1309"/>
      <c r="D169" s="1308"/>
      <c r="E169" s="1308"/>
      <c r="F169" s="1308"/>
      <c r="G169" s="1308"/>
      <c r="H169" s="1308"/>
      <c r="I169" s="1310"/>
      <c r="J169" s="1310"/>
      <c r="K169" s="1310"/>
      <c r="L169" s="1310"/>
      <c r="M169" s="1310"/>
      <c r="N169" s="1310"/>
      <c r="O169" s="1310"/>
      <c r="P169" s="1310"/>
      <c r="Q169" s="1310"/>
      <c r="R169" s="1310"/>
      <c r="S169" s="1310"/>
      <c r="T169" s="1310"/>
      <c r="U169" s="1310"/>
      <c r="V169" s="1310"/>
      <c r="W169" s="1310"/>
      <c r="X169" s="1310"/>
      <c r="Y169" s="1310"/>
      <c r="Z169" s="1310"/>
      <c r="AA169" s="1310"/>
      <c r="AB169" s="1310"/>
      <c r="AC169" s="1310"/>
      <c r="AD169" s="1310"/>
      <c r="AE169" s="1310"/>
      <c r="AF169" s="1310"/>
      <c r="AG169" s="1310"/>
      <c r="AH169" s="1310"/>
      <c r="AI169" s="1310"/>
      <c r="AJ169" s="1310"/>
      <c r="AK169" s="1310"/>
      <c r="AL169" s="1310"/>
      <c r="AM169" s="1310"/>
      <c r="AN169" s="1310"/>
      <c r="AO169" s="1310"/>
      <c r="AP169" s="1310"/>
      <c r="AQ169" s="1310"/>
      <c r="AR169" s="1310"/>
      <c r="AS169" s="1310"/>
      <c r="AT169" s="1310"/>
      <c r="AU169" s="1310"/>
      <c r="AV169" s="1310"/>
      <c r="AW169" s="1310"/>
      <c r="AX169" s="1310"/>
      <c r="AY169" s="1310"/>
      <c r="AZ169" s="1310"/>
      <c r="BA169" s="1310"/>
      <c r="BB169" s="1310"/>
      <c r="BC169" s="1310"/>
      <c r="BD169" s="1310"/>
      <c r="BE169" s="1310"/>
      <c r="BF169" s="1310"/>
      <c r="BG169" s="1310"/>
      <c r="BH169" s="1310"/>
      <c r="BI169" s="1310"/>
      <c r="BJ169" s="1310"/>
      <c r="BK169" s="1310"/>
      <c r="BL169" s="1310"/>
      <c r="BM169" s="1310"/>
      <c r="BN169" s="1310"/>
      <c r="BO169" s="1310"/>
      <c r="BP169" s="1310"/>
      <c r="BQ169" s="1310"/>
      <c r="BR169" s="1310"/>
      <c r="BS169" s="1310"/>
      <c r="BT169" s="1310"/>
      <c r="BU169" s="1310"/>
      <c r="BV169" s="1310"/>
      <c r="BW169" s="1310"/>
      <c r="BX169" s="1310"/>
      <c r="BY169" s="1310"/>
      <c r="BZ169" s="1310"/>
      <c r="CA169" s="1310"/>
      <c r="CB169" s="1310"/>
      <c r="CC169" s="1310"/>
      <c r="CD169" s="1310"/>
      <c r="CE169" s="1310"/>
      <c r="CF169" s="1310"/>
      <c r="CG169" s="1310"/>
      <c r="CH169" s="1310"/>
      <c r="CI169" s="1310"/>
      <c r="CJ169" s="1310"/>
      <c r="CK169" s="1310"/>
      <c r="CL169" s="1310"/>
      <c r="CM169" s="1310"/>
      <c r="CN169" s="1310"/>
      <c r="CO169" s="1310"/>
      <c r="CP169" s="1310"/>
      <c r="CQ169" s="1310"/>
      <c r="CR169" s="1310"/>
    </row>
    <row r="170" spans="1:96">
      <c r="A170" s="1307"/>
      <c r="B170" s="1308"/>
      <c r="C170" s="1309"/>
      <c r="D170" s="1308"/>
      <c r="E170" s="1308"/>
      <c r="F170" s="1308"/>
      <c r="G170" s="1308"/>
      <c r="H170" s="1308"/>
      <c r="I170" s="1310"/>
      <c r="J170" s="1310"/>
      <c r="K170" s="1310"/>
      <c r="L170" s="1310"/>
      <c r="M170" s="1310"/>
      <c r="N170" s="1310"/>
      <c r="O170" s="1310"/>
      <c r="P170" s="1310"/>
      <c r="Q170" s="1310"/>
      <c r="R170" s="1310"/>
      <c r="S170" s="1310"/>
      <c r="T170" s="1310"/>
      <c r="U170" s="1310"/>
      <c r="V170" s="1310"/>
      <c r="W170" s="1310"/>
      <c r="X170" s="1310"/>
      <c r="Y170" s="1310"/>
      <c r="Z170" s="1310"/>
      <c r="AA170" s="1310"/>
      <c r="AB170" s="1310"/>
      <c r="AC170" s="1310"/>
      <c r="AD170" s="1310"/>
      <c r="AE170" s="1310"/>
      <c r="AF170" s="1310"/>
      <c r="AG170" s="1310"/>
      <c r="AH170" s="1310"/>
      <c r="AI170" s="1310"/>
      <c r="AJ170" s="1310"/>
      <c r="AK170" s="1310"/>
      <c r="AL170" s="1310"/>
      <c r="AM170" s="1310"/>
      <c r="AN170" s="1310"/>
      <c r="AO170" s="1310"/>
      <c r="AP170" s="1310"/>
      <c r="AQ170" s="1310"/>
      <c r="AR170" s="1310"/>
      <c r="AS170" s="1310"/>
      <c r="AT170" s="1310"/>
      <c r="AU170" s="1310"/>
      <c r="AV170" s="1310"/>
      <c r="AW170" s="1310"/>
      <c r="AX170" s="1310"/>
      <c r="AY170" s="1310"/>
      <c r="AZ170" s="1310"/>
      <c r="BA170" s="1310"/>
      <c r="BB170" s="1310"/>
      <c r="BC170" s="1310"/>
      <c r="BD170" s="1310"/>
      <c r="BE170" s="1310"/>
      <c r="BF170" s="1310"/>
      <c r="BG170" s="1310"/>
      <c r="BH170" s="1310"/>
      <c r="BI170" s="1310"/>
      <c r="BJ170" s="1310"/>
      <c r="BK170" s="1310"/>
      <c r="BL170" s="1310"/>
      <c r="BM170" s="1310"/>
      <c r="BN170" s="1310"/>
      <c r="BO170" s="1310"/>
      <c r="BP170" s="1310"/>
      <c r="BQ170" s="1310"/>
      <c r="BR170" s="1310"/>
      <c r="BS170" s="1310"/>
      <c r="BT170" s="1310"/>
      <c r="BU170" s="1310"/>
      <c r="BV170" s="1310"/>
      <c r="BW170" s="1310"/>
      <c r="BX170" s="1310"/>
      <c r="BY170" s="1310"/>
      <c r="BZ170" s="1310"/>
      <c r="CA170" s="1310"/>
      <c r="CB170" s="1310"/>
      <c r="CC170" s="1310"/>
      <c r="CD170" s="1310"/>
      <c r="CE170" s="1310"/>
      <c r="CF170" s="1310"/>
      <c r="CG170" s="1310"/>
      <c r="CH170" s="1310"/>
      <c r="CI170" s="1310"/>
      <c r="CJ170" s="1310"/>
      <c r="CK170" s="1310"/>
      <c r="CL170" s="1310"/>
      <c r="CM170" s="1310"/>
      <c r="CN170" s="1310"/>
      <c r="CO170" s="1310"/>
      <c r="CP170" s="1310"/>
      <c r="CQ170" s="1310"/>
      <c r="CR170" s="1310"/>
    </row>
    <row r="171" spans="1:96">
      <c r="A171" s="1307"/>
      <c r="B171" s="1308"/>
      <c r="C171" s="1309"/>
      <c r="D171" s="1308"/>
      <c r="E171" s="1308"/>
      <c r="F171" s="1308"/>
      <c r="G171" s="1308"/>
      <c r="H171" s="1308"/>
      <c r="I171" s="1310"/>
      <c r="J171" s="1310"/>
      <c r="K171" s="1310"/>
      <c r="L171" s="1310"/>
      <c r="M171" s="1310"/>
      <c r="N171" s="1310"/>
      <c r="O171" s="1310"/>
      <c r="P171" s="1310"/>
      <c r="Q171" s="1310"/>
      <c r="R171" s="1310"/>
      <c r="S171" s="1310"/>
      <c r="T171" s="1310"/>
      <c r="U171" s="1310"/>
      <c r="V171" s="1310"/>
      <c r="W171" s="1310"/>
      <c r="X171" s="1310"/>
      <c r="Y171" s="1310"/>
      <c r="Z171" s="1310"/>
      <c r="AA171" s="1310"/>
      <c r="AB171" s="1310"/>
      <c r="AC171" s="1310"/>
      <c r="AD171" s="1310"/>
      <c r="AE171" s="1310"/>
      <c r="AF171" s="1310"/>
      <c r="AG171" s="1310"/>
      <c r="AH171" s="1310"/>
      <c r="AI171" s="1310"/>
      <c r="AJ171" s="1310"/>
      <c r="AK171" s="1310"/>
      <c r="AL171" s="1310"/>
      <c r="AM171" s="1310"/>
      <c r="AN171" s="1310"/>
      <c r="AO171" s="1310"/>
      <c r="AP171" s="1310"/>
      <c r="AQ171" s="1310"/>
      <c r="AR171" s="1310"/>
      <c r="AS171" s="1310"/>
      <c r="AT171" s="1310"/>
      <c r="AU171" s="1310"/>
      <c r="AV171" s="1310"/>
      <c r="AW171" s="1310"/>
      <c r="AX171" s="1310"/>
      <c r="AY171" s="1310"/>
      <c r="AZ171" s="1310"/>
      <c r="BA171" s="1310"/>
      <c r="BB171" s="1310"/>
      <c r="BC171" s="1310"/>
      <c r="BD171" s="1310"/>
      <c r="BE171" s="1310"/>
      <c r="BF171" s="1310"/>
      <c r="BG171" s="1310"/>
      <c r="BH171" s="1310"/>
      <c r="BI171" s="1310"/>
      <c r="BJ171" s="1310"/>
      <c r="BK171" s="1310"/>
      <c r="BL171" s="1310"/>
      <c r="BM171" s="1310"/>
      <c r="BN171" s="1310"/>
      <c r="BO171" s="1310"/>
      <c r="BP171" s="1310"/>
      <c r="BQ171" s="1310"/>
      <c r="BR171" s="1310"/>
      <c r="BS171" s="1310"/>
      <c r="BT171" s="1310"/>
      <c r="BU171" s="1310"/>
      <c r="BV171" s="1310"/>
      <c r="BW171" s="1310"/>
      <c r="BX171" s="1310"/>
      <c r="BY171" s="1310"/>
      <c r="BZ171" s="1310"/>
      <c r="CA171" s="1310"/>
      <c r="CB171" s="1310"/>
      <c r="CC171" s="1310"/>
      <c r="CD171" s="1310"/>
      <c r="CE171" s="1310"/>
      <c r="CF171" s="1310"/>
      <c r="CG171" s="1310"/>
      <c r="CH171" s="1310"/>
      <c r="CI171" s="1310"/>
      <c r="CJ171" s="1310"/>
      <c r="CK171" s="1310"/>
      <c r="CL171" s="1310"/>
      <c r="CM171" s="1310"/>
      <c r="CN171" s="1310"/>
      <c r="CO171" s="1310"/>
      <c r="CP171" s="1310"/>
      <c r="CQ171" s="1310"/>
      <c r="CR171" s="1310"/>
    </row>
    <row r="172" spans="1:96">
      <c r="A172" s="1307"/>
      <c r="B172" s="1308"/>
      <c r="C172" s="1309"/>
      <c r="D172" s="1308"/>
      <c r="E172" s="1308"/>
      <c r="F172" s="1308"/>
      <c r="G172" s="1308"/>
      <c r="H172" s="1308"/>
      <c r="I172" s="1310"/>
      <c r="J172" s="1310"/>
      <c r="K172" s="1310"/>
      <c r="L172" s="1310"/>
      <c r="M172" s="1310"/>
      <c r="N172" s="1310"/>
      <c r="O172" s="1310"/>
      <c r="P172" s="1310"/>
      <c r="Q172" s="1310"/>
      <c r="R172" s="1310"/>
      <c r="S172" s="1310"/>
      <c r="T172" s="1310"/>
      <c r="U172" s="1310"/>
      <c r="V172" s="1310"/>
      <c r="W172" s="1310"/>
      <c r="X172" s="1310"/>
      <c r="Y172" s="1310"/>
      <c r="Z172" s="1310"/>
      <c r="AA172" s="1310"/>
      <c r="AB172" s="1310"/>
      <c r="AC172" s="1310"/>
      <c r="AD172" s="1310"/>
      <c r="AE172" s="1310"/>
      <c r="AF172" s="1310"/>
      <c r="AG172" s="1310"/>
      <c r="AH172" s="1310"/>
      <c r="AI172" s="1310"/>
      <c r="AJ172" s="1310"/>
      <c r="AK172" s="1310"/>
      <c r="AL172" s="1310"/>
      <c r="AM172" s="1310"/>
      <c r="AN172" s="1310"/>
      <c r="AO172" s="1310"/>
      <c r="AP172" s="1310"/>
      <c r="AQ172" s="1310"/>
      <c r="AR172" s="1310"/>
      <c r="AS172" s="1310"/>
      <c r="AT172" s="1310"/>
      <c r="AU172" s="1310"/>
      <c r="AV172" s="1310"/>
      <c r="AW172" s="1310"/>
      <c r="AX172" s="1310"/>
      <c r="AY172" s="1310"/>
      <c r="AZ172" s="1310"/>
      <c r="BA172" s="1310"/>
      <c r="BB172" s="1310"/>
      <c r="BC172" s="1310"/>
      <c r="BD172" s="1310"/>
      <c r="BE172" s="1310"/>
      <c r="BF172" s="1310"/>
      <c r="BG172" s="1310"/>
      <c r="BH172" s="1310"/>
      <c r="BI172" s="1310"/>
      <c r="BJ172" s="1310"/>
      <c r="BK172" s="1310"/>
      <c r="BL172" s="1310"/>
      <c r="BM172" s="1310"/>
      <c r="BN172" s="1310"/>
      <c r="BO172" s="1310"/>
      <c r="BP172" s="1310"/>
      <c r="BQ172" s="1310"/>
      <c r="BR172" s="1310"/>
      <c r="BS172" s="1310"/>
      <c r="BT172" s="1310"/>
      <c r="BU172" s="1310"/>
      <c r="BV172" s="1310"/>
      <c r="BW172" s="1310"/>
      <c r="BX172" s="1310"/>
      <c r="BY172" s="1310"/>
      <c r="BZ172" s="1310"/>
      <c r="CA172" s="1310"/>
      <c r="CB172" s="1310"/>
      <c r="CC172" s="1310"/>
      <c r="CD172" s="1310"/>
      <c r="CE172" s="1310"/>
      <c r="CF172" s="1310"/>
      <c r="CG172" s="1310"/>
      <c r="CH172" s="1310"/>
      <c r="CI172" s="1310"/>
      <c r="CJ172" s="1310"/>
      <c r="CK172" s="1310"/>
      <c r="CL172" s="1310"/>
      <c r="CM172" s="1310"/>
      <c r="CN172" s="1310"/>
      <c r="CO172" s="1310"/>
      <c r="CP172" s="1310"/>
      <c r="CQ172" s="1310"/>
      <c r="CR172" s="1310"/>
    </row>
    <row r="173" spans="1:96">
      <c r="A173" s="1307"/>
      <c r="B173" s="1308"/>
      <c r="C173" s="1309"/>
      <c r="D173" s="1308"/>
      <c r="E173" s="1308"/>
      <c r="F173" s="1308"/>
      <c r="G173" s="1308"/>
      <c r="H173" s="1308"/>
      <c r="I173" s="1310"/>
      <c r="J173" s="1310"/>
      <c r="K173" s="1310"/>
      <c r="L173" s="1310"/>
      <c r="M173" s="1310"/>
      <c r="N173" s="1310"/>
      <c r="O173" s="1310"/>
      <c r="P173" s="1310"/>
      <c r="Q173" s="1310"/>
      <c r="R173" s="1310"/>
      <c r="S173" s="1310"/>
      <c r="T173" s="1310"/>
      <c r="U173" s="1310"/>
      <c r="V173" s="1310"/>
      <c r="W173" s="1310"/>
      <c r="X173" s="1310"/>
      <c r="Y173" s="1310"/>
      <c r="Z173" s="1310"/>
      <c r="AA173" s="1310"/>
      <c r="AB173" s="1310"/>
      <c r="AC173" s="1310"/>
      <c r="AD173" s="1310"/>
      <c r="AE173" s="1310"/>
      <c r="AF173" s="1310"/>
      <c r="AG173" s="1310"/>
      <c r="AH173" s="1310"/>
      <c r="AI173" s="1310"/>
      <c r="AJ173" s="1310"/>
      <c r="AK173" s="1310"/>
      <c r="AL173" s="1310"/>
      <c r="AM173" s="1310"/>
      <c r="AN173" s="1310"/>
      <c r="AO173" s="1310"/>
      <c r="AP173" s="1310"/>
      <c r="AQ173" s="1310"/>
      <c r="AR173" s="1310"/>
      <c r="AS173" s="1310"/>
      <c r="AT173" s="1310"/>
      <c r="AU173" s="1310"/>
      <c r="AV173" s="1310"/>
      <c r="AW173" s="1310"/>
      <c r="AX173" s="1310"/>
      <c r="AY173" s="1310"/>
      <c r="AZ173" s="1310"/>
      <c r="BA173" s="1310"/>
      <c r="BB173" s="1310"/>
      <c r="BC173" s="1310"/>
      <c r="BD173" s="1310"/>
      <c r="BE173" s="1310"/>
      <c r="BF173" s="1310"/>
      <c r="BG173" s="1310"/>
      <c r="BH173" s="1310"/>
      <c r="BI173" s="1310"/>
      <c r="BJ173" s="1310"/>
      <c r="BK173" s="1310"/>
      <c r="BL173" s="1310"/>
      <c r="BM173" s="1310"/>
      <c r="BN173" s="1310"/>
      <c r="BO173" s="1310"/>
      <c r="BP173" s="1310"/>
      <c r="BQ173" s="1310"/>
      <c r="BR173" s="1310"/>
      <c r="BS173" s="1310"/>
      <c r="BT173" s="1310"/>
      <c r="BU173" s="1310"/>
      <c r="BV173" s="1310"/>
      <c r="BW173" s="1310"/>
      <c r="BX173" s="1310"/>
      <c r="BY173" s="1310"/>
      <c r="BZ173" s="1310"/>
      <c r="CA173" s="1310"/>
      <c r="CB173" s="1310"/>
      <c r="CC173" s="1310"/>
      <c r="CD173" s="1310"/>
      <c r="CE173" s="1310"/>
      <c r="CF173" s="1310"/>
      <c r="CG173" s="1310"/>
      <c r="CH173" s="1310"/>
      <c r="CI173" s="1310"/>
      <c r="CJ173" s="1310"/>
      <c r="CK173" s="1310"/>
      <c r="CL173" s="1310"/>
      <c r="CM173" s="1310"/>
      <c r="CN173" s="1310"/>
      <c r="CO173" s="1310"/>
      <c r="CP173" s="1310"/>
      <c r="CQ173" s="1310"/>
      <c r="CR173" s="1310"/>
    </row>
    <row r="174" spans="1:96">
      <c r="A174" s="1307"/>
      <c r="B174" s="1308"/>
      <c r="C174" s="1309"/>
      <c r="D174" s="1308"/>
      <c r="E174" s="1308"/>
      <c r="F174" s="1308"/>
      <c r="G174" s="1308"/>
      <c r="H174" s="1308"/>
      <c r="I174" s="1310"/>
      <c r="J174" s="1310"/>
      <c r="K174" s="1310"/>
      <c r="L174" s="1310"/>
      <c r="M174" s="1310"/>
      <c r="N174" s="1310"/>
      <c r="O174" s="1310"/>
      <c r="P174" s="1310"/>
      <c r="Q174" s="1310"/>
      <c r="R174" s="1310"/>
      <c r="S174" s="1310"/>
      <c r="T174" s="1310"/>
      <c r="U174" s="1310"/>
      <c r="V174" s="1310"/>
      <c r="W174" s="1310"/>
      <c r="X174" s="1310"/>
      <c r="Y174" s="1310"/>
      <c r="Z174" s="1310"/>
      <c r="AA174" s="1310"/>
      <c r="AB174" s="1310"/>
      <c r="AC174" s="1310"/>
      <c r="AD174" s="1310"/>
      <c r="AE174" s="1310"/>
      <c r="AF174" s="1310"/>
      <c r="AG174" s="1310"/>
      <c r="AH174" s="1310"/>
      <c r="AI174" s="1310"/>
      <c r="AJ174" s="1310"/>
      <c r="AK174" s="1310"/>
      <c r="AL174" s="1310"/>
      <c r="AM174" s="1310"/>
      <c r="AN174" s="1310"/>
      <c r="AO174" s="1310"/>
      <c r="AP174" s="1310"/>
      <c r="AQ174" s="1310"/>
      <c r="AR174" s="1310"/>
      <c r="AS174" s="1310"/>
      <c r="AT174" s="1310"/>
      <c r="AU174" s="1310"/>
      <c r="AV174" s="1310"/>
      <c r="AW174" s="1310"/>
      <c r="AX174" s="1310"/>
      <c r="AY174" s="1310"/>
      <c r="AZ174" s="1310"/>
      <c r="BA174" s="1310"/>
      <c r="BB174" s="1310"/>
      <c r="BC174" s="1310"/>
      <c r="BD174" s="1310"/>
      <c r="BE174" s="1310"/>
      <c r="BF174" s="1310"/>
      <c r="BG174" s="1310"/>
      <c r="BH174" s="1310"/>
      <c r="BI174" s="1310"/>
      <c r="BJ174" s="1310"/>
      <c r="BK174" s="1310"/>
      <c r="BL174" s="1310"/>
      <c r="BM174" s="1310"/>
      <c r="BN174" s="1310"/>
      <c r="BO174" s="1310"/>
      <c r="BP174" s="1310"/>
      <c r="BQ174" s="1310"/>
      <c r="BR174" s="1310"/>
      <c r="BS174" s="1310"/>
      <c r="BT174" s="1310"/>
      <c r="BU174" s="1310"/>
      <c r="BV174" s="1310"/>
      <c r="BW174" s="1310"/>
      <c r="BX174" s="1310"/>
      <c r="BY174" s="1310"/>
      <c r="BZ174" s="1310"/>
      <c r="CA174" s="1310"/>
      <c r="CB174" s="1310"/>
      <c r="CC174" s="1310"/>
      <c r="CD174" s="1310"/>
      <c r="CE174" s="1310"/>
      <c r="CF174" s="1310"/>
      <c r="CG174" s="1310"/>
      <c r="CH174" s="1310"/>
      <c r="CI174" s="1310"/>
      <c r="CJ174" s="1310"/>
      <c r="CK174" s="1310"/>
      <c r="CL174" s="1310"/>
      <c r="CM174" s="1310"/>
      <c r="CN174" s="1310"/>
      <c r="CO174" s="1310"/>
      <c r="CP174" s="1310"/>
      <c r="CQ174" s="1310"/>
      <c r="CR174" s="1310"/>
    </row>
    <row r="175" spans="1:96">
      <c r="A175" s="1307"/>
      <c r="B175" s="1308"/>
      <c r="C175" s="1309"/>
      <c r="D175" s="1308"/>
      <c r="E175" s="1308"/>
      <c r="F175" s="1308"/>
      <c r="G175" s="1308"/>
      <c r="H175" s="1308"/>
      <c r="I175" s="1310"/>
      <c r="J175" s="1310"/>
      <c r="K175" s="1310"/>
      <c r="L175" s="1310"/>
      <c r="M175" s="1310"/>
      <c r="N175" s="1310"/>
      <c r="O175" s="1310"/>
      <c r="P175" s="1310"/>
      <c r="Q175" s="1310"/>
      <c r="R175" s="1310"/>
      <c r="S175" s="1310"/>
      <c r="T175" s="1310"/>
      <c r="U175" s="1310"/>
      <c r="V175" s="1310"/>
      <c r="W175" s="1310"/>
      <c r="X175" s="1310"/>
      <c r="Y175" s="1310"/>
      <c r="Z175" s="1310"/>
      <c r="AA175" s="1310"/>
      <c r="AB175" s="1310"/>
      <c r="AC175" s="1310"/>
      <c r="AD175" s="1310"/>
      <c r="AE175" s="1310"/>
      <c r="AF175" s="1310"/>
      <c r="AG175" s="1310"/>
      <c r="AH175" s="1310"/>
      <c r="AI175" s="1310"/>
      <c r="AJ175" s="1310"/>
      <c r="AK175" s="1310"/>
      <c r="AL175" s="1310"/>
      <c r="AM175" s="1310"/>
      <c r="AN175" s="1310"/>
      <c r="AO175" s="1310"/>
      <c r="AP175" s="1310"/>
      <c r="AQ175" s="1310"/>
      <c r="AR175" s="1310"/>
      <c r="AS175" s="1310"/>
      <c r="AT175" s="1310"/>
      <c r="AU175" s="1310"/>
      <c r="AV175" s="1310"/>
      <c r="AW175" s="1310"/>
      <c r="AX175" s="1310"/>
      <c r="AY175" s="1310"/>
      <c r="AZ175" s="1310"/>
      <c r="BA175" s="1310"/>
      <c r="BB175" s="1310"/>
      <c r="BC175" s="1310"/>
      <c r="BD175" s="1310"/>
      <c r="BE175" s="1310"/>
      <c r="BF175" s="1310"/>
      <c r="BG175" s="1310"/>
      <c r="BH175" s="1310"/>
      <c r="BI175" s="1310"/>
      <c r="BJ175" s="1310"/>
      <c r="BK175" s="1310"/>
      <c r="BL175" s="1310"/>
      <c r="BM175" s="1310"/>
      <c r="BN175" s="1310"/>
      <c r="BO175" s="1310"/>
      <c r="BP175" s="1310"/>
      <c r="BQ175" s="1310"/>
      <c r="BR175" s="1310"/>
      <c r="BS175" s="1310"/>
      <c r="BT175" s="1310"/>
      <c r="BU175" s="1310"/>
      <c r="BV175" s="1310"/>
      <c r="BW175" s="1310"/>
      <c r="BX175" s="1310"/>
      <c r="BY175" s="1310"/>
      <c r="BZ175" s="1310"/>
      <c r="CA175" s="1310"/>
      <c r="CB175" s="1310"/>
      <c r="CC175" s="1310"/>
      <c r="CD175" s="1310"/>
      <c r="CE175" s="1310"/>
      <c r="CF175" s="1310"/>
      <c r="CG175" s="1310"/>
      <c r="CH175" s="1310"/>
      <c r="CI175" s="1310"/>
      <c r="CJ175" s="1310"/>
      <c r="CK175" s="1310"/>
      <c r="CL175" s="1310"/>
      <c r="CM175" s="1310"/>
      <c r="CN175" s="1310"/>
      <c r="CO175" s="1310"/>
      <c r="CP175" s="1310"/>
      <c r="CQ175" s="1310"/>
      <c r="CR175" s="1310"/>
    </row>
    <row r="176" spans="1:96">
      <c r="A176" s="1307"/>
      <c r="B176" s="1308"/>
      <c r="C176" s="1309"/>
      <c r="D176" s="1308"/>
      <c r="E176" s="1308"/>
      <c r="F176" s="1308"/>
      <c r="G176" s="1308"/>
      <c r="H176" s="1308"/>
      <c r="I176" s="1310"/>
      <c r="J176" s="1310"/>
      <c r="K176" s="1310"/>
      <c r="L176" s="1310"/>
      <c r="M176" s="1310"/>
      <c r="N176" s="1310"/>
      <c r="O176" s="1310"/>
      <c r="P176" s="1310"/>
      <c r="Q176" s="1310"/>
      <c r="R176" s="1310"/>
      <c r="S176" s="1310"/>
      <c r="T176" s="1310"/>
      <c r="U176" s="1310"/>
      <c r="V176" s="1310"/>
      <c r="W176" s="1310"/>
      <c r="X176" s="1310"/>
      <c r="Y176" s="1310"/>
      <c r="Z176" s="1310"/>
      <c r="AA176" s="1310"/>
      <c r="AB176" s="1310"/>
      <c r="AC176" s="1310"/>
      <c r="AD176" s="1310"/>
      <c r="AE176" s="1310"/>
      <c r="AF176" s="1310"/>
      <c r="AG176" s="1310"/>
      <c r="AH176" s="1310"/>
      <c r="AI176" s="1310"/>
      <c r="AJ176" s="1310"/>
      <c r="AK176" s="1310"/>
      <c r="AL176" s="1310"/>
      <c r="AM176" s="1310"/>
      <c r="AN176" s="1310"/>
      <c r="AO176" s="1310"/>
      <c r="AP176" s="1310"/>
      <c r="AQ176" s="1310"/>
      <c r="AR176" s="1310"/>
      <c r="AS176" s="1310"/>
      <c r="AT176" s="1310"/>
      <c r="AU176" s="1310"/>
      <c r="AV176" s="1310"/>
      <c r="AW176" s="1310"/>
      <c r="AX176" s="1310"/>
      <c r="AY176" s="1310"/>
      <c r="AZ176" s="1310"/>
      <c r="BA176" s="1310"/>
      <c r="BB176" s="1310"/>
      <c r="BC176" s="1310"/>
      <c r="BD176" s="1310"/>
      <c r="BE176" s="1310"/>
      <c r="BF176" s="1310"/>
      <c r="BG176" s="1310"/>
      <c r="BH176" s="1310"/>
      <c r="BI176" s="1310"/>
      <c r="BJ176" s="1310"/>
      <c r="BK176" s="1310"/>
      <c r="BL176" s="1310"/>
      <c r="BM176" s="1310"/>
      <c r="BN176" s="1310"/>
      <c r="BO176" s="1310"/>
      <c r="BP176" s="1310"/>
      <c r="BQ176" s="1310"/>
      <c r="BR176" s="1310"/>
      <c r="BS176" s="1310"/>
      <c r="BT176" s="1310"/>
      <c r="BU176" s="1310"/>
      <c r="BV176" s="1310"/>
      <c r="BW176" s="1310"/>
      <c r="BX176" s="1310"/>
      <c r="BY176" s="1310"/>
      <c r="BZ176" s="1310"/>
      <c r="CA176" s="1310"/>
      <c r="CB176" s="1310"/>
      <c r="CC176" s="1310"/>
      <c r="CD176" s="1310"/>
      <c r="CE176" s="1310"/>
      <c r="CF176" s="1310"/>
      <c r="CG176" s="1310"/>
      <c r="CH176" s="1310"/>
      <c r="CI176" s="1310"/>
      <c r="CJ176" s="1310"/>
      <c r="CK176" s="1310"/>
      <c r="CL176" s="1310"/>
      <c r="CM176" s="1310"/>
      <c r="CN176" s="1310"/>
      <c r="CO176" s="1310"/>
      <c r="CP176" s="1310"/>
      <c r="CQ176" s="1310"/>
      <c r="CR176" s="1310"/>
    </row>
    <row r="177" spans="1:96">
      <c r="A177" s="1307"/>
      <c r="B177" s="1308"/>
      <c r="C177" s="1309"/>
      <c r="D177" s="1308"/>
      <c r="E177" s="1308"/>
      <c r="F177" s="1308"/>
      <c r="G177" s="1308"/>
      <c r="H177" s="1308"/>
      <c r="I177" s="1310"/>
      <c r="J177" s="1310"/>
      <c r="K177" s="1310"/>
      <c r="L177" s="1310"/>
      <c r="M177" s="1310"/>
      <c r="N177" s="1310"/>
      <c r="O177" s="1310"/>
      <c r="P177" s="1310"/>
      <c r="Q177" s="1310"/>
      <c r="R177" s="1310"/>
      <c r="S177" s="1310"/>
      <c r="T177" s="1310"/>
      <c r="U177" s="1310"/>
      <c r="V177" s="1310"/>
      <c r="W177" s="1310"/>
      <c r="X177" s="1310"/>
      <c r="Y177" s="1310"/>
      <c r="Z177" s="1310"/>
      <c r="AA177" s="1310"/>
      <c r="AB177" s="1310"/>
      <c r="AC177" s="1310"/>
      <c r="AD177" s="1310"/>
      <c r="AE177" s="1310"/>
      <c r="AF177" s="1310"/>
      <c r="AG177" s="1310"/>
      <c r="AH177" s="1310"/>
      <c r="AI177" s="1310"/>
      <c r="AJ177" s="1310"/>
      <c r="AK177" s="1310"/>
      <c r="AL177" s="1310"/>
      <c r="AM177" s="1310"/>
      <c r="AN177" s="1310"/>
      <c r="AO177" s="1310"/>
      <c r="AP177" s="1310"/>
      <c r="AQ177" s="1310"/>
      <c r="AR177" s="1310"/>
      <c r="AS177" s="1310"/>
      <c r="AT177" s="1310"/>
      <c r="AU177" s="1310"/>
      <c r="AV177" s="1310"/>
      <c r="AW177" s="1310"/>
      <c r="AX177" s="1310"/>
      <c r="AY177" s="1310"/>
      <c r="AZ177" s="1310"/>
      <c r="BA177" s="1310"/>
      <c r="BB177" s="1310"/>
      <c r="BC177" s="1310"/>
      <c r="BD177" s="1310"/>
      <c r="BE177" s="1310"/>
      <c r="BF177" s="1310"/>
      <c r="BG177" s="1310"/>
      <c r="BH177" s="1310"/>
      <c r="BI177" s="1310"/>
      <c r="BJ177" s="1310"/>
      <c r="BK177" s="1310"/>
      <c r="BL177" s="1310"/>
      <c r="BM177" s="1310"/>
      <c r="BN177" s="1310"/>
      <c r="BO177" s="1310"/>
      <c r="BP177" s="1310"/>
      <c r="BQ177" s="1310"/>
      <c r="BR177" s="1310"/>
      <c r="BS177" s="1310"/>
      <c r="BT177" s="1310"/>
      <c r="BU177" s="1310"/>
      <c r="BV177" s="1310"/>
      <c r="BW177" s="1310"/>
      <c r="BX177" s="1310"/>
      <c r="BY177" s="1310"/>
      <c r="BZ177" s="1310"/>
      <c r="CA177" s="1310"/>
      <c r="CB177" s="1310"/>
      <c r="CC177" s="1310"/>
      <c r="CD177" s="1310"/>
      <c r="CE177" s="1310"/>
      <c r="CF177" s="1310"/>
      <c r="CG177" s="1310"/>
      <c r="CH177" s="1310"/>
      <c r="CI177" s="1310"/>
      <c r="CJ177" s="1310"/>
      <c r="CK177" s="1310"/>
      <c r="CL177" s="1310"/>
      <c r="CM177" s="1310"/>
      <c r="CN177" s="1310"/>
      <c r="CO177" s="1310"/>
      <c r="CP177" s="1310"/>
      <c r="CQ177" s="1310"/>
      <c r="CR177" s="1310"/>
    </row>
    <row r="178" spans="1:96">
      <c r="A178" s="1307"/>
      <c r="B178" s="1308"/>
      <c r="C178" s="1309"/>
      <c r="D178" s="1308"/>
      <c r="E178" s="1308"/>
      <c r="F178" s="1308"/>
      <c r="G178" s="1308"/>
      <c r="H178" s="1308"/>
      <c r="I178" s="1310"/>
      <c r="J178" s="1310"/>
      <c r="K178" s="1310"/>
      <c r="L178" s="1310"/>
      <c r="M178" s="1310"/>
      <c r="N178" s="1310"/>
      <c r="O178" s="1310"/>
      <c r="P178" s="1310"/>
      <c r="Q178" s="1310"/>
      <c r="R178" s="1310"/>
      <c r="S178" s="1310"/>
      <c r="T178" s="1310"/>
      <c r="U178" s="1310"/>
      <c r="V178" s="1310"/>
      <c r="W178" s="1310"/>
      <c r="X178" s="1310"/>
      <c r="Y178" s="1310"/>
      <c r="Z178" s="1310"/>
      <c r="AA178" s="1310"/>
      <c r="AB178" s="1310"/>
      <c r="AC178" s="1310"/>
      <c r="AD178" s="1310"/>
      <c r="AE178" s="1310"/>
      <c r="AF178" s="1310"/>
      <c r="AG178" s="1310"/>
      <c r="AH178" s="1310"/>
      <c r="AI178" s="1310"/>
      <c r="AJ178" s="1310"/>
      <c r="AK178" s="1310"/>
      <c r="AL178" s="1310"/>
      <c r="AM178" s="1310"/>
      <c r="AN178" s="1310"/>
      <c r="AO178" s="1310"/>
      <c r="AP178" s="1310"/>
      <c r="AQ178" s="1310"/>
      <c r="AR178" s="1310"/>
      <c r="AS178" s="1310"/>
      <c r="AT178" s="1310"/>
      <c r="AU178" s="1310"/>
      <c r="AV178" s="1310"/>
      <c r="AW178" s="1310"/>
      <c r="AX178" s="1310"/>
      <c r="AY178" s="1310"/>
      <c r="AZ178" s="1310"/>
      <c r="BA178" s="1310"/>
      <c r="BB178" s="1310"/>
      <c r="BC178" s="1310"/>
      <c r="BD178" s="1310"/>
      <c r="BE178" s="1310"/>
      <c r="BF178" s="1310"/>
      <c r="BG178" s="1310"/>
      <c r="BH178" s="1310"/>
      <c r="BI178" s="1310"/>
      <c r="BJ178" s="1310"/>
      <c r="BK178" s="1310"/>
      <c r="BL178" s="1310"/>
      <c r="BM178" s="1310"/>
      <c r="BN178" s="1310"/>
      <c r="BO178" s="1310"/>
      <c r="BP178" s="1310"/>
      <c r="BQ178" s="1310"/>
      <c r="BR178" s="1310"/>
      <c r="BS178" s="1310"/>
      <c r="BT178" s="1310"/>
      <c r="BU178" s="1310"/>
      <c r="BV178" s="1310"/>
      <c r="BW178" s="1310"/>
      <c r="BX178" s="1310"/>
      <c r="BY178" s="1310"/>
      <c r="BZ178" s="1310"/>
      <c r="CA178" s="1310"/>
      <c r="CB178" s="1310"/>
      <c r="CC178" s="1310"/>
      <c r="CD178" s="1310"/>
      <c r="CE178" s="1310"/>
      <c r="CF178" s="1310"/>
      <c r="CG178" s="1310"/>
      <c r="CH178" s="1310"/>
      <c r="CI178" s="1310"/>
      <c r="CJ178" s="1310"/>
      <c r="CK178" s="1310"/>
      <c r="CL178" s="1310"/>
      <c r="CM178" s="1310"/>
      <c r="CN178" s="1310"/>
      <c r="CO178" s="1310"/>
      <c r="CP178" s="1310"/>
      <c r="CQ178" s="1310"/>
      <c r="CR178" s="1310"/>
    </row>
    <row r="179" spans="1:96">
      <c r="A179" s="1307"/>
      <c r="B179" s="1308"/>
      <c r="C179" s="1309"/>
      <c r="D179" s="1308"/>
      <c r="E179" s="1308"/>
      <c r="F179" s="1308"/>
      <c r="G179" s="1308"/>
      <c r="H179" s="1308"/>
      <c r="I179" s="1310"/>
      <c r="J179" s="1310"/>
      <c r="K179" s="1310"/>
      <c r="L179" s="1310"/>
      <c r="M179" s="1310"/>
      <c r="N179" s="1310"/>
      <c r="O179" s="1310"/>
      <c r="P179" s="1310"/>
      <c r="Q179" s="1310"/>
      <c r="R179" s="1310"/>
      <c r="S179" s="1310"/>
      <c r="T179" s="1310"/>
      <c r="U179" s="1310"/>
      <c r="V179" s="1310"/>
      <c r="W179" s="1310"/>
      <c r="X179" s="1310"/>
      <c r="Y179" s="1310"/>
      <c r="Z179" s="1310"/>
      <c r="AA179" s="1310"/>
      <c r="AB179" s="1310"/>
      <c r="AC179" s="1310"/>
      <c r="AD179" s="1310"/>
      <c r="AE179" s="1310"/>
      <c r="AF179" s="1310"/>
      <c r="AG179" s="1310"/>
      <c r="AH179" s="1310"/>
      <c r="AI179" s="1310"/>
      <c r="AJ179" s="1310"/>
      <c r="AK179" s="1310"/>
      <c r="AL179" s="1310"/>
      <c r="AM179" s="1310"/>
      <c r="AN179" s="1310"/>
      <c r="AO179" s="1310"/>
      <c r="AP179" s="1310"/>
      <c r="AQ179" s="1310"/>
      <c r="AR179" s="1310"/>
      <c r="AS179" s="1310"/>
      <c r="AT179" s="1310"/>
      <c r="AU179" s="1310"/>
      <c r="AV179" s="1310"/>
      <c r="AW179" s="1310"/>
      <c r="AX179" s="1310"/>
      <c r="AY179" s="1310"/>
      <c r="AZ179" s="1310"/>
      <c r="BA179" s="1310"/>
      <c r="BB179" s="1310"/>
      <c r="BC179" s="1310"/>
      <c r="BD179" s="1310"/>
      <c r="BE179" s="1310"/>
      <c r="BF179" s="1310"/>
      <c r="BG179" s="1310"/>
      <c r="BH179" s="1310"/>
      <c r="BI179" s="1310"/>
      <c r="BJ179" s="1310"/>
      <c r="BK179" s="1310"/>
      <c r="BL179" s="1310"/>
      <c r="BM179" s="1310"/>
      <c r="BN179" s="1310"/>
      <c r="BO179" s="1310"/>
      <c r="BP179" s="1310"/>
      <c r="BQ179" s="1310"/>
      <c r="BR179" s="1310"/>
      <c r="BS179" s="1310"/>
      <c r="BT179" s="1310"/>
      <c r="BU179" s="1310"/>
      <c r="BV179" s="1310"/>
      <c r="BW179" s="1310"/>
      <c r="BX179" s="1310"/>
      <c r="BY179" s="1310"/>
      <c r="BZ179" s="1310"/>
      <c r="CA179" s="1310"/>
      <c r="CB179" s="1310"/>
      <c r="CC179" s="1310"/>
      <c r="CD179" s="1310"/>
      <c r="CE179" s="1310"/>
      <c r="CF179" s="1310"/>
      <c r="CG179" s="1310"/>
      <c r="CH179" s="1310"/>
      <c r="CI179" s="1310"/>
      <c r="CJ179" s="1310"/>
      <c r="CK179" s="1310"/>
      <c r="CL179" s="1310"/>
      <c r="CM179" s="1310"/>
      <c r="CN179" s="1310"/>
      <c r="CO179" s="1310"/>
      <c r="CP179" s="1310"/>
      <c r="CQ179" s="1310"/>
      <c r="CR179" s="1310"/>
    </row>
    <row r="180" spans="1:96">
      <c r="A180" s="1307"/>
      <c r="B180" s="1308"/>
      <c r="C180" s="1309"/>
      <c r="D180" s="1308"/>
      <c r="E180" s="1308"/>
      <c r="F180" s="1308"/>
      <c r="G180" s="1308"/>
      <c r="H180" s="1308"/>
      <c r="I180" s="1310"/>
      <c r="J180" s="1310"/>
      <c r="K180" s="1310"/>
      <c r="L180" s="1310"/>
      <c r="M180" s="1310"/>
      <c r="N180" s="1310"/>
      <c r="O180" s="1310"/>
      <c r="P180" s="1310"/>
      <c r="Q180" s="1310"/>
      <c r="R180" s="1310"/>
      <c r="S180" s="1310"/>
      <c r="T180" s="1310"/>
      <c r="U180" s="1310"/>
      <c r="V180" s="1310"/>
      <c r="W180" s="1310"/>
      <c r="X180" s="1310"/>
      <c r="Y180" s="1310"/>
      <c r="Z180" s="1310"/>
      <c r="AA180" s="1310"/>
      <c r="AB180" s="1310"/>
      <c r="AC180" s="1310"/>
      <c r="AD180" s="1310"/>
      <c r="AE180" s="1310"/>
      <c r="AF180" s="1310"/>
      <c r="AG180" s="1310"/>
      <c r="AH180" s="1310"/>
      <c r="AI180" s="1310"/>
      <c r="AJ180" s="1310"/>
      <c r="AK180" s="1310"/>
      <c r="AL180" s="1310"/>
      <c r="AM180" s="1310"/>
      <c r="AN180" s="1310"/>
      <c r="AO180" s="1310"/>
      <c r="AP180" s="1310"/>
      <c r="AQ180" s="1310"/>
      <c r="AR180" s="1310"/>
      <c r="AS180" s="1310"/>
      <c r="AT180" s="1310"/>
      <c r="AU180" s="1310"/>
      <c r="AV180" s="1310"/>
      <c r="AW180" s="1310"/>
      <c r="AX180" s="1310"/>
      <c r="AY180" s="1310"/>
      <c r="AZ180" s="1310"/>
      <c r="BA180" s="1310"/>
      <c r="BB180" s="1310"/>
      <c r="BC180" s="1310"/>
      <c r="BD180" s="1310"/>
      <c r="BE180" s="1310"/>
      <c r="BF180" s="1310"/>
      <c r="BG180" s="1310"/>
      <c r="BH180" s="1310"/>
      <c r="BI180" s="1310"/>
      <c r="BJ180" s="1310"/>
      <c r="BK180" s="1310"/>
      <c r="BL180" s="1310"/>
      <c r="BM180" s="1310"/>
      <c r="BN180" s="1310"/>
      <c r="BO180" s="1310"/>
      <c r="BP180" s="1310"/>
      <c r="BQ180" s="1310"/>
      <c r="BR180" s="1310"/>
      <c r="BS180" s="1310"/>
      <c r="BT180" s="1310"/>
      <c r="BU180" s="1310"/>
      <c r="BV180" s="1310"/>
      <c r="BW180" s="1310"/>
      <c r="BX180" s="1310"/>
      <c r="BY180" s="1310"/>
      <c r="BZ180" s="1310"/>
      <c r="CA180" s="1310"/>
      <c r="CB180" s="1310"/>
      <c r="CC180" s="1310"/>
      <c r="CD180" s="1310"/>
      <c r="CE180" s="1310"/>
      <c r="CF180" s="1310"/>
      <c r="CG180" s="1310"/>
      <c r="CH180" s="1310"/>
      <c r="CI180" s="1310"/>
      <c r="CJ180" s="1310"/>
      <c r="CK180" s="1310"/>
      <c r="CL180" s="1310"/>
      <c r="CM180" s="1310"/>
      <c r="CN180" s="1310"/>
      <c r="CO180" s="1310"/>
      <c r="CP180" s="1310"/>
      <c r="CQ180" s="1310"/>
      <c r="CR180" s="1310"/>
    </row>
    <row r="181" spans="1:96">
      <c r="A181" s="1307"/>
      <c r="B181" s="1308"/>
      <c r="C181" s="1309"/>
      <c r="D181" s="1308"/>
      <c r="E181" s="1308"/>
      <c r="F181" s="1308"/>
      <c r="G181" s="1308"/>
      <c r="H181" s="1308"/>
      <c r="I181" s="1310"/>
      <c r="J181" s="1310"/>
      <c r="K181" s="1310"/>
      <c r="L181" s="1310"/>
      <c r="M181" s="1310"/>
      <c r="N181" s="1310"/>
      <c r="O181" s="1310"/>
      <c r="P181" s="1310"/>
      <c r="Q181" s="1310"/>
      <c r="R181" s="1310"/>
      <c r="S181" s="1310"/>
      <c r="T181" s="1310"/>
      <c r="U181" s="1310"/>
      <c r="V181" s="1310"/>
      <c r="W181" s="1310"/>
      <c r="X181" s="1310"/>
      <c r="Y181" s="1310"/>
      <c r="Z181" s="1310"/>
      <c r="AA181" s="1310"/>
      <c r="AB181" s="1310"/>
      <c r="AC181" s="1310"/>
      <c r="AD181" s="1310"/>
      <c r="AE181" s="1310"/>
      <c r="AF181" s="1310"/>
      <c r="AG181" s="1310"/>
      <c r="AH181" s="1310"/>
      <c r="AI181" s="1310"/>
      <c r="AJ181" s="1310"/>
      <c r="AK181" s="1310"/>
      <c r="AL181" s="1310"/>
      <c r="AM181" s="1310"/>
      <c r="AN181" s="1310"/>
      <c r="AO181" s="1310"/>
      <c r="AP181" s="1310"/>
      <c r="AQ181" s="1310"/>
      <c r="AR181" s="1310"/>
      <c r="AS181" s="1310"/>
      <c r="AT181" s="1310"/>
      <c r="AU181" s="1310"/>
      <c r="AV181" s="1310"/>
      <c r="AW181" s="1310"/>
      <c r="AX181" s="1310"/>
      <c r="AY181" s="1310"/>
      <c r="AZ181" s="1310"/>
      <c r="BA181" s="1310"/>
      <c r="BB181" s="1310"/>
      <c r="BC181" s="1310"/>
      <c r="BD181" s="1310"/>
      <c r="BE181" s="1310"/>
      <c r="BF181" s="1310"/>
      <c r="BG181" s="1310"/>
      <c r="BH181" s="1310"/>
      <c r="BI181" s="1310"/>
      <c r="BJ181" s="1310"/>
      <c r="BK181" s="1310"/>
      <c r="BL181" s="1310"/>
      <c r="BM181" s="1310"/>
      <c r="BN181" s="1310"/>
      <c r="BO181" s="1310"/>
      <c r="BP181" s="1310"/>
      <c r="BQ181" s="1310"/>
      <c r="BR181" s="1310"/>
      <c r="BS181" s="1310"/>
      <c r="BT181" s="1310"/>
      <c r="BU181" s="1310"/>
      <c r="BV181" s="1310"/>
      <c r="BW181" s="1310"/>
      <c r="BX181" s="1310"/>
      <c r="BY181" s="1310"/>
      <c r="BZ181" s="1310"/>
      <c r="CA181" s="1310"/>
      <c r="CB181" s="1310"/>
      <c r="CC181" s="1310"/>
      <c r="CD181" s="1310"/>
      <c r="CE181" s="1310"/>
      <c r="CF181" s="1310"/>
      <c r="CG181" s="1310"/>
      <c r="CH181" s="1310"/>
      <c r="CI181" s="1310"/>
      <c r="CJ181" s="1310"/>
      <c r="CK181" s="1310"/>
      <c r="CL181" s="1310"/>
      <c r="CM181" s="1310"/>
      <c r="CN181" s="1310"/>
      <c r="CO181" s="1310"/>
      <c r="CP181" s="1310"/>
      <c r="CQ181" s="1310"/>
      <c r="CR181" s="1310"/>
    </row>
    <row r="182" spans="1:96">
      <c r="A182" s="1307"/>
      <c r="B182" s="1308"/>
      <c r="C182" s="1309"/>
      <c r="D182" s="1308"/>
      <c r="E182" s="1308"/>
      <c r="F182" s="1308"/>
      <c r="G182" s="1308"/>
      <c r="H182" s="1308"/>
      <c r="I182" s="1310"/>
      <c r="J182" s="1310"/>
      <c r="K182" s="1310"/>
      <c r="L182" s="1310"/>
      <c r="M182" s="1310"/>
      <c r="N182" s="1310"/>
      <c r="O182" s="1310"/>
      <c r="P182" s="1310"/>
      <c r="Q182" s="1310"/>
      <c r="R182" s="1310"/>
      <c r="S182" s="1310"/>
      <c r="T182" s="1310"/>
      <c r="U182" s="1310"/>
      <c r="V182" s="1310"/>
      <c r="W182" s="1310"/>
      <c r="X182" s="1310"/>
      <c r="Y182" s="1310"/>
      <c r="Z182" s="1310"/>
      <c r="AA182" s="1310"/>
      <c r="AB182" s="1310"/>
      <c r="AC182" s="1310"/>
      <c r="AD182" s="1310"/>
      <c r="AE182" s="1310"/>
      <c r="AF182" s="1310"/>
      <c r="AG182" s="1310"/>
      <c r="AH182" s="1310"/>
      <c r="AI182" s="1310"/>
      <c r="AJ182" s="1310"/>
      <c r="AK182" s="1310"/>
      <c r="AL182" s="1310"/>
      <c r="AM182" s="1310"/>
      <c r="AN182" s="1310"/>
      <c r="AO182" s="1310"/>
      <c r="AP182" s="1310"/>
      <c r="AQ182" s="1310"/>
      <c r="AR182" s="1310"/>
      <c r="AS182" s="1310"/>
      <c r="AT182" s="1310"/>
      <c r="AU182" s="1310"/>
      <c r="AV182" s="1310"/>
      <c r="AW182" s="1310"/>
      <c r="AX182" s="1310"/>
      <c r="AY182" s="1310"/>
      <c r="AZ182" s="1310"/>
      <c r="BA182" s="1310"/>
      <c r="BB182" s="1310"/>
      <c r="BC182" s="1310"/>
      <c r="BD182" s="1310"/>
      <c r="BE182" s="1310"/>
      <c r="BF182" s="1310"/>
      <c r="BG182" s="1310"/>
      <c r="BH182" s="1310"/>
      <c r="BI182" s="1310"/>
      <c r="BJ182" s="1310"/>
      <c r="BK182" s="1310"/>
      <c r="BL182" s="1310"/>
      <c r="BM182" s="1310"/>
      <c r="BN182" s="1310"/>
      <c r="BO182" s="1310"/>
      <c r="BP182" s="1310"/>
      <c r="BQ182" s="1310"/>
      <c r="BR182" s="1310"/>
      <c r="BS182" s="1310"/>
      <c r="BT182" s="1310"/>
      <c r="BU182" s="1310"/>
      <c r="BV182" s="1310"/>
      <c r="BW182" s="1310"/>
      <c r="BX182" s="1310"/>
      <c r="BY182" s="1310"/>
      <c r="BZ182" s="1310"/>
      <c r="CA182" s="1310"/>
      <c r="CB182" s="1310"/>
      <c r="CC182" s="1310"/>
      <c r="CD182" s="1310"/>
      <c r="CE182" s="1310"/>
      <c r="CF182" s="1310"/>
      <c r="CG182" s="1310"/>
      <c r="CH182" s="1310"/>
      <c r="CI182" s="1310"/>
      <c r="CJ182" s="1310"/>
      <c r="CK182" s="1310"/>
      <c r="CL182" s="1310"/>
      <c r="CM182" s="1310"/>
      <c r="CN182" s="1310"/>
      <c r="CO182" s="1310"/>
      <c r="CP182" s="1310"/>
      <c r="CQ182" s="1310"/>
      <c r="CR182" s="1310"/>
    </row>
    <row r="183" spans="1:96">
      <c r="A183" s="1307"/>
      <c r="B183" s="1308"/>
      <c r="C183" s="1309"/>
      <c r="D183" s="1308"/>
      <c r="E183" s="1308"/>
      <c r="F183" s="1308"/>
      <c r="G183" s="1308"/>
      <c r="H183" s="1308"/>
      <c r="I183" s="1310"/>
      <c r="J183" s="1310"/>
      <c r="K183" s="1310"/>
      <c r="L183" s="1310"/>
      <c r="M183" s="1310"/>
      <c r="N183" s="1310"/>
      <c r="O183" s="1310"/>
      <c r="P183" s="1310"/>
      <c r="Q183" s="1310"/>
      <c r="R183" s="1310"/>
      <c r="S183" s="1310"/>
      <c r="T183" s="1310"/>
      <c r="U183" s="1310"/>
      <c r="V183" s="1310"/>
      <c r="W183" s="1310"/>
      <c r="X183" s="1310"/>
      <c r="Y183" s="1310"/>
      <c r="Z183" s="1310"/>
      <c r="AA183" s="1310"/>
      <c r="AB183" s="1310"/>
      <c r="AC183" s="1310"/>
      <c r="AD183" s="1310"/>
      <c r="AE183" s="1310"/>
      <c r="AF183" s="1310"/>
      <c r="AG183" s="1310"/>
      <c r="AH183" s="1310"/>
      <c r="AI183" s="1310"/>
      <c r="AJ183" s="1310"/>
      <c r="AK183" s="1310"/>
      <c r="AL183" s="1310"/>
      <c r="AM183" s="1310"/>
      <c r="AN183" s="1310"/>
      <c r="AO183" s="1310"/>
      <c r="AP183" s="1310"/>
      <c r="AQ183" s="1310"/>
      <c r="AR183" s="1310"/>
      <c r="AS183" s="1310"/>
      <c r="AT183" s="1310"/>
      <c r="AU183" s="1310"/>
      <c r="AV183" s="1310"/>
      <c r="AW183" s="1310"/>
      <c r="AX183" s="1310"/>
      <c r="AY183" s="1310"/>
      <c r="AZ183" s="1310"/>
      <c r="BA183" s="1310"/>
      <c r="BB183" s="1310"/>
      <c r="BC183" s="1310"/>
      <c r="BD183" s="1310"/>
      <c r="BE183" s="1310"/>
      <c r="BF183" s="1310"/>
      <c r="BG183" s="1310"/>
      <c r="BH183" s="1310"/>
      <c r="BI183" s="1310"/>
      <c r="BJ183" s="1310"/>
      <c r="BK183" s="1310"/>
      <c r="BL183" s="1310"/>
      <c r="BM183" s="1310"/>
      <c r="BN183" s="1310"/>
      <c r="BO183" s="1310"/>
      <c r="BP183" s="1310"/>
      <c r="BQ183" s="1310"/>
      <c r="BR183" s="1310"/>
      <c r="BS183" s="1310"/>
      <c r="BT183" s="1310"/>
      <c r="BU183" s="1310"/>
      <c r="BV183" s="1310"/>
      <c r="BW183" s="1310"/>
      <c r="BX183" s="1310"/>
      <c r="BY183" s="1310"/>
      <c r="BZ183" s="1310"/>
      <c r="CA183" s="1310"/>
      <c r="CB183" s="1310"/>
      <c r="CC183" s="1310"/>
      <c r="CD183" s="1310"/>
      <c r="CE183" s="1310"/>
      <c r="CF183" s="1310"/>
      <c r="CG183" s="1310"/>
      <c r="CH183" s="1310"/>
      <c r="CI183" s="1310"/>
      <c r="CJ183" s="1310"/>
      <c r="CK183" s="1310"/>
      <c r="CL183" s="1310"/>
      <c r="CM183" s="1310"/>
      <c r="CN183" s="1310"/>
      <c r="CO183" s="1310"/>
      <c r="CP183" s="1310"/>
      <c r="CQ183" s="1310"/>
      <c r="CR183" s="1310"/>
    </row>
    <row r="184" spans="1:96">
      <c r="A184" s="1307"/>
      <c r="B184" s="1308"/>
      <c r="C184" s="1309"/>
      <c r="D184" s="1308"/>
      <c r="E184" s="1308"/>
      <c r="F184" s="1308"/>
      <c r="G184" s="1308"/>
      <c r="H184" s="1308"/>
      <c r="I184" s="1310"/>
      <c r="J184" s="1310"/>
      <c r="K184" s="1310"/>
      <c r="L184" s="1310"/>
      <c r="M184" s="1310"/>
      <c r="N184" s="1310"/>
      <c r="O184" s="1310"/>
      <c r="P184" s="1310"/>
      <c r="Q184" s="1310"/>
      <c r="R184" s="1310"/>
      <c r="S184" s="1310"/>
      <c r="T184" s="1310"/>
      <c r="U184" s="1310"/>
      <c r="V184" s="1310"/>
      <c r="W184" s="1310"/>
      <c r="X184" s="1310"/>
      <c r="Y184" s="1310"/>
      <c r="Z184" s="1310"/>
      <c r="AA184" s="1310"/>
      <c r="AB184" s="1310"/>
      <c r="AC184" s="1310"/>
      <c r="AD184" s="1310"/>
      <c r="AE184" s="1310"/>
      <c r="AF184" s="1310"/>
      <c r="AG184" s="1310"/>
      <c r="AH184" s="1310"/>
      <c r="AI184" s="1310"/>
      <c r="AJ184" s="1310"/>
      <c r="AK184" s="1310"/>
      <c r="AL184" s="1310"/>
      <c r="AM184" s="1310"/>
      <c r="AN184" s="1310"/>
      <c r="AO184" s="1310"/>
      <c r="AP184" s="1310"/>
      <c r="AQ184" s="1310"/>
      <c r="AR184" s="1310"/>
      <c r="AS184" s="1310"/>
      <c r="AT184" s="1310"/>
      <c r="AU184" s="1310"/>
      <c r="AV184" s="1310"/>
      <c r="AW184" s="1310"/>
      <c r="AX184" s="1310"/>
      <c r="AY184" s="1310"/>
      <c r="AZ184" s="1310"/>
      <c r="BA184" s="1310"/>
      <c r="BB184" s="1310"/>
      <c r="BC184" s="1310"/>
      <c r="BD184" s="1310"/>
      <c r="BE184" s="1310"/>
      <c r="BF184" s="1310"/>
      <c r="BG184" s="1310"/>
      <c r="BH184" s="1310"/>
      <c r="BI184" s="1310"/>
      <c r="BJ184" s="1310"/>
      <c r="BK184" s="1310"/>
      <c r="BL184" s="1310"/>
      <c r="BM184" s="1310"/>
      <c r="BN184" s="1310"/>
      <c r="BO184" s="1310"/>
      <c r="BP184" s="1310"/>
      <c r="BQ184" s="1310"/>
      <c r="BR184" s="1310"/>
      <c r="BS184" s="1310"/>
      <c r="BT184" s="1310"/>
      <c r="BU184" s="1310"/>
      <c r="BV184" s="1310"/>
      <c r="BW184" s="1310"/>
      <c r="BX184" s="1310"/>
      <c r="BY184" s="1310"/>
      <c r="BZ184" s="1310"/>
      <c r="CA184" s="1310"/>
      <c r="CB184" s="1310"/>
      <c r="CC184" s="1310"/>
      <c r="CD184" s="1310"/>
      <c r="CE184" s="1310"/>
      <c r="CF184" s="1310"/>
      <c r="CG184" s="1310"/>
      <c r="CH184" s="1310"/>
      <c r="CI184" s="1310"/>
      <c r="CJ184" s="1310"/>
      <c r="CK184" s="1310"/>
      <c r="CL184" s="1310"/>
      <c r="CM184" s="1310"/>
      <c r="CN184" s="1310"/>
      <c r="CO184" s="1310"/>
      <c r="CP184" s="1310"/>
      <c r="CQ184" s="1310"/>
      <c r="CR184" s="1310"/>
    </row>
    <row r="185" spans="1:96">
      <c r="A185" s="1307"/>
      <c r="B185" s="1308"/>
      <c r="C185" s="1309"/>
      <c r="D185" s="1308"/>
      <c r="E185" s="1308"/>
      <c r="F185" s="1308"/>
      <c r="G185" s="1308"/>
      <c r="H185" s="1308"/>
      <c r="I185" s="1310"/>
      <c r="J185" s="1310"/>
      <c r="K185" s="1310"/>
      <c r="L185" s="1310"/>
      <c r="M185" s="1310"/>
      <c r="N185" s="1310"/>
      <c r="O185" s="1310"/>
      <c r="P185" s="1310"/>
      <c r="Q185" s="1310"/>
      <c r="R185" s="1310"/>
      <c r="S185" s="1310"/>
      <c r="T185" s="1310"/>
      <c r="U185" s="1310"/>
      <c r="V185" s="1310"/>
      <c r="W185" s="1310"/>
      <c r="X185" s="1310"/>
      <c r="Y185" s="1310"/>
      <c r="Z185" s="1310"/>
      <c r="AA185" s="1310"/>
      <c r="AB185" s="1310"/>
      <c r="AC185" s="1310"/>
      <c r="AD185" s="1310"/>
      <c r="AE185" s="1310"/>
      <c r="AF185" s="1310"/>
      <c r="AG185" s="1310"/>
      <c r="AH185" s="1310"/>
      <c r="AI185" s="1310"/>
      <c r="AJ185" s="1310"/>
      <c r="AK185" s="1310"/>
      <c r="AL185" s="1310"/>
      <c r="AM185" s="1310"/>
      <c r="AN185" s="1310"/>
      <c r="AO185" s="1310"/>
      <c r="AP185" s="1310"/>
      <c r="AQ185" s="1310"/>
      <c r="AR185" s="1310"/>
      <c r="AS185" s="1310"/>
      <c r="AT185" s="1310"/>
      <c r="AU185" s="1310"/>
      <c r="AV185" s="1310"/>
      <c r="AW185" s="1310"/>
      <c r="AX185" s="1310"/>
      <c r="AY185" s="1310"/>
      <c r="AZ185" s="1310"/>
      <c r="BA185" s="1310"/>
      <c r="BB185" s="1310"/>
      <c r="BC185" s="1310"/>
      <c r="BD185" s="1310"/>
      <c r="BE185" s="1310"/>
      <c r="BF185" s="1310"/>
      <c r="BG185" s="1310"/>
      <c r="BH185" s="1310"/>
      <c r="BI185" s="1310"/>
      <c r="BJ185" s="1310"/>
      <c r="BK185" s="1310"/>
      <c r="BL185" s="1310"/>
      <c r="BM185" s="1310"/>
      <c r="BN185" s="1310"/>
      <c r="BO185" s="1310"/>
      <c r="BP185" s="1310"/>
      <c r="BQ185" s="1310"/>
      <c r="BR185" s="1310"/>
      <c r="BS185" s="1310"/>
      <c r="BT185" s="1310"/>
      <c r="BU185" s="1310"/>
      <c r="BV185" s="1310"/>
      <c r="BW185" s="1310"/>
      <c r="BX185" s="1310"/>
      <c r="BY185" s="1310"/>
      <c r="BZ185" s="1310"/>
      <c r="CA185" s="1310"/>
      <c r="CB185" s="1310"/>
      <c r="CC185" s="1310"/>
      <c r="CD185" s="1310"/>
      <c r="CE185" s="1310"/>
      <c r="CF185" s="1310"/>
      <c r="CG185" s="1310"/>
      <c r="CH185" s="1310"/>
      <c r="CI185" s="1310"/>
      <c r="CJ185" s="1310"/>
      <c r="CK185" s="1310"/>
      <c r="CL185" s="1310"/>
      <c r="CM185" s="1310"/>
      <c r="CN185" s="1310"/>
      <c r="CO185" s="1310"/>
      <c r="CP185" s="1310"/>
      <c r="CQ185" s="1310"/>
      <c r="CR185" s="1310"/>
    </row>
    <row r="186" spans="1:96">
      <c r="A186" s="1307"/>
      <c r="B186" s="1308"/>
      <c r="C186" s="1309"/>
      <c r="D186" s="1308"/>
      <c r="E186" s="1308"/>
      <c r="F186" s="1308"/>
      <c r="G186" s="1308"/>
      <c r="H186" s="1308"/>
      <c r="I186" s="1310"/>
      <c r="J186" s="1310"/>
      <c r="K186" s="1310"/>
      <c r="L186" s="1310"/>
      <c r="M186" s="1310"/>
      <c r="N186" s="1310"/>
      <c r="O186" s="1310"/>
      <c r="P186" s="1310"/>
      <c r="Q186" s="1310"/>
      <c r="R186" s="1310"/>
      <c r="S186" s="1310"/>
      <c r="T186" s="1310"/>
      <c r="U186" s="1310"/>
      <c r="V186" s="1310"/>
      <c r="W186" s="1310"/>
      <c r="X186" s="1310"/>
      <c r="Y186" s="1310"/>
      <c r="Z186" s="1310"/>
      <c r="AA186" s="1310"/>
      <c r="AB186" s="1310"/>
      <c r="AC186" s="1310"/>
      <c r="AD186" s="1310"/>
      <c r="AE186" s="1310"/>
      <c r="AF186" s="1310"/>
      <c r="AG186" s="1310"/>
      <c r="AH186" s="1310"/>
      <c r="AI186" s="1310"/>
      <c r="AJ186" s="1310"/>
      <c r="AK186" s="1310"/>
      <c r="AL186" s="1310"/>
      <c r="AM186" s="1310"/>
      <c r="AN186" s="1310"/>
      <c r="AO186" s="1310"/>
      <c r="AP186" s="1310"/>
      <c r="AQ186" s="1310"/>
      <c r="AR186" s="1310"/>
      <c r="AS186" s="1310"/>
      <c r="AT186" s="1310"/>
      <c r="AU186" s="1310"/>
      <c r="AV186" s="1310"/>
      <c r="AW186" s="1310"/>
      <c r="AX186" s="1310"/>
      <c r="AY186" s="1310"/>
      <c r="AZ186" s="1310"/>
      <c r="BA186" s="1310"/>
      <c r="BB186" s="1310"/>
      <c r="BC186" s="1310"/>
      <c r="BD186" s="1310"/>
      <c r="BE186" s="1310"/>
      <c r="BF186" s="1310"/>
      <c r="BG186" s="1310"/>
      <c r="BH186" s="1310"/>
      <c r="BI186" s="1310"/>
      <c r="BJ186" s="1310"/>
      <c r="BK186" s="1310"/>
      <c r="BL186" s="1310"/>
      <c r="BM186" s="1310"/>
      <c r="BN186" s="1310"/>
      <c r="BO186" s="1310"/>
      <c r="BP186" s="1310"/>
      <c r="BQ186" s="1310"/>
      <c r="BR186" s="1310"/>
      <c r="BS186" s="1310"/>
      <c r="BT186" s="1310"/>
      <c r="BU186" s="1310"/>
      <c r="BV186" s="1310"/>
      <c r="BW186" s="1310"/>
      <c r="BX186" s="1310"/>
      <c r="BY186" s="1310"/>
      <c r="BZ186" s="1310"/>
      <c r="CA186" s="1310"/>
      <c r="CB186" s="1310"/>
      <c r="CC186" s="1310"/>
      <c r="CD186" s="1310"/>
      <c r="CE186" s="1310"/>
      <c r="CF186" s="1310"/>
      <c r="CG186" s="1310"/>
      <c r="CH186" s="1310"/>
      <c r="CI186" s="1310"/>
      <c r="CJ186" s="1310"/>
      <c r="CK186" s="1310"/>
      <c r="CL186" s="1310"/>
      <c r="CM186" s="1310"/>
      <c r="CN186" s="1310"/>
      <c r="CO186" s="1310"/>
      <c r="CP186" s="1310"/>
      <c r="CQ186" s="1310"/>
      <c r="CR186" s="1310"/>
    </row>
    <row r="187" spans="1:96">
      <c r="A187" s="1307"/>
      <c r="B187" s="1308"/>
      <c r="C187" s="1309"/>
      <c r="D187" s="1308"/>
      <c r="E187" s="1308"/>
      <c r="F187" s="1308"/>
      <c r="G187" s="1308"/>
      <c r="H187" s="1308"/>
      <c r="I187" s="1310"/>
      <c r="J187" s="1310"/>
      <c r="K187" s="1310"/>
      <c r="L187" s="1310"/>
      <c r="M187" s="1310"/>
      <c r="N187" s="1310"/>
      <c r="O187" s="1310"/>
      <c r="P187" s="1310"/>
      <c r="Q187" s="1310"/>
      <c r="R187" s="1310"/>
      <c r="S187" s="1310"/>
      <c r="T187" s="1310"/>
      <c r="U187" s="1310"/>
      <c r="V187" s="1310"/>
      <c r="W187" s="1310"/>
      <c r="X187" s="1310"/>
      <c r="Y187" s="1310"/>
      <c r="Z187" s="1310"/>
      <c r="AA187" s="1310"/>
      <c r="AB187" s="1310"/>
      <c r="AC187" s="1310"/>
      <c r="AD187" s="1310"/>
      <c r="AE187" s="1310"/>
      <c r="AF187" s="1310"/>
      <c r="AG187" s="1310"/>
      <c r="AH187" s="1310"/>
      <c r="AI187" s="1310"/>
      <c r="AJ187" s="1310"/>
      <c r="AK187" s="1310"/>
      <c r="AL187" s="1310"/>
      <c r="AM187" s="1310"/>
      <c r="AN187" s="1310"/>
      <c r="AO187" s="1310"/>
      <c r="AP187" s="1310"/>
      <c r="AQ187" s="1310"/>
      <c r="AR187" s="1310"/>
      <c r="AS187" s="1310"/>
      <c r="AT187" s="1310"/>
      <c r="AU187" s="1310"/>
      <c r="AV187" s="1310"/>
      <c r="AW187" s="1310"/>
      <c r="AX187" s="1310"/>
      <c r="AY187" s="1310"/>
      <c r="AZ187" s="1310"/>
      <c r="BA187" s="1310"/>
      <c r="BB187" s="1310"/>
      <c r="BC187" s="1310"/>
      <c r="BD187" s="1310"/>
      <c r="BE187" s="1310"/>
      <c r="BF187" s="1310"/>
      <c r="BG187" s="1310"/>
      <c r="BH187" s="1310"/>
      <c r="BI187" s="1310"/>
      <c r="BJ187" s="1310"/>
      <c r="BK187" s="1310"/>
      <c r="BL187" s="1310"/>
      <c r="BM187" s="1310"/>
      <c r="BN187" s="1310"/>
      <c r="BO187" s="1310"/>
      <c r="BP187" s="1310"/>
      <c r="BQ187" s="1310"/>
      <c r="BR187" s="1310"/>
      <c r="BS187" s="1310"/>
      <c r="BT187" s="1310"/>
      <c r="BU187" s="1310"/>
      <c r="BV187" s="1310"/>
      <c r="BW187" s="1310"/>
      <c r="BX187" s="1310"/>
      <c r="BY187" s="1310"/>
      <c r="BZ187" s="1310"/>
      <c r="CA187" s="1310"/>
      <c r="CB187" s="1310"/>
      <c r="CC187" s="1310"/>
      <c r="CD187" s="1310"/>
      <c r="CE187" s="1310"/>
      <c r="CF187" s="1310"/>
      <c r="CG187" s="1310"/>
      <c r="CH187" s="1310"/>
      <c r="CI187" s="1310"/>
      <c r="CJ187" s="1310"/>
      <c r="CK187" s="1310"/>
      <c r="CL187" s="1310"/>
      <c r="CM187" s="1310"/>
      <c r="CN187" s="1310"/>
      <c r="CO187" s="1310"/>
      <c r="CP187" s="1310"/>
      <c r="CQ187" s="1310"/>
      <c r="CR187" s="1310"/>
    </row>
    <row r="188" spans="1:96">
      <c r="A188" s="1307"/>
      <c r="B188" s="1308"/>
      <c r="C188" s="1309"/>
      <c r="D188" s="1308"/>
      <c r="E188" s="1308"/>
      <c r="F188" s="1308"/>
      <c r="G188" s="1308"/>
      <c r="H188" s="1308"/>
      <c r="I188" s="1310"/>
      <c r="J188" s="1310"/>
      <c r="K188" s="1310"/>
      <c r="L188" s="1310"/>
      <c r="M188" s="1310"/>
      <c r="N188" s="1310"/>
      <c r="O188" s="1310"/>
      <c r="P188" s="1310"/>
      <c r="Q188" s="1310"/>
      <c r="R188" s="1310"/>
      <c r="S188" s="1310"/>
      <c r="T188" s="1310"/>
      <c r="U188" s="1310"/>
      <c r="V188" s="1310"/>
      <c r="W188" s="1310"/>
      <c r="X188" s="1310"/>
      <c r="Y188" s="1310"/>
      <c r="Z188" s="1310"/>
      <c r="AA188" s="1310"/>
      <c r="AB188" s="1310"/>
      <c r="AC188" s="1310"/>
      <c r="AD188" s="1310"/>
      <c r="AE188" s="1310"/>
      <c r="AF188" s="1310"/>
      <c r="AG188" s="1310"/>
      <c r="AH188" s="1310"/>
      <c r="AI188" s="1310"/>
      <c r="AJ188" s="1310"/>
      <c r="AK188" s="1310"/>
      <c r="AL188" s="1310"/>
      <c r="AM188" s="1310"/>
      <c r="AN188" s="1310"/>
      <c r="AO188" s="1310"/>
      <c r="AP188" s="1310"/>
      <c r="AQ188" s="1310"/>
      <c r="AR188" s="1310"/>
      <c r="AS188" s="1310"/>
      <c r="AT188" s="1310"/>
      <c r="AU188" s="1310"/>
      <c r="AV188" s="1310"/>
      <c r="AW188" s="1310"/>
      <c r="AX188" s="1310"/>
      <c r="AY188" s="1310"/>
      <c r="AZ188" s="1310"/>
      <c r="BA188" s="1310"/>
      <c r="BB188" s="1310"/>
      <c r="BC188" s="1310"/>
      <c r="BD188" s="1310"/>
      <c r="BE188" s="1310"/>
      <c r="BF188" s="1310"/>
      <c r="BG188" s="1310"/>
      <c r="BH188" s="1310"/>
      <c r="BI188" s="1310"/>
      <c r="BJ188" s="1310"/>
      <c r="BK188" s="1310"/>
      <c r="BL188" s="1310"/>
      <c r="BM188" s="1310"/>
      <c r="BN188" s="1310"/>
      <c r="BO188" s="1310"/>
      <c r="BP188" s="1310"/>
      <c r="BQ188" s="1310"/>
      <c r="BR188" s="1310"/>
      <c r="BS188" s="1310"/>
      <c r="BT188" s="1310"/>
      <c r="BU188" s="1310"/>
      <c r="BV188" s="1310"/>
      <c r="BW188" s="1310"/>
      <c r="BX188" s="1310"/>
      <c r="BY188" s="1310"/>
      <c r="BZ188" s="1310"/>
      <c r="CA188" s="1310"/>
      <c r="CB188" s="1310"/>
      <c r="CC188" s="1310"/>
      <c r="CD188" s="1310"/>
      <c r="CE188" s="1310"/>
      <c r="CF188" s="1310"/>
      <c r="CG188" s="1310"/>
      <c r="CH188" s="1310"/>
      <c r="CI188" s="1310"/>
      <c r="CJ188" s="1310"/>
      <c r="CK188" s="1310"/>
      <c r="CL188" s="1310"/>
      <c r="CM188" s="1310"/>
      <c r="CN188" s="1310"/>
      <c r="CO188" s="1310"/>
      <c r="CP188" s="1310"/>
      <c r="CQ188" s="1310"/>
      <c r="CR188" s="1310"/>
    </row>
    <row r="189" spans="1:96">
      <c r="A189" s="1311"/>
      <c r="B189" s="1310"/>
      <c r="C189" s="1312"/>
      <c r="D189" s="1310"/>
      <c r="E189" s="1310"/>
      <c r="F189" s="1310"/>
      <c r="G189" s="1310"/>
      <c r="H189" s="1310"/>
      <c r="I189" s="1310"/>
      <c r="J189" s="1310"/>
      <c r="K189" s="1310"/>
      <c r="L189" s="1310"/>
      <c r="M189" s="1310"/>
      <c r="N189" s="1310"/>
      <c r="O189" s="1310"/>
      <c r="P189" s="1310"/>
      <c r="Q189" s="1310"/>
      <c r="R189" s="1310"/>
      <c r="S189" s="1310"/>
      <c r="T189" s="1310"/>
      <c r="U189" s="1310"/>
      <c r="V189" s="1310"/>
      <c r="W189" s="1310"/>
      <c r="X189" s="1310"/>
      <c r="Y189" s="1310"/>
      <c r="Z189" s="1310"/>
      <c r="AA189" s="1310"/>
      <c r="AB189" s="1310"/>
      <c r="AC189" s="1310"/>
      <c r="AD189" s="1310"/>
      <c r="AE189" s="1310"/>
      <c r="AF189" s="1310"/>
      <c r="AG189" s="1310"/>
      <c r="AH189" s="1310"/>
      <c r="AI189" s="1310"/>
      <c r="AJ189" s="1310"/>
      <c r="AK189" s="1310"/>
      <c r="AL189" s="1310"/>
      <c r="AM189" s="1310"/>
      <c r="AN189" s="1310"/>
      <c r="AO189" s="1310"/>
      <c r="AP189" s="1310"/>
      <c r="AQ189" s="1310"/>
      <c r="AR189" s="1310"/>
      <c r="AS189" s="1310"/>
      <c r="AT189" s="1310"/>
      <c r="AU189" s="1310"/>
      <c r="AV189" s="1310"/>
      <c r="AW189" s="1310"/>
      <c r="AX189" s="1310"/>
      <c r="AY189" s="1310"/>
      <c r="AZ189" s="1310"/>
      <c r="BA189" s="1310"/>
      <c r="BB189" s="1310"/>
      <c r="BC189" s="1310"/>
      <c r="BD189" s="1310"/>
      <c r="BE189" s="1310"/>
      <c r="BF189" s="1310"/>
      <c r="BG189" s="1310"/>
      <c r="BH189" s="1310"/>
      <c r="BI189" s="1310"/>
      <c r="BJ189" s="1310"/>
      <c r="BK189" s="1310"/>
      <c r="BL189" s="1310"/>
      <c r="BM189" s="1310"/>
      <c r="BN189" s="1310"/>
      <c r="BO189" s="1310"/>
      <c r="BP189" s="1310"/>
      <c r="BQ189" s="1310"/>
      <c r="BR189" s="1310"/>
      <c r="BS189" s="1310"/>
      <c r="BT189" s="1310"/>
      <c r="BU189" s="1310"/>
      <c r="BV189" s="1310"/>
      <c r="BW189" s="1310"/>
      <c r="BX189" s="1310"/>
      <c r="BY189" s="1310"/>
      <c r="BZ189" s="1310"/>
      <c r="CA189" s="1310"/>
      <c r="CB189" s="1310"/>
      <c r="CC189" s="1310"/>
      <c r="CD189" s="1310"/>
      <c r="CE189" s="1310"/>
      <c r="CF189" s="1310"/>
      <c r="CG189" s="1310"/>
      <c r="CH189" s="1310"/>
      <c r="CI189" s="1310"/>
      <c r="CJ189" s="1310"/>
      <c r="CK189" s="1310"/>
      <c r="CL189" s="1310"/>
      <c r="CM189" s="1310"/>
      <c r="CN189" s="1310"/>
      <c r="CO189" s="1310"/>
      <c r="CP189" s="1310"/>
      <c r="CQ189" s="1310"/>
      <c r="CR189" s="131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2B8C4E5-0DA9-487F-A5A0-A890E4037F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2026-03-17T15:03:55Z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