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18" documentId="8_{DCF85A03-1EEC-410A-B6A1-333228F65FDB}" xr6:coauthVersionLast="47" xr6:coauthVersionMax="47" xr10:uidLastSave="{33D33058-F001-4DC8-8E06-D707780FE1DD}"/>
  <bookViews>
    <workbookView xWindow="-60" yWindow="-60" windowWidth="15480" windowHeight="11640" tabRatio="920" firstSheet="7"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84" r:id="rId12"/>
    <pivotCache cacheId="1085" r:id="rId13"/>
    <pivotCache cacheId="1086" r:id="rId14"/>
    <pivotCache cacheId="1087" r:id="rId15"/>
    <pivotCache cacheId="1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3" i="30"/>
  <c r="V9" i="30"/>
  <c r="V23" i="30"/>
  <c r="V166" i="30"/>
  <c r="V14" i="30"/>
  <c r="V161" i="30"/>
  <c r="V164" i="30"/>
  <c r="V162" i="30"/>
  <c r="V8"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<sst xmlns="http://schemas.openxmlformats.org/spreadsheetml/2006/main" count="20422" uniqueCount="2549">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</sst>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1736114" createdVersion="8" refreshedVersion="8" minRefreshableVersion="3" recordCount="3017"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43055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4305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662038" createdVersion="8" refreshedVersion="8" minRefreshableVersion="3" recordCount="3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662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m/>
    <m/>
    <m/>
  </r>
  <r>
    <x v="415"/>
    <x v="47"/>
    <x v="322"/>
    <m/>
    <m/>
    <m/>
  </r>
  <r>
    <x v="422"/>
    <x v="26"/>
    <x v="322"/>
    <m/>
    <m/>
    <m/>
  </r>
  <r>
    <x v="425"/>
    <x v="47"/>
    <x v="322"/>
    <m/>
    <m/>
    <m/>
  </r>
  <r>
    <x v="423"/>
    <x v="1"/>
    <x v="322"/>
    <m/>
    <m/>
    <m/>
  </r>
  <r>
    <x v="408"/>
    <x v="44"/>
    <x v="322"/>
    <m/>
    <m/>
    <m/>
  </r>
  <r>
    <x v="125"/>
    <x v="15"/>
    <x v="3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m/>
    <m/>
    <m/>
    <x v="4"/>
  </r>
  <r>
    <s v="D-HTG202"/>
    <x v="47"/>
    <d v="2026-05-07T00:00:00"/>
    <m/>
    <m/>
    <m/>
    <x v="4"/>
  </r>
  <r>
    <s v="FB-HTG237"/>
    <x v="26"/>
    <d v="2026-05-07T00:00:00"/>
    <m/>
    <m/>
    <m/>
    <x v="4"/>
  </r>
  <r>
    <s v="D-HTG208 "/>
    <x v="47"/>
    <d v="2026-05-07T00:00:00"/>
    <m/>
    <m/>
    <m/>
    <x v="4"/>
  </r>
  <r>
    <s v="FB-HSF304"/>
    <x v="1"/>
    <d v="2026-05-07T00:00:00"/>
    <m/>
    <m/>
    <m/>
    <x v="4"/>
  </r>
  <r>
    <s v="D-HBR252"/>
    <x v="44"/>
    <d v="2026-05-0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5">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1"/>
      <c r="S1" s="1011"/>
      <c r="T1" s="1011"/>
      <c r="U1" s="1011"/>
      <c r="V1" s="1011"/>
      <c r="W1" s="1011"/>
      <c r="X1" s="1011"/>
      <c r="Y1" s="1011"/>
      <c r="Z1" s="1011"/>
    </row>
    <row r="2" spans="1:26" ht="24.95" customHeight="1">
      <c r="A2" s="1479" t="str">
        <f ca="1">"Last Updated: "&amp;TEXT(NOW(),"MM/DD/YYYY  h:mm AM/PM")</f>
        <v>Last Updated: 05/07/2026  3:53 PM</v>
      </c>
      <c r="B2" s="1479"/>
      <c r="C2" s="1479"/>
      <c r="D2" s="1479"/>
      <c r="E2" s="1479"/>
      <c r="F2" s="1479"/>
      <c r="G2" s="1479"/>
      <c r="H2" s="1479"/>
      <c r="I2" s="1479"/>
      <c r="J2" s="1479"/>
      <c r="K2" s="1479"/>
      <c r="L2" s="1479"/>
      <c r="M2" s="1479"/>
      <c r="N2" s="1479"/>
      <c r="O2" s="1479"/>
      <c r="P2" s="1479"/>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0" t="s">
        <v>7</v>
      </c>
      <c r="B7" s="1480"/>
      <c r="C7" s="1480"/>
      <c r="D7" s="1480"/>
      <c r="E7" s="1480"/>
      <c r="F7" s="1480"/>
      <c r="G7" s="1480"/>
      <c r="H7" s="1480"/>
      <c r="I7" s="1480"/>
      <c r="J7" s="1480"/>
      <c r="K7" s="1480"/>
      <c r="L7" s="1480"/>
      <c r="M7" s="1480"/>
      <c r="N7" s="1480"/>
      <c r="O7" s="1480"/>
      <c r="P7" s="1480"/>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1" t="s">
        <v>8</v>
      </c>
      <c r="B9" s="1482"/>
      <c r="C9" s="1011"/>
      <c r="D9" s="1461" t="s">
        <v>9</v>
      </c>
      <c r="E9" s="1462"/>
      <c r="F9" s="1463"/>
      <c r="G9" s="1011"/>
      <c r="H9" s="1461" t="s">
        <v>10</v>
      </c>
      <c r="I9" s="1462"/>
      <c r="J9" s="1463"/>
      <c r="K9" s="1011"/>
      <c r="L9" s="1461" t="s">
        <v>11</v>
      </c>
      <c r="M9" s="1462"/>
      <c r="N9" s="1463"/>
      <c r="O9" s="1011"/>
      <c r="P9" s="1011"/>
      <c r="Q9" s="1011"/>
      <c r="R9" s="1011"/>
      <c r="S9" s="1011"/>
      <c r="T9" s="1011"/>
      <c r="U9" s="1011"/>
      <c r="V9" s="1011"/>
      <c r="W9" s="1011"/>
      <c r="X9" s="1011"/>
      <c r="Y9" s="1011"/>
      <c r="Z9" s="1011"/>
    </row>
    <row r="10" spans="1:26" ht="50.1" customHeight="1">
      <c r="A10" s="146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9"/>
      <c r="C10" s="1011"/>
      <c r="D10" s="146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8"/>
      <c r="F10" s="1469"/>
      <c r="G10" s="1011"/>
      <c r="H10" s="148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59710</v>
      </c>
      <c r="I10" s="1484"/>
      <c r="J10" s="1485"/>
      <c r="K10" s="1011"/>
      <c r="L10" s="148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948057</v>
      </c>
      <c r="M10" s="1487"/>
      <c r="N10" s="1488"/>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1" t="s">
        <v>12</v>
      </c>
      <c r="B12" s="1463"/>
      <c r="C12" s="1011"/>
      <c r="D12" s="1461" t="s">
        <v>13</v>
      </c>
      <c r="E12" s="1462"/>
      <c r="F12" s="1463"/>
      <c r="G12" s="1011"/>
      <c r="H12" s="1461" t="s">
        <v>14</v>
      </c>
      <c r="I12" s="1462"/>
      <c r="J12" s="1463"/>
      <c r="K12" s="1011"/>
      <c r="L12" s="1461" t="s">
        <v>15</v>
      </c>
      <c r="M12" s="1462"/>
      <c r="N12" s="1463"/>
      <c r="O12" s="1011"/>
      <c r="P12" s="1011"/>
      <c r="Q12" s="1011"/>
      <c r="R12" s="1011"/>
      <c r="S12" s="1011"/>
      <c r="T12" s="1011"/>
      <c r="U12" s="1011"/>
      <c r="V12" s="1011"/>
      <c r="W12" s="1011"/>
      <c r="X12" s="1011"/>
      <c r="Y12" s="1011"/>
      <c r="Z12" s="1011"/>
    </row>
    <row r="13" spans="1:26" ht="50.1" customHeight="1">
      <c r="A13" s="1489">
        <f>IFERROR(H10/D10,0)</f>
        <v>5.924980675096525E-2</v>
      </c>
      <c r="B13" s="1490"/>
      <c r="C13" s="1011"/>
      <c r="D13" s="146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11703521.25</v>
      </c>
      <c r="E13" s="1465"/>
      <c r="F13" s="1466"/>
      <c r="G13" s="1011"/>
      <c r="H13" s="146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8"/>
      <c r="J13" s="1469"/>
      <c r="K13" s="1011"/>
      <c r="L13" s="1475">
        <f>COUNTA('Pending Resto-COP Packages'!A7:A51)</f>
        <v>33</v>
      </c>
      <c r="M13" s="1476"/>
      <c r="N13" s="1477"/>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0" t="s">
        <v>16</v>
      </c>
      <c r="B15" s="1470"/>
      <c r="C15" s="1470"/>
      <c r="D15" s="1470"/>
      <c r="E15" s="1011"/>
      <c r="F15" s="1470" t="s">
        <v>17</v>
      </c>
      <c r="G15" s="1470"/>
      <c r="H15" s="1470"/>
      <c r="I15" s="1470"/>
      <c r="J15" s="1011"/>
      <c r="K15" s="1470" t="s">
        <v>18</v>
      </c>
      <c r="L15" s="1470"/>
      <c r="M15" s="147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17</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87584</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1066924.8499999999</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100</v>
      </c>
      <c r="M17" s="1403">
        <f>IFERROR(L17/SUM(L17:L19),0)</f>
        <v>0.60240963855421692</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0.39759036144578314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9.9065288702338536E-2</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5.924980675096525E-2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0" t="s">
        <v>44</v>
      </c>
      <c r="B27" s="1470"/>
      <c r="C27" s="1470"/>
      <c r="D27" s="1470"/>
      <c r="F27" s="1471" t="s">
        <v>45</v>
      </c>
      <c r="G27" s="1471"/>
      <c r="H27" s="1471"/>
      <c r="I27" s="1471"/>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2" t="s">
        <v>65</v>
      </c>
      <c r="B39" s="1472"/>
      <c r="C39" s="1472"/>
      <c r="D39" s="1472"/>
      <c r="E39" s="1472"/>
      <c r="F39" s="1472"/>
      <c r="G39" s="1472"/>
      <c r="H39" s="1472"/>
      <c r="I39" s="1472"/>
      <c r="J39" s="1472"/>
      <c r="K39" s="1473"/>
      <c r="L39" s="1473"/>
      <c r="M39" s="1473"/>
      <c r="N39" s="1473"/>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4" t="s">
        <v>66</v>
      </c>
      <c r="B60" s="1474"/>
      <c r="C60" s="1474"/>
      <c r="D60" s="1474"/>
      <c r="E60" s="1474"/>
      <c r="F60" s="1474"/>
      <c r="G60" s="1474"/>
      <c r="H60" s="1474"/>
      <c r="I60" s="1474"/>
      <c r="J60" s="1474"/>
      <c r="K60" s="1474"/>
      <c r="L60" s="1474"/>
      <c r="M60" s="1474"/>
      <c r="N60" s="1474"/>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U43" activePane="topRight" state="frozen"/>
      <selection pane="topRight" activeCell="W44" sqref="W44"/>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7">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60">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6">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9">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22" t="s">
        <v>675</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55">
        <v>6389</v>
      </c>
      <c r="X86" s="1398">
        <f t="shared" ref="X86:X96" si="7">SUM(V86-W86)</f>
        <v>216</v>
      </c>
      <c r="Y86" s="1255">
        <f t="shared" ref="Y86:Y96" si="8">IFERROR($W86/$V86, 0)</f>
        <v>0.96729750189250563</v>
      </c>
      <c r="Z86" s="703">
        <v>46135</v>
      </c>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680</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681</v>
      </c>
      <c r="AE89" s="728"/>
    </row>
    <row r="90" spans="1:31" ht="24.75" customHeight="1">
      <c r="A90" s="1420" t="s">
        <v>682</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678</v>
      </c>
      <c r="AE90" s="728"/>
    </row>
    <row r="91" spans="1:31" ht="24.75" customHeight="1">
      <c r="A91" s="1322" t="s">
        <v>683</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678</v>
      </c>
      <c r="AE91" s="728"/>
    </row>
    <row r="92" spans="1:31" ht="24.75" customHeight="1">
      <c r="A92" s="1322" t="s">
        <v>684</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678</v>
      </c>
      <c r="AE92" s="728"/>
    </row>
    <row r="93" spans="1:31" ht="24.75" customHeight="1">
      <c r="A93" s="1322" t="s">
        <v>685</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686</v>
      </c>
      <c r="B94" s="1419" t="s">
        <v>37</v>
      </c>
      <c r="C94" s="1416">
        <v>46172</v>
      </c>
      <c r="D94" s="1414"/>
      <c r="E94" s="1415"/>
      <c r="F94" s="1414"/>
      <c r="G94" s="1254"/>
      <c r="H94" s="1497">
        <v>56</v>
      </c>
      <c r="I94" s="1276" t="s">
        <v>545</v>
      </c>
      <c r="J94" s="748" t="s">
        <v>33</v>
      </c>
      <c r="K94" s="1393" t="s">
        <v>687</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688</v>
      </c>
      <c r="AE94" s="728"/>
    </row>
    <row r="95" spans="1:31" ht="24.75" customHeight="1">
      <c r="A95" s="1435" t="s">
        <v>689</v>
      </c>
      <c r="B95" s="1419" t="s">
        <v>37</v>
      </c>
      <c r="C95" s="1416">
        <v>46172</v>
      </c>
      <c r="D95" s="1414"/>
      <c r="E95" s="1415"/>
      <c r="F95" s="1414"/>
      <c r="G95" s="1254"/>
      <c r="H95" s="1497">
        <v>62</v>
      </c>
      <c r="I95" s="1276" t="s">
        <v>545</v>
      </c>
      <c r="J95" s="748" t="s">
        <v>33</v>
      </c>
      <c r="K95" s="1393" t="s">
        <v>687</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55">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0" t="s">
        <v>694</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5">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687</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687</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8">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AA4" sqref="AA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abSelected="1" topLeftCell="A80" workbookViewId="0">
      <pane xSplit="1" topLeftCell="B275"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768</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768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768</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768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768</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768</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768</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768</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768</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768</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768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768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768</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768</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768</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768</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768</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768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768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768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768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768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768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768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768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768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768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768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768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768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768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768</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768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768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768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768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768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768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768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768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768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768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768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768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768</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768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768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768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768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768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768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768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768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768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768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768</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768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768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768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768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768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768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768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768</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768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768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768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768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768</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768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768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768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768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768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768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768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768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768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768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768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768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768</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768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768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768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768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768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768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768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768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768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768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768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768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768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768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768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768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768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768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768</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768</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768</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768</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768</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768</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768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768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768</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768</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768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768</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768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768</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768</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768</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768</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768</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768</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768</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768</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768</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768</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768</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768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768</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768</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768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768</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768</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768</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768</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768</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768</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768</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768</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768</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768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768</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768</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768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768</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768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768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768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768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768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768</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768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768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768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768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768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768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768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768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768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768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768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768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768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768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768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768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768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768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768</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768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768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768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768</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768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768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768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768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768</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768</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768</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768</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768</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768</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768</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768</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768</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768</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768</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768</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768</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768</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768</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768</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768</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768</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768</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768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768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768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768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768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768</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768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768</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768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768</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768</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768</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768</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768</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768</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768</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768</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768</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768</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768</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768</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768</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768</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768</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768</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768</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0"/>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766</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812</v>
      </c>
    </row>
    <row r="1527" spans="1:7">
      <c r="A1527" t="s">
        <v>619</v>
      </c>
      <c r="B1527">
        <v>757</v>
      </c>
      <c r="F1527">
        <v>757</v>
      </c>
    </row>
    <row r="1528" spans="1:7">
      <c r="A1528" t="s">
        <v>790</v>
      </c>
      <c r="C1528">
        <v>110</v>
      </c>
      <c r="F1528">
        <v>110</v>
      </c>
    </row>
    <row r="1529" spans="1:7">
      <c r="A1529" t="s">
        <v>766</v>
      </c>
      <c r="D1529">
        <v>43</v>
      </c>
      <c r="F1529">
        <v>43</v>
      </c>
    </row>
    <row r="1530" spans="1:7">
      <c r="A1530" t="s">
        <v>675</v>
      </c>
      <c r="B1530">
        <v>699</v>
      </c>
      <c r="C1530">
        <v>463</v>
      </c>
      <c r="D1530">
        <v>561</v>
      </c>
      <c r="F1530">
        <v>1723</v>
      </c>
    </row>
    <row r="1531" spans="1:7">
      <c r="A1531" t="s">
        <v>596</v>
      </c>
      <c r="B1531">
        <v>847</v>
      </c>
      <c r="C1531">
        <v>555</v>
      </c>
      <c r="D1531">
        <v>831</v>
      </c>
      <c r="F1531">
        <v>2233</v>
      </c>
    </row>
    <row r="1532" spans="1:7">
      <c r="A1532" t="s">
        <v>605</v>
      </c>
      <c r="B1532">
        <v>897</v>
      </c>
      <c r="C1532">
        <v>408</v>
      </c>
      <c r="F1532">
        <v>1305</v>
      </c>
    </row>
    <row r="1533" spans="1:7">
      <c r="A1533" t="s">
        <v>793</v>
      </c>
      <c r="B1533">
        <v>350</v>
      </c>
      <c r="F1533">
        <v>350</v>
      </c>
    </row>
    <row r="1534" spans="1:7">
      <c r="A1534" t="s">
        <v>772</v>
      </c>
      <c r="D1534">
        <v>140</v>
      </c>
      <c r="F1534">
        <v>140</v>
      </c>
    </row>
    <row r="1535" spans="1:7">
      <c r="A1535" t="s">
        <v>690</v>
      </c>
      <c r="C1535">
        <v>1174</v>
      </c>
      <c r="D1535">
        <v>1060</v>
      </c>
      <c r="F1535">
        <v>2234</v>
      </c>
    </row>
    <row r="1536" spans="1:7">
      <c r="A1536" t="s">
        <v>700</v>
      </c>
      <c r="C1536">
        <v>521</v>
      </c>
      <c r="D1536">
        <v>701</v>
      </c>
      <c r="F1536">
        <v>1222</v>
      </c>
    </row>
    <row r="1537" spans="1:6">
      <c r="A1537" t="s">
        <v>602</v>
      </c>
      <c r="C1537">
        <v>473</v>
      </c>
      <c r="D1537">
        <v>1258</v>
      </c>
      <c r="F1537">
        <v>1731</v>
      </c>
    </row>
    <row r="1538" spans="1:6">
      <c r="A1538" t="s">
        <v>621</v>
      </c>
      <c r="D1538">
        <v>873</v>
      </c>
      <c r="F1538">
        <v>873</v>
      </c>
    </row>
    <row r="1539" spans="1:6">
      <c r="A1539" t="s">
        <v>1526</v>
      </c>
    </row>
    <row r="1540" spans="1:6">
      <c r="A1540" t="s">
        <v>473</v>
      </c>
      <c r="B1540">
        <v>3550</v>
      </c>
      <c r="C1540">
        <v>3704</v>
      </c>
      <c r="D1540">
        <v>5467</v>
      </c>
      <c r="F1540">
        <v>12721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7"/>
  <sheetViews>
    <sheetView workbookViewId="0">
      <pane ySplit="1" topLeftCell="A2996" activePane="bottomLeft" state="frozen"/>
      <selection pane="bottomLeft" activeCell="A3019" sqref="A301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766</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690</v>
      </c>
      <c r="B2998" s="1231" t="s">
        <v>54</v>
      </c>
      <c r="C2998" s="23">
        <v>46147</v>
      </c>
      <c r="D2998" s="89">
        <v>1174</v>
      </c>
      <c r="G2998" t="s">
        <v>2544</v>
      </c>
    </row>
    <row r="2999" spans="1:7">
      <c r="A2999" s="1231" t="s">
        <v>700</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690</v>
      </c>
      <c r="B3006" s="1231" t="s">
        <v>54</v>
      </c>
      <c r="C3006" s="23">
        <v>46148</v>
      </c>
      <c r="D3006" s="89">
        <v>1060</v>
      </c>
      <c r="G3006" t="s">
        <v>2544</v>
      </c>
    </row>
    <row r="3007" spans="1:7">
      <c r="A3007" s="1231" t="s">
        <v>700</v>
      </c>
      <c r="B3007" s="1231" t="s">
        <v>1456</v>
      </c>
      <c r="C3007" s="23">
        <v>46148</v>
      </c>
      <c r="D3007" s="11">
        <v>701</v>
      </c>
      <c r="G3007" t="s">
        <v>2544</v>
      </c>
    </row>
    <row r="3008" spans="1:7">
      <c r="A3008" s="240" t="s">
        <v>766</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G3012" t="s">
        <v>2544</v>
      </c>
    </row>
    <row r="3013" spans="1:7">
      <c r="A3013" s="1231" t="s">
        <v>675</v>
      </c>
      <c r="B3013" s="1231" t="s">
        <v>2545</v>
      </c>
      <c r="C3013" s="23">
        <v>46149</v>
      </c>
      <c r="G3013" t="s">
        <v>2544</v>
      </c>
    </row>
    <row r="3014" spans="1:7">
      <c r="A3014" s="1232" t="s">
        <v>690</v>
      </c>
      <c r="B3014" s="1231" t="s">
        <v>54</v>
      </c>
      <c r="C3014" s="23">
        <v>46149</v>
      </c>
      <c r="G3014" t="s">
        <v>2544</v>
      </c>
    </row>
    <row r="3015" spans="1:7">
      <c r="A3015" s="1231" t="s">
        <v>1526</v>
      </c>
      <c r="B3015" s="1231" t="s">
        <v>2545</v>
      </c>
      <c r="C3015" s="23">
        <v>46149</v>
      </c>
      <c r="G3015" t="s">
        <v>2544</v>
      </c>
    </row>
    <row r="3016" spans="1:7">
      <c r="A3016" s="1231" t="s">
        <v>700</v>
      </c>
      <c r="B3016" s="1231" t="s">
        <v>1456</v>
      </c>
      <c r="C3016" s="23">
        <v>46149</v>
      </c>
      <c r="G3016" t="s">
        <v>2544</v>
      </c>
    </row>
    <row r="3017" spans="1:7">
      <c r="A3017" s="240" t="s">
        <v>766</v>
      </c>
      <c r="B3017" s="240" t="s">
        <v>2533</v>
      </c>
      <c r="C3017" s="23">
        <v>46149</v>
      </c>
      <c r="G3017"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FAD7482-5747-41B1-A1F1-34DBE07311B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2026-05-07T19:53:24Z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