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59" documentId="8_{DCF85A03-1EEC-410A-B6A1-333228F65FDB}" xr6:coauthVersionLast="47" xr6:coauthVersionMax="47" xr10:uidLastSave="{D0745E01-2016-4E5B-B943-239E421B1DA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329" r:id="rId12"/>
    <pivotCache cacheId="330" r:id="rId13"/>
    <pivotCache cacheId="331" r:id="rId14"/>
    <pivotCache cacheId="332" r:id="rId15"/>
    <pivotCache cacheId="3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8" i="30"/>
  <c r="V4" i="30"/>
  <c r="V153" i="30"/>
  <c r="V17" i="30"/>
  <c r="V156" i="30"/>
  <c r="V154"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<sst xmlns="http://schemas.openxmlformats.org/spreadsheetml/2006/main" count="20305" uniqueCount="2542">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</sst>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143</c:v>
                </c:pt>
                <c:pt idx="2">
                  <c:v>8</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47222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13"/>
      <c r="S1" s="1013"/>
      <c r="T1" s="1013"/>
      <c r="U1" s="1013"/>
      <c r="V1" s="1013"/>
      <c r="W1" s="1013"/>
      <c r="X1" s="1013"/>
      <c r="Y1" s="1013"/>
      <c r="Z1" s="1013"/>
    </row>
    <row r="2" spans="1:26" ht="24.95" customHeight="1">
      <c r="A2" s="1464" t="str">
        <f ca="1">"Last Updated: "&amp;TEXT(NOW(),"MM/DD/YYYY  h:mm AM/PM")</f>
        <v>Last Updated: 05/04/2026  5:34 PM</v>
      </c>
      <c r="B2" s="1464"/>
      <c r="C2" s="1464"/>
      <c r="D2" s="1464"/>
      <c r="E2" s="1464"/>
      <c r="F2" s="1464"/>
      <c r="G2" s="1464"/>
      <c r="H2" s="1464"/>
      <c r="I2" s="1464"/>
      <c r="J2" s="1464"/>
      <c r="K2" s="1464"/>
      <c r="L2" s="1464"/>
      <c r="M2" s="1464"/>
      <c r="N2" s="1464"/>
      <c r="O2" s="1464"/>
      <c r="P2" s="1464"/>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5" t="s">
        <v>1</v>
      </c>
      <c r="B4" s="1495"/>
      <c r="C4" s="1495"/>
      <c r="D4" s="1495"/>
      <c r="E4" s="1495"/>
      <c r="F4" s="1495"/>
      <c r="G4" s="1495"/>
      <c r="H4" s="1495"/>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5" t="s">
        <v>7</v>
      </c>
      <c r="B7" s="1465"/>
      <c r="C7" s="1465"/>
      <c r="D7" s="1465"/>
      <c r="E7" s="1465"/>
      <c r="F7" s="1465"/>
      <c r="G7" s="1465"/>
      <c r="H7" s="1465"/>
      <c r="I7" s="1465"/>
      <c r="J7" s="1465"/>
      <c r="K7" s="1465"/>
      <c r="L7" s="1465"/>
      <c r="M7" s="1465"/>
      <c r="N7" s="1465"/>
      <c r="O7" s="1465"/>
      <c r="P7" s="1465"/>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6" t="s">
        <v>8</v>
      </c>
      <c r="B9" s="1467"/>
      <c r="C9" s="1013"/>
      <c r="D9" s="1457" t="s">
        <v>9</v>
      </c>
      <c r="E9" s="1458"/>
      <c r="F9" s="1459"/>
      <c r="G9" s="1013"/>
      <c r="H9" s="1457" t="s">
        <v>10</v>
      </c>
      <c r="I9" s="1458"/>
      <c r="J9" s="1459"/>
      <c r="K9" s="1013"/>
      <c r="L9" s="1457" t="s">
        <v>11</v>
      </c>
      <c r="M9" s="1458"/>
      <c r="N9" s="1459"/>
      <c r="O9" s="1013"/>
      <c r="P9" s="1013"/>
      <c r="Q9" s="1013"/>
      <c r="R9" s="1013"/>
      <c r="S9" s="1013"/>
      <c r="T9" s="1013"/>
      <c r="U9" s="1013"/>
      <c r="V9" s="1013"/>
      <c r="W9" s="1013"/>
      <c r="X9" s="1013"/>
      <c r="Y9" s="1013"/>
      <c r="Z9" s="1013"/>
    </row>
    <row r="10" spans="1:26" ht="50.1" customHeight="1">
      <c r="A10" s="146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9"/>
      <c r="C10" s="1013"/>
      <c r="D10" s="146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70"/>
      <c r="F10" s="1469"/>
      <c r="G10" s="1013"/>
      <c r="H10" s="147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58443</v>
      </c>
      <c r="I10" s="1472"/>
      <c r="J10" s="1473"/>
      <c r="K10" s="1013"/>
      <c r="L10" s="147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961056</v>
      </c>
      <c r="M10" s="1475"/>
      <c r="N10" s="1476"/>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7" t="s">
        <v>12</v>
      </c>
      <c r="B12" s="1459"/>
      <c r="C12" s="1013"/>
      <c r="D12" s="1457" t="s">
        <v>13</v>
      </c>
      <c r="E12" s="1458"/>
      <c r="F12" s="1459"/>
      <c r="G12" s="1013"/>
      <c r="H12" s="1457" t="s">
        <v>14</v>
      </c>
      <c r="I12" s="1458"/>
      <c r="J12" s="1459"/>
      <c r="K12" s="1013"/>
      <c r="L12" s="1457" t="s">
        <v>15</v>
      </c>
      <c r="M12" s="1458"/>
      <c r="N12" s="1459"/>
      <c r="O12" s="1013"/>
      <c r="P12" s="1013"/>
      <c r="Q12" s="1013"/>
      <c r="R12" s="1013"/>
      <c r="S12" s="1013"/>
      <c r="T12" s="1013"/>
      <c r="U12" s="1013"/>
      <c r="V12" s="1013"/>
      <c r="W12" s="1013"/>
      <c r="X12" s="1013"/>
      <c r="Y12" s="1013"/>
      <c r="Z12" s="1013"/>
    </row>
    <row r="13" spans="1:26" ht="50.1" customHeight="1">
      <c r="A13" s="1477">
        <f>IFERROR(H10/D10,0)</f>
        <v>5.7428637967578661E-2</v>
      </c>
      <c r="B13" s="1478"/>
      <c r="C13" s="1013"/>
      <c r="D13" s="148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84"/>
      <c r="F13" s="1485"/>
      <c r="G13" s="1013"/>
      <c r="H13" s="146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0"/>
      <c r="J13" s="1469"/>
      <c r="K13" s="1013"/>
      <c r="L13" s="1460">
        <f>COUNTA('Completed Projects Pending PW'!A3:A42)</f>
        <v>28</v>
      </c>
      <c r="M13" s="1461"/>
      <c r="N13" s="1462"/>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2" t="s">
        <v>16</v>
      </c>
      <c r="B15" s="1482"/>
      <c r="C15" s="1482"/>
      <c r="D15" s="1482"/>
      <c r="E15" s="1013"/>
      <c r="F15" s="1482" t="s">
        <v>17</v>
      </c>
      <c r="G15" s="1482"/>
      <c r="H15" s="1482"/>
      <c r="I15" s="1482"/>
      <c r="J15" s="1013"/>
      <c r="K15" s="1482" t="s">
        <v>18</v>
      </c>
      <c r="L15" s="1482"/>
      <c r="M15" s="1482"/>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3"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84186</v>
      </c>
      <c r="I17" s="1415" cm="1">
        <f t="array" ref="I17">SUMPRODUCT(--(IF($B$5="All",TRUE,'Tillman UG Footage'!B2:B196=$B$5))*--('Tillman UG Footage'!P2:P196="In Process")*--(IF($F$5="All",TRUE,ISNUMBER(FIND($F$5,'Tillman UG Footage'!D2:D196&amp;" "))))*--(IF($H$5="All",TRUE,ISNUMBER(FIND($H$5,'Tillman UG Footage'!F2:F196&amp;" "))))*(IF(ISNUMBER('Tillman UG Footage'!N2:N196),'Tillman UG Footage'!N2:N196,0)))</f>
        <v>1047737.75</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3">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4"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6"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4">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3"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0.12385015595017507</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5"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3">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4"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6"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3"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7">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4"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3"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4"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5.7428637967578661E-2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2" t="s">
        <v>44</v>
      </c>
      <c r="B27" s="1482"/>
      <c r="C27" s="1482"/>
      <c r="D27" s="1482"/>
      <c r="F27" s="1486" t="s">
        <v>45</v>
      </c>
      <c r="G27" s="1486"/>
      <c r="H27" s="1486"/>
      <c r="I27" s="1486"/>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9" t="s">
        <v>65</v>
      </c>
      <c r="B39" s="1479"/>
      <c r="C39" s="1479"/>
      <c r="D39" s="1479"/>
      <c r="E39" s="1479"/>
      <c r="F39" s="1479"/>
      <c r="G39" s="1479"/>
      <c r="H39" s="1479"/>
      <c r="I39" s="1479"/>
      <c r="J39" s="1479"/>
      <c r="K39" s="1480"/>
      <c r="L39" s="1480"/>
      <c r="M39" s="1480"/>
      <c r="N39" s="1480"/>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1" t="s">
        <v>66</v>
      </c>
      <c r="B60" s="1481"/>
      <c r="C60" s="1481"/>
      <c r="D60" s="1481"/>
      <c r="E60" s="1481"/>
      <c r="F60" s="1481"/>
      <c r="G60" s="1481"/>
      <c r="H60" s="1481"/>
      <c r="I60" s="1481"/>
      <c r="J60" s="1481"/>
      <c r="K60" s="1481"/>
      <c r="L60" s="1481"/>
      <c r="M60" s="1481"/>
      <c r="N60" s="1481"/>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8">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8">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8">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8">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8">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8">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8">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8">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8">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8">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8">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8">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8">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8">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8">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8">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8">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8">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8">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8">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8">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8">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8">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8">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8">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8">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8">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8">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8">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8"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8"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8"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8"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8"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8"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8"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8"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8"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8"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8"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8"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481</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U31" activePane="topRight" state="frozen"/>
      <selection pane="topRight" activeCell="W42" sqref="W42"/>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3" t="s">
        <v>542</v>
      </c>
      <c r="B2" s="1270" t="s">
        <v>543</v>
      </c>
      <c r="C2" s="1426">
        <v>46199</v>
      </c>
      <c r="D2" s="358" t="s">
        <v>50</v>
      </c>
      <c r="E2" s="1425">
        <v>46143</v>
      </c>
      <c r="F2" s="1424" t="s">
        <v>59</v>
      </c>
      <c r="G2" s="1257"/>
      <c r="H2" s="1496">
        <v>21</v>
      </c>
      <c r="I2" s="372" t="s">
        <v>544</v>
      </c>
      <c r="J2" s="1066" t="s">
        <v>30</v>
      </c>
      <c r="K2" s="1497"/>
      <c r="L2" s="1425"/>
      <c r="M2" s="372" t="s">
        <v>110</v>
      </c>
      <c r="N2" s="997">
        <v>81882</v>
      </c>
      <c r="O2" s="372" t="s">
        <v>110</v>
      </c>
      <c r="P2" s="708" t="s">
        <v>35</v>
      </c>
      <c r="Q2" s="1498">
        <v>46146</v>
      </c>
      <c r="R2" s="703"/>
      <c r="S2" s="1498"/>
      <c r="T2" s="1498"/>
      <c r="U2" s="1498"/>
      <c r="V2" s="1499">
        <v>6481</v>
      </c>
      <c r="W2" s="1242"/>
      <c r="X2" s="1500">
        <f>SUM(V2-W2)</f>
        <v>6481</v>
      </c>
      <c r="Y2" s="1258">
        <f>IFERROR($W2/$V2, 0)</f>
        <v>0</v>
      </c>
      <c r="Z2" s="1498"/>
      <c r="AA2" s="698">
        <v>0</v>
      </c>
      <c r="AB2" s="698">
        <v>0</v>
      </c>
      <c r="AC2" s="1063">
        <v>0</v>
      </c>
      <c r="AD2" s="1050" t="s">
        <v>545</v>
      </c>
      <c r="AE2" s="715"/>
    </row>
    <row r="3" spans="1:31" s="716" customFormat="1" ht="24.75" customHeight="1">
      <c r="A3" s="1423" t="s">
        <v>546</v>
      </c>
      <c r="B3" s="1270" t="s">
        <v>543</v>
      </c>
      <c r="C3" s="1426">
        <v>46199</v>
      </c>
      <c r="D3" s="358" t="s">
        <v>50</v>
      </c>
      <c r="E3" s="1425">
        <v>46143</v>
      </c>
      <c r="F3" s="1424" t="s">
        <v>59</v>
      </c>
      <c r="G3" s="1257"/>
      <c r="H3" s="1496">
        <v>46</v>
      </c>
      <c r="I3" s="372" t="s">
        <v>544</v>
      </c>
      <c r="J3" s="1066" t="s">
        <v>30</v>
      </c>
      <c r="K3" s="1497"/>
      <c r="L3" s="1425"/>
      <c r="M3" s="372" t="s">
        <v>110</v>
      </c>
      <c r="N3" s="997">
        <v>71754.5</v>
      </c>
      <c r="O3" s="372" t="s">
        <v>110</v>
      </c>
      <c r="P3" s="708" t="s">
        <v>32</v>
      </c>
      <c r="Q3" s="1498"/>
      <c r="R3" s="703"/>
      <c r="S3" s="1498"/>
      <c r="T3" s="1498"/>
      <c r="U3" s="1498"/>
      <c r="V3" s="1499">
        <v>5649</v>
      </c>
      <c r="W3" s="1242"/>
      <c r="X3" s="1500">
        <f>SUM(V3-W3)</f>
        <v>5649</v>
      </c>
      <c r="Y3" s="1258">
        <f>IFERROR($W3/$V3, 0)</f>
        <v>0</v>
      </c>
      <c r="Z3" s="1498"/>
      <c r="AA3" s="698">
        <v>0</v>
      </c>
      <c r="AB3" s="698">
        <v>0</v>
      </c>
      <c r="AC3" s="1063">
        <v>0</v>
      </c>
      <c r="AD3" s="1050" t="s">
        <v>547</v>
      </c>
      <c r="AE3" s="715"/>
    </row>
    <row r="4" spans="1:31" s="716" customFormat="1" ht="24.75" customHeight="1">
      <c r="A4" s="1423" t="s">
        <v>548</v>
      </c>
      <c r="B4" s="1270" t="s">
        <v>543</v>
      </c>
      <c r="C4" s="1426">
        <v>46199</v>
      </c>
      <c r="D4" s="1426"/>
      <c r="E4" s="1425"/>
      <c r="F4" s="1424"/>
      <c r="G4" s="1257"/>
      <c r="H4" s="1496">
        <v>94</v>
      </c>
      <c r="I4" s="372" t="s">
        <v>544</v>
      </c>
      <c r="J4" s="1066" t="s">
        <v>30</v>
      </c>
      <c r="K4" s="1497"/>
      <c r="L4" s="1425"/>
      <c r="M4" s="372" t="s">
        <v>110</v>
      </c>
      <c r="N4" s="997">
        <v>94021.5</v>
      </c>
      <c r="O4" s="372" t="s">
        <v>110</v>
      </c>
      <c r="P4" s="708" t="s">
        <v>32</v>
      </c>
      <c r="Q4" s="1498"/>
      <c r="R4" s="703"/>
      <c r="S4" s="1498"/>
      <c r="T4" s="1498"/>
      <c r="U4" s="1498"/>
      <c r="V4" s="1499">
        <v>7741</v>
      </c>
      <c r="W4" s="1242"/>
      <c r="X4" s="1500">
        <f>SUM(V4-W4)</f>
        <v>7741</v>
      </c>
      <c r="Y4" s="1258">
        <f>IFERROR($W4/$V4, 0)</f>
        <v>0</v>
      </c>
      <c r="Z4" s="1498"/>
      <c r="AA4" s="698">
        <v>0</v>
      </c>
      <c r="AB4" s="698">
        <v>0</v>
      </c>
      <c r="AC4" s="1063">
        <v>0</v>
      </c>
      <c r="AD4" s="1050" t="s">
        <v>549</v>
      </c>
      <c r="AE4" s="715"/>
    </row>
    <row r="5" spans="1:31" s="716" customFormat="1" ht="24.75" customHeight="1">
      <c r="A5" s="1423" t="s">
        <v>550</v>
      </c>
      <c r="B5" s="1270" t="s">
        <v>543</v>
      </c>
      <c r="C5" s="1426">
        <v>46199</v>
      </c>
      <c r="D5" s="1426"/>
      <c r="E5" s="1425"/>
      <c r="F5" s="1424"/>
      <c r="G5" s="1257"/>
      <c r="H5" s="1496">
        <v>65</v>
      </c>
      <c r="I5" s="372" t="s">
        <v>544</v>
      </c>
      <c r="J5" s="1066" t="s">
        <v>30</v>
      </c>
      <c r="K5" s="1497"/>
      <c r="L5" s="1425"/>
      <c r="M5" s="372" t="s">
        <v>110</v>
      </c>
      <c r="N5" s="997">
        <v>97544</v>
      </c>
      <c r="O5" s="372" t="s">
        <v>110</v>
      </c>
      <c r="P5" s="708" t="s">
        <v>32</v>
      </c>
      <c r="Q5" s="1498"/>
      <c r="R5" s="703"/>
      <c r="S5" s="1498"/>
      <c r="T5" s="1498"/>
      <c r="U5" s="1498"/>
      <c r="V5" s="1499">
        <v>7771</v>
      </c>
      <c r="W5" s="1242"/>
      <c r="X5" s="1500">
        <f>SUM(V5-W5)</f>
        <v>7771</v>
      </c>
      <c r="Y5" s="1258">
        <f>IFERROR($W5/$V5, 0)</f>
        <v>0</v>
      </c>
      <c r="Z5" s="1498"/>
      <c r="AA5" s="698">
        <v>0</v>
      </c>
      <c r="AB5" s="698">
        <v>0</v>
      </c>
      <c r="AC5" s="1063">
        <v>0</v>
      </c>
      <c r="AD5" s="1050" t="s">
        <v>549</v>
      </c>
      <c r="AE5" s="715"/>
    </row>
    <row r="6" spans="1:31" s="716" customFormat="1" ht="24.75" customHeight="1">
      <c r="A6" s="1423" t="s">
        <v>551</v>
      </c>
      <c r="B6" s="1270" t="s">
        <v>543</v>
      </c>
      <c r="C6" s="1426">
        <v>46199</v>
      </c>
      <c r="D6" s="1426"/>
      <c r="E6" s="1425"/>
      <c r="F6" s="1424"/>
      <c r="G6" s="1257"/>
      <c r="H6" s="1496">
        <v>31</v>
      </c>
      <c r="I6" s="372" t="s">
        <v>544</v>
      </c>
      <c r="J6" s="1066" t="s">
        <v>30</v>
      </c>
      <c r="K6" s="1497"/>
      <c r="L6" s="1425"/>
      <c r="M6" s="372" t="s">
        <v>110</v>
      </c>
      <c r="N6" s="997">
        <v>73945</v>
      </c>
      <c r="O6" s="372" t="s">
        <v>110</v>
      </c>
      <c r="P6" s="708" t="s">
        <v>32</v>
      </c>
      <c r="Q6" s="1498"/>
      <c r="R6" s="703"/>
      <c r="S6" s="1498"/>
      <c r="T6" s="1498"/>
      <c r="U6" s="1498"/>
      <c r="V6" s="1499">
        <v>5923</v>
      </c>
      <c r="W6" s="1242"/>
      <c r="X6" s="1500">
        <f>SUM(V6-W6)</f>
        <v>5923</v>
      </c>
      <c r="Y6" s="1258">
        <f>IFERROR($W6/$V6, 0)</f>
        <v>0</v>
      </c>
      <c r="Z6" s="1498"/>
      <c r="AA6" s="698">
        <v>0</v>
      </c>
      <c r="AB6" s="698">
        <v>0</v>
      </c>
      <c r="AC6" s="1063">
        <v>0</v>
      </c>
      <c r="AD6" s="1050" t="s">
        <v>549</v>
      </c>
      <c r="AE6" s="715"/>
    </row>
    <row r="7" spans="1:31" s="716" customFormat="1" ht="24.75" customHeight="1">
      <c r="A7" s="1423" t="s">
        <v>552</v>
      </c>
      <c r="B7" s="1270" t="s">
        <v>543</v>
      </c>
      <c r="C7" s="1426">
        <v>46199</v>
      </c>
      <c r="D7" s="1426"/>
      <c r="E7" s="1425"/>
      <c r="F7" s="1424"/>
      <c r="G7" s="1257"/>
      <c r="H7" s="1496">
        <v>93</v>
      </c>
      <c r="I7" s="372" t="s">
        <v>544</v>
      </c>
      <c r="J7" s="1066" t="s">
        <v>30</v>
      </c>
      <c r="K7" s="1497"/>
      <c r="L7" s="1425"/>
      <c r="M7" s="372" t="s">
        <v>110</v>
      </c>
      <c r="N7" s="997">
        <v>111096</v>
      </c>
      <c r="O7" s="372" t="s">
        <v>110</v>
      </c>
      <c r="P7" s="708" t="s">
        <v>32</v>
      </c>
      <c r="Q7" s="1498"/>
      <c r="R7" s="703"/>
      <c r="S7" s="1498"/>
      <c r="T7" s="1498"/>
      <c r="U7" s="1498"/>
      <c r="V7" s="1499">
        <v>9483</v>
      </c>
      <c r="W7" s="1242"/>
      <c r="X7" s="1500">
        <f>SUM(V7-W7)</f>
        <v>9483</v>
      </c>
      <c r="Y7" s="1258">
        <f>IFERROR($W7/$V7, 0)</f>
        <v>0</v>
      </c>
      <c r="Z7" s="1498"/>
      <c r="AA7" s="698">
        <v>0</v>
      </c>
      <c r="AB7" s="698">
        <v>0</v>
      </c>
      <c r="AC7" s="1063">
        <v>0</v>
      </c>
      <c r="AD7" s="1050" t="s">
        <v>549</v>
      </c>
      <c r="AE7" s="715"/>
    </row>
    <row r="8" spans="1:31" s="716" customFormat="1" ht="24.75" customHeight="1">
      <c r="A8" s="1423" t="s">
        <v>553</v>
      </c>
      <c r="B8" s="1270" t="s">
        <v>543</v>
      </c>
      <c r="C8" s="1426">
        <v>46199</v>
      </c>
      <c r="D8" s="1426"/>
      <c r="E8" s="1425"/>
      <c r="F8" s="1424"/>
      <c r="G8" s="1257"/>
      <c r="H8" s="1496">
        <v>73</v>
      </c>
      <c r="I8" s="372" t="s">
        <v>544</v>
      </c>
      <c r="J8" s="1066" t="s">
        <v>30</v>
      </c>
      <c r="K8" s="1497"/>
      <c r="L8" s="1425"/>
      <c r="M8" s="372" t="s">
        <v>110</v>
      </c>
      <c r="N8" s="997">
        <v>132347.5</v>
      </c>
      <c r="O8" s="372" t="s">
        <v>110</v>
      </c>
      <c r="P8" s="708" t="s">
        <v>32</v>
      </c>
      <c r="Q8" s="1498"/>
      <c r="R8" s="703"/>
      <c r="S8" s="1498"/>
      <c r="T8" s="1498"/>
      <c r="U8" s="1498"/>
      <c r="V8" s="1499">
        <v>11206</v>
      </c>
      <c r="W8" s="1242"/>
      <c r="X8" s="1500">
        <f>SUM(V8-W8)</f>
        <v>11206</v>
      </c>
      <c r="Y8" s="1258">
        <f>IFERROR($W8/$V8, 0)</f>
        <v>0</v>
      </c>
      <c r="Z8" s="1498"/>
      <c r="AA8" s="698">
        <v>0</v>
      </c>
      <c r="AB8" s="698">
        <v>0</v>
      </c>
      <c r="AC8" s="1063">
        <v>0</v>
      </c>
      <c r="AD8" s="1050" t="s">
        <v>549</v>
      </c>
      <c r="AE8" s="715"/>
    </row>
    <row r="9" spans="1:31" s="716" customFormat="1" ht="24.75" customHeight="1">
      <c r="A9" s="1423" t="s">
        <v>554</v>
      </c>
      <c r="B9" s="1270" t="s">
        <v>543</v>
      </c>
      <c r="C9" s="1426">
        <v>46199</v>
      </c>
      <c r="D9" s="1426"/>
      <c r="E9" s="1425"/>
      <c r="F9" s="1424"/>
      <c r="G9" s="1257"/>
      <c r="H9" s="1496">
        <v>79</v>
      </c>
      <c r="I9" s="372" t="s">
        <v>544</v>
      </c>
      <c r="J9" s="1066" t="s">
        <v>30</v>
      </c>
      <c r="K9" s="1497"/>
      <c r="L9" s="1425"/>
      <c r="M9" s="372" t="s">
        <v>110</v>
      </c>
      <c r="N9" s="997">
        <v>100208</v>
      </c>
      <c r="O9" s="372" t="s">
        <v>110</v>
      </c>
      <c r="P9" s="708" t="s">
        <v>32</v>
      </c>
      <c r="Q9" s="1498"/>
      <c r="R9" s="703"/>
      <c r="S9" s="1498"/>
      <c r="T9" s="1498"/>
      <c r="U9" s="1498"/>
      <c r="V9" s="1499">
        <v>8175</v>
      </c>
      <c r="W9" s="1242"/>
      <c r="X9" s="1500">
        <f>SUM(V9-W9)</f>
        <v>8175</v>
      </c>
      <c r="Y9" s="1258">
        <f>IFERROR($W9/$V9, 0)</f>
        <v>0</v>
      </c>
      <c r="Z9" s="1498"/>
      <c r="AA9" s="698">
        <v>0</v>
      </c>
      <c r="AB9" s="698">
        <v>0</v>
      </c>
      <c r="AC9" s="1063">
        <v>0</v>
      </c>
      <c r="AD9" s="1050" t="s">
        <v>549</v>
      </c>
      <c r="AE9" s="715"/>
    </row>
    <row r="10" spans="1:31" s="716" customFormat="1" ht="24.75" customHeight="1">
      <c r="A10" s="1423" t="s">
        <v>555</v>
      </c>
      <c r="B10" s="1270" t="s">
        <v>543</v>
      </c>
      <c r="C10" s="1426">
        <v>46199</v>
      </c>
      <c r="D10" s="1426"/>
      <c r="E10" s="1425"/>
      <c r="F10" s="1424"/>
      <c r="G10" s="1257"/>
      <c r="H10" s="1496">
        <v>110</v>
      </c>
      <c r="I10" s="372" t="s">
        <v>544</v>
      </c>
      <c r="J10" s="1066" t="s">
        <v>30</v>
      </c>
      <c r="K10" s="1497"/>
      <c r="L10" s="1425"/>
      <c r="M10" s="372" t="s">
        <v>110</v>
      </c>
      <c r="N10" s="997">
        <v>101920.5</v>
      </c>
      <c r="O10" s="372" t="s">
        <v>110</v>
      </c>
      <c r="P10" s="708" t="s">
        <v>32</v>
      </c>
      <c r="Q10" s="1498"/>
      <c r="R10" s="703"/>
      <c r="S10" s="1498"/>
      <c r="T10" s="1498"/>
      <c r="U10" s="1498"/>
      <c r="V10" s="1499">
        <v>8444</v>
      </c>
      <c r="W10" s="1242"/>
      <c r="X10" s="1500">
        <f>SUM(V10-W10)</f>
        <v>8444</v>
      </c>
      <c r="Y10" s="1258">
        <f>IFERROR($W10/$V10, 0)</f>
        <v>0</v>
      </c>
      <c r="Z10" s="1498"/>
      <c r="AA10" s="698">
        <v>0</v>
      </c>
      <c r="AB10" s="698">
        <v>0</v>
      </c>
      <c r="AC10" s="1063">
        <v>0</v>
      </c>
      <c r="AD10" s="1050" t="s">
        <v>549</v>
      </c>
      <c r="AE10" s="715"/>
    </row>
    <row r="11" spans="1:31" s="716" customFormat="1" ht="24.75" customHeight="1">
      <c r="A11" s="1423" t="s">
        <v>556</v>
      </c>
      <c r="B11" s="1270" t="s">
        <v>543</v>
      </c>
      <c r="C11" s="1426">
        <v>46199</v>
      </c>
      <c r="D11" s="1426"/>
      <c r="E11" s="1425"/>
      <c r="F11" s="1424"/>
      <c r="G11" s="1257"/>
      <c r="H11" s="1496">
        <v>91</v>
      </c>
      <c r="I11" s="372" t="s">
        <v>544</v>
      </c>
      <c r="J11" s="1066" t="s">
        <v>30</v>
      </c>
      <c r="K11" s="1497"/>
      <c r="L11" s="1425"/>
      <c r="M11" s="372" t="s">
        <v>110</v>
      </c>
      <c r="N11" s="997">
        <v>111633.5</v>
      </c>
      <c r="O11" s="372" t="s">
        <v>110</v>
      </c>
      <c r="P11" s="708" t="s">
        <v>32</v>
      </c>
      <c r="Q11" s="1498"/>
      <c r="R11" s="703"/>
      <c r="S11" s="1498"/>
      <c r="T11" s="1498"/>
      <c r="U11" s="1498"/>
      <c r="V11" s="1499">
        <v>9431</v>
      </c>
      <c r="W11" s="1242"/>
      <c r="X11" s="1500">
        <f>SUM(V11-W11)</f>
        <v>9431</v>
      </c>
      <c r="Y11" s="1258">
        <f>IFERROR($W11/$V11, 0)</f>
        <v>0</v>
      </c>
      <c r="Z11" s="1498"/>
      <c r="AA11" s="698">
        <v>0</v>
      </c>
      <c r="AB11" s="698">
        <v>0</v>
      </c>
      <c r="AC11" s="1063">
        <v>0</v>
      </c>
      <c r="AD11" s="1050" t="s">
        <v>549</v>
      </c>
      <c r="AE11" s="715"/>
    </row>
    <row r="12" spans="1:31" s="716" customFormat="1" ht="24.75" customHeight="1">
      <c r="A12" s="1423" t="s">
        <v>557</v>
      </c>
      <c r="B12" s="1270" t="s">
        <v>543</v>
      </c>
      <c r="C12" s="1426">
        <v>46199</v>
      </c>
      <c r="D12" s="1426"/>
      <c r="E12" s="1425"/>
      <c r="F12" s="1424"/>
      <c r="G12" s="1257"/>
      <c r="H12" s="1496">
        <v>76</v>
      </c>
      <c r="I12" s="372" t="s">
        <v>544</v>
      </c>
      <c r="J12" s="1066" t="s">
        <v>30</v>
      </c>
      <c r="K12" s="1497"/>
      <c r="L12" s="1425"/>
      <c r="M12" s="372" t="s">
        <v>110</v>
      </c>
      <c r="N12" s="997">
        <v>67567.5</v>
      </c>
      <c r="O12" s="372" t="s">
        <v>110</v>
      </c>
      <c r="P12" s="708" t="s">
        <v>32</v>
      </c>
      <c r="Q12" s="1498"/>
      <c r="R12" s="703"/>
      <c r="S12" s="1498"/>
      <c r="T12" s="1498"/>
      <c r="U12" s="1498"/>
      <c r="V12" s="1499">
        <v>5460</v>
      </c>
      <c r="W12" s="1242"/>
      <c r="X12" s="1500">
        <f>SUM(V12-W12)</f>
        <v>5460</v>
      </c>
      <c r="Y12" s="1258">
        <f>IFERROR($W12/$V12, 0)</f>
        <v>0</v>
      </c>
      <c r="Z12" s="1498"/>
      <c r="AA12" s="698">
        <v>0</v>
      </c>
      <c r="AB12" s="698">
        <v>0</v>
      </c>
      <c r="AC12" s="1063">
        <v>0</v>
      </c>
      <c r="AD12" s="1050" t="s">
        <v>549</v>
      </c>
      <c r="AE12" s="715"/>
    </row>
    <row r="13" spans="1:31" s="716" customFormat="1" ht="24.75" customHeight="1">
      <c r="A13" s="1423" t="s">
        <v>558</v>
      </c>
      <c r="B13" s="1270" t="s">
        <v>543</v>
      </c>
      <c r="C13" s="1426">
        <v>46199</v>
      </c>
      <c r="D13" s="1426"/>
      <c r="E13" s="1425"/>
      <c r="F13" s="1424"/>
      <c r="G13" s="1257"/>
      <c r="H13" s="1496">
        <v>51</v>
      </c>
      <c r="I13" s="372" t="s">
        <v>544</v>
      </c>
      <c r="J13" s="1066" t="s">
        <v>30</v>
      </c>
      <c r="K13" s="1497"/>
      <c r="L13" s="1425"/>
      <c r="M13" s="372" t="s">
        <v>110</v>
      </c>
      <c r="N13" s="997">
        <v>97514.75</v>
      </c>
      <c r="O13" s="372" t="s">
        <v>110</v>
      </c>
      <c r="P13" s="708" t="s">
        <v>32</v>
      </c>
      <c r="Q13" s="1498"/>
      <c r="R13" s="703"/>
      <c r="S13" s="1498"/>
      <c r="T13" s="1498"/>
      <c r="U13" s="1498"/>
      <c r="V13" s="1499">
        <v>7958</v>
      </c>
      <c r="W13" s="1242"/>
      <c r="X13" s="1500">
        <f>SUM(V13-W13)</f>
        <v>7958</v>
      </c>
      <c r="Y13" s="1258">
        <f>IFERROR($W13/$V13, 0)</f>
        <v>0</v>
      </c>
      <c r="Z13" s="1498"/>
      <c r="AA13" s="698">
        <v>0</v>
      </c>
      <c r="AB13" s="698">
        <v>0</v>
      </c>
      <c r="AC13" s="1063">
        <v>0</v>
      </c>
      <c r="AD13" s="1050" t="s">
        <v>549</v>
      </c>
      <c r="AE13" s="715"/>
    </row>
    <row r="14" spans="1:31" s="716" customFormat="1" ht="24.75" customHeight="1">
      <c r="A14" s="1423" t="s">
        <v>559</v>
      </c>
      <c r="B14" s="1270" t="s">
        <v>543</v>
      </c>
      <c r="C14" s="1426">
        <v>46199</v>
      </c>
      <c r="D14" s="1426"/>
      <c r="E14" s="1425"/>
      <c r="F14" s="1424"/>
      <c r="G14" s="1257"/>
      <c r="H14" s="1496">
        <v>63</v>
      </c>
      <c r="I14" s="372" t="s">
        <v>544</v>
      </c>
      <c r="J14" s="1066" t="s">
        <v>30</v>
      </c>
      <c r="K14" s="1497"/>
      <c r="L14" s="1425"/>
      <c r="M14" s="372" t="s">
        <v>110</v>
      </c>
      <c r="N14" s="997">
        <v>54827.5</v>
      </c>
      <c r="O14" s="372" t="s">
        <v>110</v>
      </c>
      <c r="P14" s="708" t="s">
        <v>32</v>
      </c>
      <c r="Q14" s="1498"/>
      <c r="R14" s="703"/>
      <c r="S14" s="1498"/>
      <c r="T14" s="1498"/>
      <c r="U14" s="1498"/>
      <c r="V14" s="1499">
        <v>4414</v>
      </c>
      <c r="W14" s="1242"/>
      <c r="X14" s="1500">
        <f>SUM(V14-W14)</f>
        <v>4414</v>
      </c>
      <c r="Y14" s="1258">
        <f>IFERROR($W14/$V14, 0)</f>
        <v>0</v>
      </c>
      <c r="Z14" s="1498"/>
      <c r="AA14" s="698">
        <v>0</v>
      </c>
      <c r="AB14" s="698">
        <v>0</v>
      </c>
      <c r="AC14" s="1063">
        <v>0</v>
      </c>
      <c r="AD14" s="1050" t="s">
        <v>549</v>
      </c>
      <c r="AE14" s="715"/>
    </row>
    <row r="15" spans="1:31" s="716" customFormat="1" ht="24.75" customHeight="1">
      <c r="A15" s="1423" t="s">
        <v>560</v>
      </c>
      <c r="B15" s="1270" t="s">
        <v>543</v>
      </c>
      <c r="C15" s="1426">
        <v>46199</v>
      </c>
      <c r="D15" s="1426"/>
      <c r="E15" s="1425"/>
      <c r="F15" s="1424"/>
      <c r="G15" s="1257"/>
      <c r="H15" s="1496">
        <v>42</v>
      </c>
      <c r="I15" s="372" t="s">
        <v>544</v>
      </c>
      <c r="J15" s="1066" t="s">
        <v>30</v>
      </c>
      <c r="K15" s="1497"/>
      <c r="L15" s="1425"/>
      <c r="M15" s="372" t="s">
        <v>110</v>
      </c>
      <c r="N15" s="997">
        <v>101724.5</v>
      </c>
      <c r="O15" s="372" t="s">
        <v>110</v>
      </c>
      <c r="P15" s="708" t="s">
        <v>32</v>
      </c>
      <c r="Q15" s="1498"/>
      <c r="R15" s="703"/>
      <c r="S15" s="1498"/>
      <c r="T15" s="1498"/>
      <c r="U15" s="1498"/>
      <c r="V15" s="1499">
        <v>7993</v>
      </c>
      <c r="W15" s="1242"/>
      <c r="X15" s="1500">
        <f>SUM(V15-W15)</f>
        <v>7993</v>
      </c>
      <c r="Y15" s="1258">
        <f>IFERROR($W15/$V15, 0)</f>
        <v>0</v>
      </c>
      <c r="Z15" s="1498"/>
      <c r="AA15" s="698">
        <v>0</v>
      </c>
      <c r="AB15" s="698">
        <v>0</v>
      </c>
      <c r="AC15" s="1063">
        <v>0</v>
      </c>
      <c r="AD15" s="1050" t="s">
        <v>549</v>
      </c>
      <c r="AE15" s="715"/>
    </row>
    <row r="16" spans="1:31" s="716" customFormat="1" ht="24.75" customHeight="1">
      <c r="A16" s="1423" t="s">
        <v>561</v>
      </c>
      <c r="B16" s="1270" t="s">
        <v>543</v>
      </c>
      <c r="C16" s="1426">
        <v>46199</v>
      </c>
      <c r="D16" s="1426"/>
      <c r="E16" s="1425"/>
      <c r="F16" s="1424"/>
      <c r="G16" s="1257"/>
      <c r="H16" s="1496">
        <v>67</v>
      </c>
      <c r="I16" s="372" t="s">
        <v>544</v>
      </c>
      <c r="J16" s="1066" t="s">
        <v>30</v>
      </c>
      <c r="K16" s="1497"/>
      <c r="L16" s="1425"/>
      <c r="M16" s="372" t="s">
        <v>110</v>
      </c>
      <c r="N16" s="997">
        <v>95128</v>
      </c>
      <c r="O16" s="372" t="s">
        <v>110</v>
      </c>
      <c r="P16" s="708" t="s">
        <v>32</v>
      </c>
      <c r="Q16" s="1498"/>
      <c r="R16" s="703"/>
      <c r="S16" s="1498"/>
      <c r="T16" s="1498"/>
      <c r="U16" s="1498"/>
      <c r="V16" s="1499">
        <v>7857</v>
      </c>
      <c r="W16" s="1242"/>
      <c r="X16" s="1500">
        <f>SUM(V16-W16)</f>
        <v>7857</v>
      </c>
      <c r="Y16" s="1258">
        <f>IFERROR($W16/$V16, 0)</f>
        <v>0</v>
      </c>
      <c r="Z16" s="1498"/>
      <c r="AA16" s="698">
        <v>0</v>
      </c>
      <c r="AB16" s="698">
        <v>0</v>
      </c>
      <c r="AC16" s="1063">
        <v>0</v>
      </c>
      <c r="AD16" s="1050" t="s">
        <v>549</v>
      </c>
      <c r="AE16" s="715"/>
    </row>
    <row r="17" spans="1:31" s="716" customFormat="1" ht="24.75" customHeight="1">
      <c r="A17" s="1423" t="s">
        <v>562</v>
      </c>
      <c r="B17" s="1270" t="s">
        <v>543</v>
      </c>
      <c r="C17" s="1426">
        <v>46199</v>
      </c>
      <c r="D17" s="1426"/>
      <c r="E17" s="1425"/>
      <c r="F17" s="1424"/>
      <c r="G17" s="1257"/>
      <c r="H17" s="1496">
        <v>91</v>
      </c>
      <c r="I17" s="372" t="s">
        <v>544</v>
      </c>
      <c r="J17" s="1066" t="s">
        <v>30</v>
      </c>
      <c r="K17" s="1497"/>
      <c r="L17" s="1425"/>
      <c r="M17" s="372" t="s">
        <v>110</v>
      </c>
      <c r="N17" s="997">
        <v>72668.5</v>
      </c>
      <c r="O17" s="372" t="s">
        <v>110</v>
      </c>
      <c r="P17" s="708" t="s">
        <v>32</v>
      </c>
      <c r="Q17" s="1498"/>
      <c r="R17" s="703"/>
      <c r="S17" s="1498"/>
      <c r="T17" s="1498"/>
      <c r="U17" s="1498"/>
      <c r="V17" s="1499">
        <v>5934</v>
      </c>
      <c r="W17" s="1242"/>
      <c r="X17" s="1500">
        <f>SUM(V17-W17)</f>
        <v>5934</v>
      </c>
      <c r="Y17" s="1258">
        <f>IFERROR($W17/$V17, 0)</f>
        <v>0</v>
      </c>
      <c r="Z17" s="1498"/>
      <c r="AA17" s="698">
        <v>0</v>
      </c>
      <c r="AB17" s="698">
        <v>0</v>
      </c>
      <c r="AC17" s="1063">
        <v>0</v>
      </c>
      <c r="AD17" s="1050" t="s">
        <v>549</v>
      </c>
      <c r="AE17" s="715"/>
    </row>
    <row r="18" spans="1:31" s="716" customFormat="1" ht="24.75" customHeight="1">
      <c r="A18" s="1423" t="s">
        <v>563</v>
      </c>
      <c r="B18" s="1270" t="s">
        <v>543</v>
      </c>
      <c r="C18" s="1426">
        <v>46227</v>
      </c>
      <c r="D18" s="1426"/>
      <c r="E18" s="1425"/>
      <c r="F18" s="1424"/>
      <c r="G18" s="1257"/>
      <c r="H18" s="1496">
        <v>88</v>
      </c>
      <c r="I18" s="372" t="s">
        <v>544</v>
      </c>
      <c r="J18" s="1066" t="s">
        <v>30</v>
      </c>
      <c r="K18" s="1497"/>
      <c r="L18" s="1425"/>
      <c r="M18" s="372" t="s">
        <v>110</v>
      </c>
      <c r="N18" s="997">
        <v>96607</v>
      </c>
      <c r="O18" s="372" t="s">
        <v>110</v>
      </c>
      <c r="P18" s="708" t="s">
        <v>32</v>
      </c>
      <c r="Q18" s="1498"/>
      <c r="R18" s="703"/>
      <c r="S18" s="1498"/>
      <c r="T18" s="1498"/>
      <c r="U18" s="1498"/>
      <c r="V18" s="1499">
        <v>7623</v>
      </c>
      <c r="W18" s="1242"/>
      <c r="X18" s="1500">
        <f>SUM(V18-W18)</f>
        <v>7623</v>
      </c>
      <c r="Y18" s="1258">
        <f>IFERROR($W18/$V18, 0)</f>
        <v>0</v>
      </c>
      <c r="Z18" s="1498"/>
      <c r="AA18" s="698">
        <v>0</v>
      </c>
      <c r="AB18" s="698">
        <v>0</v>
      </c>
      <c r="AC18" s="1063">
        <v>0</v>
      </c>
      <c r="AD18" s="1050" t="s">
        <v>549</v>
      </c>
      <c r="AE18" s="715"/>
    </row>
    <row r="19" spans="1:31" s="716" customFormat="1" ht="24.75" customHeight="1">
      <c r="A19" s="1423" t="s">
        <v>564</v>
      </c>
      <c r="B19" s="1270" t="s">
        <v>543</v>
      </c>
      <c r="C19" s="1426">
        <v>46227</v>
      </c>
      <c r="D19" s="1426"/>
      <c r="E19" s="1425"/>
      <c r="F19" s="1424"/>
      <c r="G19" s="1257"/>
      <c r="H19" s="1496">
        <v>75</v>
      </c>
      <c r="I19" s="372" t="s">
        <v>544</v>
      </c>
      <c r="J19" s="1066" t="s">
        <v>30</v>
      </c>
      <c r="K19" s="1497"/>
      <c r="L19" s="1425"/>
      <c r="M19" s="372" t="s">
        <v>110</v>
      </c>
      <c r="N19" s="997">
        <v>95477</v>
      </c>
      <c r="O19" s="372" t="s">
        <v>110</v>
      </c>
      <c r="P19" s="708" t="s">
        <v>32</v>
      </c>
      <c r="Q19" s="1498"/>
      <c r="R19" s="703"/>
      <c r="S19" s="1498"/>
      <c r="T19" s="1498"/>
      <c r="U19" s="1498"/>
      <c r="V19" s="1499">
        <v>7966</v>
      </c>
      <c r="W19" s="1242"/>
      <c r="X19" s="1500">
        <f>SUM(V19-W19)</f>
        <v>7966</v>
      </c>
      <c r="Y19" s="1258">
        <f>IFERROR($W19/$V19, 0)</f>
        <v>0</v>
      </c>
      <c r="Z19" s="1498"/>
      <c r="AA19" s="698">
        <v>0</v>
      </c>
      <c r="AB19" s="698">
        <v>0</v>
      </c>
      <c r="AC19" s="1063">
        <v>0</v>
      </c>
      <c r="AD19" s="1050" t="s">
        <v>549</v>
      </c>
      <c r="AE19" s="715"/>
    </row>
    <row r="20" spans="1:31" s="716" customFormat="1" ht="24.75" customHeight="1">
      <c r="A20" s="1423" t="s">
        <v>565</v>
      </c>
      <c r="B20" s="1270" t="s">
        <v>543</v>
      </c>
      <c r="C20" s="1426">
        <v>46227</v>
      </c>
      <c r="D20" s="1426"/>
      <c r="E20" s="1425"/>
      <c r="F20" s="1424"/>
      <c r="G20" s="1257"/>
      <c r="H20" s="1496">
        <v>97</v>
      </c>
      <c r="I20" s="372" t="s">
        <v>544</v>
      </c>
      <c r="J20" s="1066" t="s">
        <v>30</v>
      </c>
      <c r="K20" s="1497"/>
      <c r="L20" s="1425"/>
      <c r="M20" s="372" t="s">
        <v>110</v>
      </c>
      <c r="N20" s="997">
        <v>94688.5</v>
      </c>
      <c r="O20" s="372" t="s">
        <v>110</v>
      </c>
      <c r="P20" s="708" t="s">
        <v>32</v>
      </c>
      <c r="Q20" s="1498"/>
      <c r="R20" s="703"/>
      <c r="S20" s="1498"/>
      <c r="T20" s="1498"/>
      <c r="U20" s="1498"/>
      <c r="V20" s="1499">
        <v>7856</v>
      </c>
      <c r="W20" s="1242"/>
      <c r="X20" s="1500">
        <f>SUM(V20-W20)</f>
        <v>7856</v>
      </c>
      <c r="Y20" s="1258">
        <f>IFERROR($W20/$V20, 0)</f>
        <v>0</v>
      </c>
      <c r="Z20" s="1498"/>
      <c r="AA20" s="698">
        <v>0</v>
      </c>
      <c r="AB20" s="698">
        <v>0</v>
      </c>
      <c r="AC20" s="1063">
        <v>0</v>
      </c>
      <c r="AD20" s="1050" t="s">
        <v>549</v>
      </c>
      <c r="AE20" s="715"/>
    </row>
    <row r="21" spans="1:31" s="716" customFormat="1" ht="24.75" customHeight="1">
      <c r="A21" s="1423" t="s">
        <v>566</v>
      </c>
      <c r="B21" s="1270" t="s">
        <v>543</v>
      </c>
      <c r="C21" s="1426">
        <v>46227</v>
      </c>
      <c r="D21" s="1426"/>
      <c r="E21" s="1425"/>
      <c r="F21" s="1424"/>
      <c r="G21" s="1257"/>
      <c r="H21" s="1496">
        <v>65</v>
      </c>
      <c r="I21" s="372" t="s">
        <v>544</v>
      </c>
      <c r="J21" s="1066" t="s">
        <v>30</v>
      </c>
      <c r="K21" s="1497"/>
      <c r="L21" s="1425"/>
      <c r="M21" s="372" t="s">
        <v>110</v>
      </c>
      <c r="N21" s="997">
        <v>97700</v>
      </c>
      <c r="O21" s="372" t="s">
        <v>110</v>
      </c>
      <c r="P21" s="708" t="s">
        <v>32</v>
      </c>
      <c r="Q21" s="1498"/>
      <c r="R21" s="703"/>
      <c r="S21" s="1498"/>
      <c r="T21" s="1498"/>
      <c r="U21" s="1498"/>
      <c r="V21" s="1499">
        <v>8047</v>
      </c>
      <c r="W21" s="1242"/>
      <c r="X21" s="1500">
        <f>SUM(V21-W21)</f>
        <v>8047</v>
      </c>
      <c r="Y21" s="1258">
        <f>IFERROR($W21/$V21, 0)</f>
        <v>0</v>
      </c>
      <c r="Z21" s="1498"/>
      <c r="AA21" s="698">
        <v>0</v>
      </c>
      <c r="AB21" s="698">
        <v>0</v>
      </c>
      <c r="AC21" s="1063">
        <v>0</v>
      </c>
      <c r="AD21" s="1050" t="s">
        <v>549</v>
      </c>
      <c r="AE21" s="715"/>
    </row>
    <row r="22" spans="1:31" s="716" customFormat="1" ht="24.75" customHeight="1">
      <c r="A22" s="1423" t="s">
        <v>567</v>
      </c>
      <c r="B22" s="1270" t="s">
        <v>543</v>
      </c>
      <c r="C22" s="1426">
        <v>46227</v>
      </c>
      <c r="D22" s="1426"/>
      <c r="E22" s="1425"/>
      <c r="F22" s="1424"/>
      <c r="G22" s="1257"/>
      <c r="H22" s="1496">
        <v>51</v>
      </c>
      <c r="I22" s="372" t="s">
        <v>544</v>
      </c>
      <c r="J22" s="1066" t="s">
        <v>30</v>
      </c>
      <c r="K22" s="1497"/>
      <c r="L22" s="1425"/>
      <c r="M22" s="372" t="s">
        <v>110</v>
      </c>
      <c r="N22" s="997">
        <v>91700</v>
      </c>
      <c r="O22" s="372" t="s">
        <v>110</v>
      </c>
      <c r="P22" s="708" t="s">
        <v>32</v>
      </c>
      <c r="Q22" s="1498"/>
      <c r="R22" s="703"/>
      <c r="S22" s="1498"/>
      <c r="T22" s="1498"/>
      <c r="U22" s="1498"/>
      <c r="V22" s="1499">
        <v>7529</v>
      </c>
      <c r="W22" s="1242"/>
      <c r="X22" s="1500">
        <f>SUM(V22-W22)</f>
        <v>7529</v>
      </c>
      <c r="Y22" s="1258">
        <f>IFERROR($W22/$V22, 0)</f>
        <v>0</v>
      </c>
      <c r="Z22" s="1498"/>
      <c r="AA22" s="698">
        <v>0</v>
      </c>
      <c r="AB22" s="698">
        <v>0</v>
      </c>
      <c r="AC22" s="1063">
        <v>0</v>
      </c>
      <c r="AD22" s="1050" t="s">
        <v>549</v>
      </c>
      <c r="AE22" s="715"/>
    </row>
    <row r="23" spans="1:31" s="716" customFormat="1" ht="24.75" customHeight="1">
      <c r="A23" s="1423" t="s">
        <v>568</v>
      </c>
      <c r="B23" s="1270" t="s">
        <v>543</v>
      </c>
      <c r="C23" s="1426">
        <v>46227</v>
      </c>
      <c r="D23" s="1426"/>
      <c r="E23" s="1425"/>
      <c r="F23" s="1424"/>
      <c r="G23" s="1257"/>
      <c r="H23" s="1496">
        <v>67</v>
      </c>
      <c r="I23" s="372" t="s">
        <v>544</v>
      </c>
      <c r="J23" s="1066" t="s">
        <v>30</v>
      </c>
      <c r="K23" s="1497"/>
      <c r="L23" s="1425"/>
      <c r="M23" s="372" t="s">
        <v>110</v>
      </c>
      <c r="N23" s="997">
        <v>100866</v>
      </c>
      <c r="O23" s="372" t="s">
        <v>110</v>
      </c>
      <c r="P23" s="708" t="s">
        <v>32</v>
      </c>
      <c r="Q23" s="1498"/>
      <c r="R23" s="703"/>
      <c r="S23" s="1498"/>
      <c r="T23" s="1498"/>
      <c r="U23" s="1498"/>
      <c r="V23" s="1499">
        <v>9021</v>
      </c>
      <c r="W23" s="1242"/>
      <c r="X23" s="1500">
        <f>SUM(V23-W23)</f>
        <v>9021</v>
      </c>
      <c r="Y23" s="1258">
        <f>IFERROR($W23/$V23, 0)</f>
        <v>0</v>
      </c>
      <c r="Z23" s="1498"/>
      <c r="AA23" s="698">
        <v>0</v>
      </c>
      <c r="AB23" s="698">
        <v>0</v>
      </c>
      <c r="AC23" s="1063">
        <v>0</v>
      </c>
      <c r="AD23" s="1050" t="s">
        <v>549</v>
      </c>
      <c r="AE23" s="715"/>
    </row>
    <row r="24" spans="1:31" s="716" customFormat="1" ht="24.75" customHeight="1">
      <c r="A24" s="1423" t="s">
        <v>569</v>
      </c>
      <c r="B24" s="1270" t="s">
        <v>543</v>
      </c>
      <c r="C24" s="1426">
        <v>46227</v>
      </c>
      <c r="D24" s="1426"/>
      <c r="E24" s="1425"/>
      <c r="F24" s="1424"/>
      <c r="G24" s="1257"/>
      <c r="H24" s="1496">
        <v>93</v>
      </c>
      <c r="I24" s="372" t="s">
        <v>544</v>
      </c>
      <c r="J24" s="1066" t="s">
        <v>30</v>
      </c>
      <c r="K24" s="1497"/>
      <c r="L24" s="1425"/>
      <c r="M24" s="372" t="s">
        <v>110</v>
      </c>
      <c r="N24" s="997">
        <v>104934</v>
      </c>
      <c r="O24" s="372" t="s">
        <v>110</v>
      </c>
      <c r="P24" s="708" t="s">
        <v>32</v>
      </c>
      <c r="Q24" s="1498"/>
      <c r="R24" s="703"/>
      <c r="S24" s="1498"/>
      <c r="T24" s="1498"/>
      <c r="U24" s="1498"/>
      <c r="V24" s="1499">
        <v>8701</v>
      </c>
      <c r="W24" s="1242"/>
      <c r="X24" s="1500">
        <f>SUM(V24-W24)</f>
        <v>8701</v>
      </c>
      <c r="Y24" s="1258">
        <f>IFERROR($W24/$V24, 0)</f>
        <v>0</v>
      </c>
      <c r="Z24" s="1498"/>
      <c r="AA24" s="698">
        <v>0</v>
      </c>
      <c r="AB24" s="698">
        <v>0</v>
      </c>
      <c r="AC24" s="1063">
        <v>0</v>
      </c>
      <c r="AD24" s="1050" t="s">
        <v>549</v>
      </c>
      <c r="AE24" s="715"/>
    </row>
    <row r="25" spans="1:31" s="716" customFormat="1" ht="24.75" customHeight="1">
      <c r="A25" s="1423" t="s">
        <v>570</v>
      </c>
      <c r="B25" s="1270" t="s">
        <v>543</v>
      </c>
      <c r="C25" s="1426">
        <v>46227</v>
      </c>
      <c r="D25" s="1426"/>
      <c r="E25" s="1425"/>
      <c r="F25" s="1424"/>
      <c r="G25" s="1257"/>
      <c r="H25" s="1496">
        <v>28</v>
      </c>
      <c r="I25" s="372" t="s">
        <v>544</v>
      </c>
      <c r="J25" s="1066" t="s">
        <v>30</v>
      </c>
      <c r="K25" s="1497"/>
      <c r="L25" s="1425"/>
      <c r="M25" s="372" t="s">
        <v>110</v>
      </c>
      <c r="N25" s="997">
        <v>73691.5</v>
      </c>
      <c r="O25" s="372" t="s">
        <v>110</v>
      </c>
      <c r="P25" s="708" t="s">
        <v>32</v>
      </c>
      <c r="Q25" s="1498"/>
      <c r="R25" s="703"/>
      <c r="S25" s="1498"/>
      <c r="T25" s="1498"/>
      <c r="U25" s="1498"/>
      <c r="V25" s="1499">
        <v>6042</v>
      </c>
      <c r="W25" s="1242"/>
      <c r="X25" s="1500">
        <f>SUM(V25-W25)</f>
        <v>6042</v>
      </c>
      <c r="Y25" s="1258">
        <f>IFERROR($W25/$V25, 0)</f>
        <v>0</v>
      </c>
      <c r="Z25" s="1498"/>
      <c r="AA25" s="698">
        <v>0</v>
      </c>
      <c r="AB25" s="698">
        <v>0</v>
      </c>
      <c r="AC25" s="1063">
        <v>0</v>
      </c>
      <c r="AD25" s="1050" t="s">
        <v>549</v>
      </c>
      <c r="AE25" s="715"/>
    </row>
    <row r="26" spans="1:31" s="716" customFormat="1" ht="24.75" customHeight="1">
      <c r="A26" s="1423" t="s">
        <v>571</v>
      </c>
      <c r="B26" s="1270" t="s">
        <v>543</v>
      </c>
      <c r="C26" s="1426">
        <v>46227</v>
      </c>
      <c r="D26" s="1426"/>
      <c r="E26" s="1425"/>
      <c r="F26" s="1424"/>
      <c r="G26" s="1257"/>
      <c r="H26" s="1496">
        <v>70</v>
      </c>
      <c r="I26" s="372" t="s">
        <v>544</v>
      </c>
      <c r="J26" s="1066" t="s">
        <v>30</v>
      </c>
      <c r="K26" s="1497"/>
      <c r="L26" s="1425"/>
      <c r="M26" s="372" t="s">
        <v>110</v>
      </c>
      <c r="N26" s="997">
        <v>99590</v>
      </c>
      <c r="O26" s="372" t="s">
        <v>110</v>
      </c>
      <c r="P26" s="708" t="s">
        <v>32</v>
      </c>
      <c r="Q26" s="1498"/>
      <c r="R26" s="703"/>
      <c r="S26" s="1498"/>
      <c r="T26" s="1498"/>
      <c r="U26" s="1498"/>
      <c r="V26" s="1499">
        <v>8201</v>
      </c>
      <c r="W26" s="1242"/>
      <c r="X26" s="1500">
        <f>SUM(V26-W26)</f>
        <v>8201</v>
      </c>
      <c r="Y26" s="1258">
        <f>IFERROR($W26/$V26, 0)</f>
        <v>0</v>
      </c>
      <c r="Z26" s="1498"/>
      <c r="AA26" s="698">
        <v>0</v>
      </c>
      <c r="AB26" s="698">
        <v>0</v>
      </c>
      <c r="AC26" s="1063">
        <v>0</v>
      </c>
      <c r="AD26" s="1050" t="s">
        <v>549</v>
      </c>
      <c r="AE26" s="715"/>
    </row>
    <row r="27" spans="1:31" s="716" customFormat="1" ht="24.75" customHeight="1">
      <c r="A27" s="1423" t="s">
        <v>572</v>
      </c>
      <c r="B27" s="1270" t="s">
        <v>543</v>
      </c>
      <c r="C27" s="1426">
        <v>46227</v>
      </c>
      <c r="D27" s="1426"/>
      <c r="E27" s="1425"/>
      <c r="F27" s="1424"/>
      <c r="G27" s="1257"/>
      <c r="H27" s="1496">
        <v>86</v>
      </c>
      <c r="I27" s="372" t="s">
        <v>544</v>
      </c>
      <c r="J27" s="1066" t="s">
        <v>30</v>
      </c>
      <c r="K27" s="1497"/>
      <c r="L27" s="1425"/>
      <c r="M27" s="372" t="s">
        <v>110</v>
      </c>
      <c r="N27" s="997">
        <v>97386.5</v>
      </c>
      <c r="O27" s="372" t="s">
        <v>110</v>
      </c>
      <c r="P27" s="708" t="s">
        <v>32</v>
      </c>
      <c r="Q27" s="1498"/>
      <c r="R27" s="703"/>
      <c r="S27" s="1498"/>
      <c r="T27" s="1498"/>
      <c r="U27" s="1498"/>
      <c r="V27" s="1499">
        <v>7996</v>
      </c>
      <c r="W27" s="1242"/>
      <c r="X27" s="1500">
        <f>SUM(V27-W27)</f>
        <v>7996</v>
      </c>
      <c r="Y27" s="1258">
        <f>IFERROR($W27/$V27, 0)</f>
        <v>0</v>
      </c>
      <c r="Z27" s="1498"/>
      <c r="AA27" s="698">
        <v>0</v>
      </c>
      <c r="AB27" s="698">
        <v>0</v>
      </c>
      <c r="AC27" s="1063">
        <v>0</v>
      </c>
      <c r="AD27" s="1050" t="s">
        <v>549</v>
      </c>
      <c r="AE27" s="715"/>
    </row>
    <row r="28" spans="1:31" s="716" customFormat="1" ht="24.75" customHeight="1">
      <c r="A28" s="1423" t="s">
        <v>573</v>
      </c>
      <c r="B28" s="1270" t="s">
        <v>543</v>
      </c>
      <c r="C28" s="1426">
        <v>46199</v>
      </c>
      <c r="D28" s="1426"/>
      <c r="E28" s="1425"/>
      <c r="F28" s="1424"/>
      <c r="G28" s="1257"/>
      <c r="H28" s="1496">
        <v>40</v>
      </c>
      <c r="I28" s="372" t="s">
        <v>544</v>
      </c>
      <c r="J28" s="1066" t="s">
        <v>30</v>
      </c>
      <c r="K28" s="1497"/>
      <c r="L28" s="1425"/>
      <c r="M28" s="372" t="s">
        <v>110</v>
      </c>
      <c r="N28" s="997">
        <v>91774</v>
      </c>
      <c r="O28" s="372" t="s">
        <v>110</v>
      </c>
      <c r="P28" s="708" t="s">
        <v>32</v>
      </c>
      <c r="Q28" s="1498"/>
      <c r="R28" s="703"/>
      <c r="S28" s="1498"/>
      <c r="T28" s="1498"/>
      <c r="U28" s="1498"/>
      <c r="V28" s="1499">
        <v>7530</v>
      </c>
      <c r="W28" s="1242"/>
      <c r="X28" s="1500">
        <f>SUM(V28-W28)</f>
        <v>7530</v>
      </c>
      <c r="Y28" s="1258">
        <f>IFERROR($W28/$V28, 0)</f>
        <v>0</v>
      </c>
      <c r="Z28" s="1498"/>
      <c r="AA28" s="698">
        <v>0</v>
      </c>
      <c r="AB28" s="698">
        <v>0</v>
      </c>
      <c r="AC28" s="1063">
        <v>0</v>
      </c>
      <c r="AD28" s="1050" t="s">
        <v>549</v>
      </c>
      <c r="AE28" s="715"/>
    </row>
    <row r="29" spans="1:31" s="716" customFormat="1" ht="24.75" customHeight="1">
      <c r="A29" s="1423" t="s">
        <v>574</v>
      </c>
      <c r="B29" s="1270" t="s">
        <v>543</v>
      </c>
      <c r="C29" s="1426">
        <v>46199</v>
      </c>
      <c r="D29" s="1426"/>
      <c r="E29" s="1425"/>
      <c r="F29" s="1424"/>
      <c r="G29" s="1257"/>
      <c r="H29" s="1496">
        <v>88</v>
      </c>
      <c r="I29" s="372" t="s">
        <v>544</v>
      </c>
      <c r="J29" s="1066" t="s">
        <v>30</v>
      </c>
      <c r="K29" s="1497"/>
      <c r="L29" s="1425"/>
      <c r="M29" s="372" t="s">
        <v>110</v>
      </c>
      <c r="N29" s="997">
        <v>81059.5</v>
      </c>
      <c r="O29" s="372" t="s">
        <v>110</v>
      </c>
      <c r="P29" s="708" t="s">
        <v>32</v>
      </c>
      <c r="Q29" s="1498"/>
      <c r="R29" s="703"/>
      <c r="S29" s="1498"/>
      <c r="T29" s="1498"/>
      <c r="U29" s="1498"/>
      <c r="V29" s="1499">
        <v>6647</v>
      </c>
      <c r="W29" s="1242"/>
      <c r="X29" s="1500">
        <f>SUM(V29-W29)</f>
        <v>6647</v>
      </c>
      <c r="Y29" s="1258">
        <f>IFERROR($W29/$V29, 0)</f>
        <v>0</v>
      </c>
      <c r="Z29" s="1498"/>
      <c r="AA29" s="698">
        <v>0</v>
      </c>
      <c r="AB29" s="698">
        <v>0</v>
      </c>
      <c r="AC29" s="1063">
        <v>0</v>
      </c>
      <c r="AD29" s="1050" t="s">
        <v>549</v>
      </c>
      <c r="AE29" s="715"/>
    </row>
    <row r="30" spans="1:31" s="716" customFormat="1" ht="24.75" customHeight="1">
      <c r="A30" s="1423" t="s">
        <v>575</v>
      </c>
      <c r="B30" s="1270" t="s">
        <v>543</v>
      </c>
      <c r="C30" s="1426">
        <v>46199</v>
      </c>
      <c r="D30" s="1426"/>
      <c r="E30" s="1425"/>
      <c r="F30" s="1424"/>
      <c r="G30" s="1257"/>
      <c r="H30" s="1496">
        <v>88</v>
      </c>
      <c r="I30" s="372" t="s">
        <v>544</v>
      </c>
      <c r="J30" s="1066" t="s">
        <v>30</v>
      </c>
      <c r="K30" s="1497"/>
      <c r="L30" s="1425"/>
      <c r="M30" s="372" t="s">
        <v>110</v>
      </c>
      <c r="N30" s="997">
        <v>106600</v>
      </c>
      <c r="O30" s="372" t="s">
        <v>110</v>
      </c>
      <c r="P30" s="708" t="s">
        <v>32</v>
      </c>
      <c r="Q30" s="1498"/>
      <c r="R30" s="703"/>
      <c r="S30" s="1498"/>
      <c r="T30" s="1498"/>
      <c r="U30" s="1498"/>
      <c r="V30" s="1499">
        <v>8787</v>
      </c>
      <c r="W30" s="1242"/>
      <c r="X30" s="1500">
        <f>SUM(V30-W30)</f>
        <v>8787</v>
      </c>
      <c r="Y30" s="1258">
        <f>IFERROR($W30/$V30, 0)</f>
        <v>0</v>
      </c>
      <c r="Z30" s="1498"/>
      <c r="AA30" s="698">
        <v>0</v>
      </c>
      <c r="AB30" s="698">
        <v>0</v>
      </c>
      <c r="AC30" s="1063">
        <v>0</v>
      </c>
      <c r="AD30" s="1050" t="s">
        <v>549</v>
      </c>
      <c r="AE30" s="715"/>
    </row>
    <row r="31" spans="1:31" s="716" customFormat="1" ht="24.75" customHeight="1">
      <c r="A31" s="1423" t="s">
        <v>576</v>
      </c>
      <c r="B31" s="1270" t="s">
        <v>543</v>
      </c>
      <c r="C31" s="1426">
        <v>46199</v>
      </c>
      <c r="D31" s="1426"/>
      <c r="E31" s="1425"/>
      <c r="F31" s="1424"/>
      <c r="G31" s="1257"/>
      <c r="H31" s="1496">
        <v>0</v>
      </c>
      <c r="I31" s="372" t="s">
        <v>544</v>
      </c>
      <c r="J31" s="1066" t="s">
        <v>30</v>
      </c>
      <c r="K31" s="1497"/>
      <c r="L31" s="1425"/>
      <c r="M31" s="372" t="s">
        <v>110</v>
      </c>
      <c r="N31" s="997">
        <v>65477.3</v>
      </c>
      <c r="O31" s="372" t="s">
        <v>110</v>
      </c>
      <c r="P31" s="708" t="s">
        <v>32</v>
      </c>
      <c r="Q31" s="1498"/>
      <c r="R31" s="703"/>
      <c r="S31" s="1498"/>
      <c r="T31" s="1498"/>
      <c r="U31" s="1498"/>
      <c r="V31" s="1499">
        <v>5318</v>
      </c>
      <c r="W31" s="1242"/>
      <c r="X31" s="1500">
        <f>SUM(V31-W31)</f>
        <v>5318</v>
      </c>
      <c r="Y31" s="1258">
        <f>IFERROR($W31/$V31, 0)</f>
        <v>0</v>
      </c>
      <c r="Z31" s="1498"/>
      <c r="AA31" s="698">
        <v>0</v>
      </c>
      <c r="AB31" s="698">
        <v>0</v>
      </c>
      <c r="AC31" s="1063">
        <v>0</v>
      </c>
      <c r="AD31" s="1050" t="s">
        <v>549</v>
      </c>
      <c r="AE31" s="715"/>
    </row>
    <row r="32" spans="1:31" s="716" customFormat="1" ht="24.75" customHeight="1">
      <c r="A32" s="1451" t="s">
        <v>577</v>
      </c>
      <c r="B32" s="1270" t="s">
        <v>28</v>
      </c>
      <c r="C32" s="1271">
        <v>46080</v>
      </c>
      <c r="D32" s="366" t="s">
        <v>465</v>
      </c>
      <c r="E32" s="1272">
        <v>46018</v>
      </c>
      <c r="F32" s="366" t="s">
        <v>59</v>
      </c>
      <c r="G32" s="1257" t="s">
        <v>578</v>
      </c>
      <c r="H32" s="1189">
        <v>89</v>
      </c>
      <c r="I32" s="1250" t="s">
        <v>544</v>
      </c>
      <c r="J32" s="1239" t="s">
        <v>30</v>
      </c>
      <c r="K32" s="1452"/>
      <c r="L32" s="1272">
        <v>46028</v>
      </c>
      <c r="M32" s="1239" t="s">
        <v>110</v>
      </c>
      <c r="N32" s="1453">
        <v>72131.5</v>
      </c>
      <c r="O32" s="1239" t="s">
        <v>110</v>
      </c>
      <c r="P32" s="1454" t="s">
        <v>29</v>
      </c>
      <c r="Q32" s="1240">
        <v>46014</v>
      </c>
      <c r="R32" s="703"/>
      <c r="S32" s="1240"/>
      <c r="T32" s="1240"/>
      <c r="U32" s="1240"/>
      <c r="V32" s="1243">
        <v>6182</v>
      </c>
      <c r="W32" s="1242">
        <v>5899</v>
      </c>
      <c r="X32" s="1243">
        <f>SUM(V32-W32)</f>
        <v>283</v>
      </c>
      <c r="Y32" s="1258">
        <f>IFERROR($W32/$V32, 0)</f>
        <v>0.95422193464898086</v>
      </c>
      <c r="Z32" s="1455">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3">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4"/>
      <c r="S38" s="1374"/>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8"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8" t="s">
        <v>38</v>
      </c>
      <c r="Q39" s="695">
        <v>46126</v>
      </c>
      <c r="R39" s="695" t="s">
        <v>238</v>
      </c>
      <c r="S39" s="695"/>
      <c r="T39" s="695"/>
      <c r="U39" s="695"/>
      <c r="V39" s="376">
        <v>1433</v>
      </c>
      <c r="W39" s="1449">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8"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8" t="s">
        <v>38</v>
      </c>
      <c r="Q41" s="695">
        <v>46126</v>
      </c>
      <c r="R41" s="695" t="s">
        <v>110</v>
      </c>
      <c r="S41" s="695">
        <v>46143</v>
      </c>
      <c r="T41" s="695"/>
      <c r="U41" s="695"/>
      <c r="V41" s="333">
        <v>2307</v>
      </c>
      <c r="W41" s="1379">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6">
        <v>3625</v>
      </c>
      <c r="W42" s="1494">
        <v>1836</v>
      </c>
      <c r="X42" s="1376">
        <v>3625</v>
      </c>
      <c r="Y42" s="1445">
        <f>IFERROR($W42/$V42, 0)</f>
        <v>0.5064827586206897</v>
      </c>
      <c r="Z42" s="1432">
        <v>46140</v>
      </c>
      <c r="AA42" s="1227">
        <v>0</v>
      </c>
      <c r="AB42" s="1207">
        <v>0</v>
      </c>
      <c r="AC42" s="1228"/>
      <c r="AD42" s="1375"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6">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351" t="s">
        <v>607</v>
      </c>
      <c r="B47" s="377" t="s">
        <v>34</v>
      </c>
      <c r="C47" s="1426">
        <v>46172</v>
      </c>
      <c r="D47" s="1257" t="s">
        <v>54</v>
      </c>
      <c r="E47" s="360">
        <v>46139</v>
      </c>
      <c r="F47" s="358" t="s">
        <v>53</v>
      </c>
      <c r="G47" s="691" t="s">
        <v>608</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609</v>
      </c>
      <c r="AE47" s="726"/>
      <c r="AF47" s="725"/>
    </row>
    <row r="48" spans="1:115" ht="24.75" customHeight="1">
      <c r="A48" s="730" t="s">
        <v>610</v>
      </c>
      <c r="B48" s="377" t="s">
        <v>34</v>
      </c>
      <c r="C48" s="1426">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6">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92">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6">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9" t="s">
        <v>640</v>
      </c>
      <c r="B59" s="377" t="s">
        <v>34</v>
      </c>
      <c r="C59" s="1426">
        <v>46191</v>
      </c>
      <c r="D59" s="1425" t="s">
        <v>472</v>
      </c>
      <c r="E59" s="1425">
        <v>46142</v>
      </c>
      <c r="F59" s="1424" t="s">
        <v>53</v>
      </c>
      <c r="G59" s="1272"/>
      <c r="H59" s="1496">
        <v>58</v>
      </c>
      <c r="I59" s="372" t="s">
        <v>544</v>
      </c>
      <c r="J59" s="1066" t="s">
        <v>30</v>
      </c>
      <c r="K59" s="1497"/>
      <c r="L59" s="1425"/>
      <c r="M59" s="372" t="s">
        <v>110</v>
      </c>
      <c r="N59" s="997">
        <v>56668.15</v>
      </c>
      <c r="O59" s="372" t="s">
        <v>110</v>
      </c>
      <c r="P59" s="708" t="s">
        <v>32</v>
      </c>
      <c r="Q59" s="1498"/>
      <c r="R59" s="1498"/>
      <c r="S59" s="1498"/>
      <c r="T59" s="1498"/>
      <c r="U59" s="1498"/>
      <c r="V59" s="1499">
        <v>4436</v>
      </c>
      <c r="W59" s="1500"/>
      <c r="X59" s="1500">
        <f>SUM(V59-W59)</f>
        <v>4436</v>
      </c>
      <c r="Y59" s="1258">
        <f>IFERROR($W59/$V59, 0)</f>
        <v>0</v>
      </c>
      <c r="Z59" s="1501"/>
      <c r="AA59" s="698">
        <v>0</v>
      </c>
      <c r="AB59" s="698">
        <v>0</v>
      </c>
      <c r="AC59" s="1063">
        <v>0</v>
      </c>
      <c r="AD59" s="1259" t="s">
        <v>641</v>
      </c>
      <c r="AE59" s="728"/>
    </row>
    <row r="60" spans="1:32" ht="24.75" customHeight="1">
      <c r="A60" s="1428" t="s">
        <v>642</v>
      </c>
      <c r="B60" s="1070" t="s">
        <v>34</v>
      </c>
      <c r="C60" s="1426">
        <v>46191</v>
      </c>
      <c r="D60" s="1425"/>
      <c r="E60" s="1425"/>
      <c r="F60" s="1424"/>
      <c r="G60" s="1272"/>
      <c r="H60" s="1496">
        <v>61</v>
      </c>
      <c r="I60" s="372" t="s">
        <v>544</v>
      </c>
      <c r="J60" s="1066" t="s">
        <v>30</v>
      </c>
      <c r="K60" s="1497"/>
      <c r="L60" s="1425"/>
      <c r="M60" s="372" t="s">
        <v>110</v>
      </c>
      <c r="N60" s="997">
        <v>44936</v>
      </c>
      <c r="O60" s="372" t="s">
        <v>110</v>
      </c>
      <c r="P60" s="708" t="s">
        <v>32</v>
      </c>
      <c r="Q60" s="1498"/>
      <c r="R60" s="1498"/>
      <c r="S60" s="1498"/>
      <c r="T60" s="1498"/>
      <c r="U60" s="1498"/>
      <c r="V60" s="1499">
        <v>3375</v>
      </c>
      <c r="W60" s="1500"/>
      <c r="X60" s="1500">
        <f>SUM(V60-W60)</f>
        <v>3375</v>
      </c>
      <c r="Y60" s="1258">
        <f>IFERROR($W60/$V60, 0)</f>
        <v>0</v>
      </c>
      <c r="Z60" s="1501"/>
      <c r="AA60" s="698">
        <v>0</v>
      </c>
      <c r="AB60" s="698">
        <v>0</v>
      </c>
      <c r="AC60" s="1063">
        <v>0</v>
      </c>
      <c r="AD60" s="1259" t="s">
        <v>641</v>
      </c>
      <c r="AE60" s="728"/>
    </row>
    <row r="61" spans="1:32" ht="24.75" customHeight="1">
      <c r="A61" s="743" t="s">
        <v>643</v>
      </c>
      <c r="B61" s="1070" t="s">
        <v>34</v>
      </c>
      <c r="C61" s="1426">
        <v>46181</v>
      </c>
      <c r="D61" s="1425"/>
      <c r="E61" s="1425"/>
      <c r="F61" s="1424"/>
      <c r="G61" s="1272"/>
      <c r="H61" s="1496">
        <v>85</v>
      </c>
      <c r="I61" s="372" t="s">
        <v>544</v>
      </c>
      <c r="J61" s="1066" t="s">
        <v>30</v>
      </c>
      <c r="K61" s="1497"/>
      <c r="L61" s="1425"/>
      <c r="M61" s="372" t="s">
        <v>110</v>
      </c>
      <c r="N61" s="997">
        <v>60062</v>
      </c>
      <c r="O61" s="372" t="s">
        <v>110</v>
      </c>
      <c r="P61" s="708" t="s">
        <v>32</v>
      </c>
      <c r="Q61" s="1498"/>
      <c r="R61" s="1498"/>
      <c r="S61" s="1498"/>
      <c r="T61" s="1498"/>
      <c r="U61" s="1498"/>
      <c r="V61" s="1499">
        <v>4380</v>
      </c>
      <c r="W61" s="1500"/>
      <c r="X61" s="1500">
        <f>SUM(V61-W61)</f>
        <v>4380</v>
      </c>
      <c r="Y61" s="1258">
        <f>IFERROR($W61/$V61, 0)</f>
        <v>0</v>
      </c>
      <c r="Z61" s="1501"/>
      <c r="AA61" s="698">
        <v>0</v>
      </c>
      <c r="AB61" s="698">
        <v>0</v>
      </c>
      <c r="AC61" s="1063">
        <v>0</v>
      </c>
      <c r="AD61" s="1259" t="s">
        <v>644</v>
      </c>
      <c r="AE61" s="728"/>
    </row>
    <row r="62" spans="1:32" ht="24.75" customHeight="1">
      <c r="A62" s="1428" t="s">
        <v>645</v>
      </c>
      <c r="B62" s="1070" t="s">
        <v>34</v>
      </c>
      <c r="C62" s="1426">
        <v>46191</v>
      </c>
      <c r="D62" s="1425"/>
      <c r="E62" s="1425"/>
      <c r="F62" s="1424"/>
      <c r="G62" s="1272"/>
      <c r="H62" s="1496">
        <v>86</v>
      </c>
      <c r="I62" s="372" t="s">
        <v>544</v>
      </c>
      <c r="J62" s="1066" t="s">
        <v>30</v>
      </c>
      <c r="K62" s="1497"/>
      <c r="L62" s="1425"/>
      <c r="M62" s="372" t="s">
        <v>110</v>
      </c>
      <c r="N62" s="997">
        <v>64118</v>
      </c>
      <c r="O62" s="372" t="s">
        <v>110</v>
      </c>
      <c r="P62" s="708" t="s">
        <v>32</v>
      </c>
      <c r="Q62" s="1498"/>
      <c r="R62" s="1498"/>
      <c r="S62" s="1498"/>
      <c r="T62" s="1498"/>
      <c r="U62" s="1498"/>
      <c r="V62" s="1499">
        <v>4753</v>
      </c>
      <c r="W62" s="1500"/>
      <c r="X62" s="1500">
        <f>SUM(V62-W62)</f>
        <v>4753</v>
      </c>
      <c r="Y62" s="1258">
        <f>IFERROR($W62/$V62, 0)</f>
        <v>0</v>
      </c>
      <c r="Z62" s="1501"/>
      <c r="AA62" s="698">
        <v>0</v>
      </c>
      <c r="AB62" s="698">
        <v>0</v>
      </c>
      <c r="AC62" s="1063">
        <v>0</v>
      </c>
      <c r="AD62" s="1259" t="s">
        <v>641</v>
      </c>
      <c r="AE62" s="728"/>
    </row>
    <row r="63" spans="1:32" ht="24.75" customHeight="1">
      <c r="A63" s="1428" t="s">
        <v>646</v>
      </c>
      <c r="B63" s="1070" t="s">
        <v>34</v>
      </c>
      <c r="C63" s="1426">
        <v>46191</v>
      </c>
      <c r="D63" s="1425"/>
      <c r="E63" s="1425"/>
      <c r="F63" s="1424"/>
      <c r="G63" s="1272"/>
      <c r="H63" s="1496">
        <v>87</v>
      </c>
      <c r="I63" s="372" t="s">
        <v>544</v>
      </c>
      <c r="J63" s="1066" t="s">
        <v>30</v>
      </c>
      <c r="K63" s="1497"/>
      <c r="L63" s="1425"/>
      <c r="M63" s="372" t="s">
        <v>110</v>
      </c>
      <c r="N63" s="997">
        <v>64040</v>
      </c>
      <c r="O63" s="372" t="s">
        <v>110</v>
      </c>
      <c r="P63" s="708" t="s">
        <v>32</v>
      </c>
      <c r="Q63" s="1498"/>
      <c r="R63" s="1498"/>
      <c r="S63" s="1498"/>
      <c r="T63" s="1498"/>
      <c r="U63" s="1498"/>
      <c r="V63" s="1499">
        <v>4888</v>
      </c>
      <c r="W63" s="1500"/>
      <c r="X63" s="1500">
        <f>SUM(V63-W63)</f>
        <v>4888</v>
      </c>
      <c r="Y63" s="1258">
        <f>IFERROR($W63/$V63, 0)</f>
        <v>0</v>
      </c>
      <c r="Z63" s="1501"/>
      <c r="AA63" s="698">
        <v>0</v>
      </c>
      <c r="AB63" s="698">
        <v>0</v>
      </c>
      <c r="AC63" s="1063">
        <v>0</v>
      </c>
      <c r="AD63" s="1259" t="s">
        <v>641</v>
      </c>
      <c r="AE63" s="728"/>
    </row>
    <row r="64" spans="1:32" ht="24.75" customHeight="1">
      <c r="A64" s="1428" t="s">
        <v>647</v>
      </c>
      <c r="B64" s="1070" t="s">
        <v>34</v>
      </c>
      <c r="C64" s="1426">
        <v>46191</v>
      </c>
      <c r="D64" s="1425"/>
      <c r="E64" s="1425"/>
      <c r="F64" s="1424"/>
      <c r="G64" s="1272"/>
      <c r="H64" s="1496">
        <v>82</v>
      </c>
      <c r="I64" s="372" t="s">
        <v>544</v>
      </c>
      <c r="J64" s="1066" t="s">
        <v>30</v>
      </c>
      <c r="K64" s="1497"/>
      <c r="L64" s="1425"/>
      <c r="M64" s="372" t="s">
        <v>110</v>
      </c>
      <c r="N64" s="997">
        <v>60234</v>
      </c>
      <c r="O64" s="372" t="s">
        <v>110</v>
      </c>
      <c r="P64" s="708" t="s">
        <v>32</v>
      </c>
      <c r="Q64" s="1498"/>
      <c r="R64" s="1498"/>
      <c r="S64" s="1498"/>
      <c r="T64" s="1498"/>
      <c r="U64" s="1498"/>
      <c r="V64" s="1499">
        <v>4497</v>
      </c>
      <c r="W64" s="1500"/>
      <c r="X64" s="1500">
        <f>SUM(V64-W64)</f>
        <v>4497</v>
      </c>
      <c r="Y64" s="1258">
        <f>IFERROR($W64/$V64, 0)</f>
        <v>0</v>
      </c>
      <c r="Z64" s="1501"/>
      <c r="AA64" s="698">
        <v>0</v>
      </c>
      <c r="AB64" s="698">
        <v>0</v>
      </c>
      <c r="AC64" s="1063">
        <v>0</v>
      </c>
      <c r="AD64" s="1259" t="s">
        <v>641</v>
      </c>
      <c r="AE64" s="728"/>
    </row>
    <row r="65" spans="1:31" ht="24.75" customHeight="1">
      <c r="A65" s="1428" t="s">
        <v>648</v>
      </c>
      <c r="B65" s="1070" t="s">
        <v>34</v>
      </c>
      <c r="C65" s="1426">
        <v>46191</v>
      </c>
      <c r="D65" s="1425" t="s">
        <v>472</v>
      </c>
      <c r="E65" s="1425">
        <v>46142</v>
      </c>
      <c r="F65" s="1424" t="s">
        <v>53</v>
      </c>
      <c r="G65" s="1272"/>
      <c r="H65" s="1496">
        <v>81</v>
      </c>
      <c r="I65" s="372" t="s">
        <v>544</v>
      </c>
      <c r="J65" s="1066" t="s">
        <v>30</v>
      </c>
      <c r="K65" s="1497"/>
      <c r="L65" s="1425"/>
      <c r="M65" s="372" t="s">
        <v>110</v>
      </c>
      <c r="N65" s="997">
        <v>66206</v>
      </c>
      <c r="O65" s="372" t="s">
        <v>110</v>
      </c>
      <c r="P65" s="708" t="s">
        <v>32</v>
      </c>
      <c r="Q65" s="1498"/>
      <c r="R65" s="1498"/>
      <c r="S65" s="1498"/>
      <c r="T65" s="1498"/>
      <c r="U65" s="1498"/>
      <c r="V65" s="1499">
        <v>5035</v>
      </c>
      <c r="W65" s="1500"/>
      <c r="X65" s="1500">
        <f>SUM(V65-W65)</f>
        <v>5035</v>
      </c>
      <c r="Y65" s="1258">
        <f>IFERROR($W65/$V65, 0)</f>
        <v>0</v>
      </c>
      <c r="Z65" s="1501"/>
      <c r="AA65" s="698">
        <v>0</v>
      </c>
      <c r="AB65" s="698">
        <v>0</v>
      </c>
      <c r="AC65" s="1063">
        <v>0</v>
      </c>
      <c r="AD65" s="1259" t="s">
        <v>641</v>
      </c>
      <c r="AE65" s="728"/>
    </row>
    <row r="66" spans="1:31" ht="24.75" customHeight="1">
      <c r="A66" s="1428" t="s">
        <v>649</v>
      </c>
      <c r="B66" s="1070" t="s">
        <v>34</v>
      </c>
      <c r="C66" s="1426">
        <v>46191</v>
      </c>
      <c r="D66" s="1425"/>
      <c r="E66" s="1425"/>
      <c r="F66" s="1424"/>
      <c r="G66" s="1272"/>
      <c r="H66" s="1496">
        <v>55</v>
      </c>
      <c r="I66" s="372" t="s">
        <v>544</v>
      </c>
      <c r="J66" s="1066" t="s">
        <v>30</v>
      </c>
      <c r="K66" s="1497"/>
      <c r="L66" s="1425"/>
      <c r="M66" s="372" t="s">
        <v>110</v>
      </c>
      <c r="N66" s="997">
        <v>45757.7</v>
      </c>
      <c r="O66" s="372" t="s">
        <v>110</v>
      </c>
      <c r="P66" s="708" t="s">
        <v>32</v>
      </c>
      <c r="Q66" s="1498"/>
      <c r="R66" s="1498"/>
      <c r="S66" s="1498"/>
      <c r="T66" s="1498"/>
      <c r="U66" s="1498"/>
      <c r="V66" s="1499">
        <v>3537</v>
      </c>
      <c r="W66" s="1500"/>
      <c r="X66" s="1500">
        <f>SUM(V66-W66)</f>
        <v>3537</v>
      </c>
      <c r="Y66" s="1258">
        <f>IFERROR($W66/$V66, 0)</f>
        <v>0</v>
      </c>
      <c r="Z66" s="1501"/>
      <c r="AA66" s="698">
        <v>0</v>
      </c>
      <c r="AB66" s="698">
        <v>0</v>
      </c>
      <c r="AC66" s="1063">
        <v>0</v>
      </c>
      <c r="AD66" s="1259" t="s">
        <v>641</v>
      </c>
      <c r="AE66" s="728"/>
    </row>
    <row r="67" spans="1:31" ht="24.75" customHeight="1">
      <c r="A67" s="1428" t="s">
        <v>650</v>
      </c>
      <c r="B67" s="1070" t="s">
        <v>34</v>
      </c>
      <c r="C67" s="1426">
        <v>46191</v>
      </c>
      <c r="D67" s="1425"/>
      <c r="E67" s="1425"/>
      <c r="F67" s="1424"/>
      <c r="G67" s="1272"/>
      <c r="H67" s="1496">
        <v>54</v>
      </c>
      <c r="I67" s="372" t="s">
        <v>544</v>
      </c>
      <c r="J67" s="1066" t="s">
        <v>30</v>
      </c>
      <c r="K67" s="1497"/>
      <c r="L67" s="1425"/>
      <c r="M67" s="372" t="s">
        <v>110</v>
      </c>
      <c r="N67" s="997">
        <v>39903.550000000003</v>
      </c>
      <c r="O67" s="372" t="s">
        <v>110</v>
      </c>
      <c r="P67" s="708" t="s">
        <v>32</v>
      </c>
      <c r="Q67" s="1498"/>
      <c r="R67" s="1498"/>
      <c r="S67" s="1498"/>
      <c r="T67" s="1498"/>
      <c r="U67" s="1498"/>
      <c r="V67" s="1499">
        <v>3000</v>
      </c>
      <c r="W67" s="1500"/>
      <c r="X67" s="1500">
        <f>SUM(V67-W67)</f>
        <v>3000</v>
      </c>
      <c r="Y67" s="1258">
        <f>IFERROR($W67/$V67, 0)</f>
        <v>0</v>
      </c>
      <c r="Z67" s="1501"/>
      <c r="AA67" s="698">
        <v>0</v>
      </c>
      <c r="AB67" s="698">
        <v>0</v>
      </c>
      <c r="AC67" s="1063">
        <v>0</v>
      </c>
      <c r="AD67" s="1259" t="s">
        <v>641</v>
      </c>
      <c r="AE67" s="728"/>
    </row>
    <row r="68" spans="1:31" ht="24.75" customHeight="1">
      <c r="A68" s="1428" t="s">
        <v>651</v>
      </c>
      <c r="B68" s="1070" t="s">
        <v>34</v>
      </c>
      <c r="C68" s="1426">
        <v>46191</v>
      </c>
      <c r="D68" s="1425"/>
      <c r="E68" s="1425"/>
      <c r="F68" s="1424"/>
      <c r="G68" s="1272"/>
      <c r="H68" s="1496">
        <v>78</v>
      </c>
      <c r="I68" s="372" t="s">
        <v>544</v>
      </c>
      <c r="J68" s="1066" t="s">
        <v>30</v>
      </c>
      <c r="K68" s="1497"/>
      <c r="L68" s="1425"/>
      <c r="M68" s="372" t="s">
        <v>110</v>
      </c>
      <c r="N68" s="997">
        <v>58190</v>
      </c>
      <c r="O68" s="372" t="s">
        <v>110</v>
      </c>
      <c r="P68" s="708" t="s">
        <v>32</v>
      </c>
      <c r="Q68" s="1498"/>
      <c r="R68" s="1498"/>
      <c r="S68" s="1498"/>
      <c r="T68" s="1498"/>
      <c r="U68" s="1498"/>
      <c r="V68" s="1499">
        <v>4283</v>
      </c>
      <c r="W68" s="1500"/>
      <c r="X68" s="1500">
        <f>SUM(V68-W68)</f>
        <v>4283</v>
      </c>
      <c r="Y68" s="1258">
        <f>IFERROR($W68/$V68, 0)</f>
        <v>0</v>
      </c>
      <c r="Z68" s="1501"/>
      <c r="AA68" s="698">
        <v>0</v>
      </c>
      <c r="AB68" s="698">
        <v>0</v>
      </c>
      <c r="AC68" s="1063">
        <v>0</v>
      </c>
      <c r="AD68" s="1259" t="s">
        <v>641</v>
      </c>
      <c r="AE68" s="728"/>
    </row>
    <row r="69" spans="1:31" ht="24.75" customHeight="1">
      <c r="A69" s="1428" t="s">
        <v>652</v>
      </c>
      <c r="B69" s="1070" t="s">
        <v>34</v>
      </c>
      <c r="C69" s="1426">
        <v>46191</v>
      </c>
      <c r="D69" s="1425" t="s">
        <v>472</v>
      </c>
      <c r="E69" s="1425">
        <v>46142</v>
      </c>
      <c r="F69" s="1424" t="s">
        <v>53</v>
      </c>
      <c r="G69" s="1272"/>
      <c r="H69" s="1496">
        <v>75</v>
      </c>
      <c r="I69" s="372" t="s">
        <v>544</v>
      </c>
      <c r="J69" s="1066" t="s">
        <v>30</v>
      </c>
      <c r="K69" s="1497"/>
      <c r="L69" s="1425"/>
      <c r="M69" s="372" t="s">
        <v>110</v>
      </c>
      <c r="N69" s="997">
        <v>61026</v>
      </c>
      <c r="O69" s="372" t="s">
        <v>110</v>
      </c>
      <c r="P69" s="708" t="s">
        <v>32</v>
      </c>
      <c r="Q69" s="1498"/>
      <c r="R69" s="1498"/>
      <c r="S69" s="1498"/>
      <c r="T69" s="1498"/>
      <c r="U69" s="1498"/>
      <c r="V69" s="1499">
        <v>4683</v>
      </c>
      <c r="W69" s="1500"/>
      <c r="X69" s="1500">
        <f>SUM(V69-W69)</f>
        <v>4683</v>
      </c>
      <c r="Y69" s="1258">
        <f>IFERROR($W69/$V69, 0)</f>
        <v>0</v>
      </c>
      <c r="Z69" s="1501"/>
      <c r="AA69" s="698">
        <v>0</v>
      </c>
      <c r="AB69" s="698">
        <v>0</v>
      </c>
      <c r="AC69" s="1063">
        <v>0</v>
      </c>
      <c r="AD69" s="1259" t="s">
        <v>641</v>
      </c>
      <c r="AE69" s="728"/>
    </row>
    <row r="70" spans="1:31" ht="24.75" customHeight="1">
      <c r="A70" s="1428" t="s">
        <v>653</v>
      </c>
      <c r="B70" s="1070" t="s">
        <v>34</v>
      </c>
      <c r="C70" s="1426">
        <v>46191</v>
      </c>
      <c r="D70" s="1425"/>
      <c r="E70" s="1425"/>
      <c r="F70" s="1424"/>
      <c r="G70" s="1272"/>
      <c r="H70" s="1496">
        <v>65</v>
      </c>
      <c r="I70" s="372" t="s">
        <v>544</v>
      </c>
      <c r="J70" s="1066" t="s">
        <v>30</v>
      </c>
      <c r="K70" s="1497"/>
      <c r="L70" s="1425"/>
      <c r="M70" s="372" t="s">
        <v>110</v>
      </c>
      <c r="N70" s="997">
        <v>45252</v>
      </c>
      <c r="O70" s="372" t="s">
        <v>110</v>
      </c>
      <c r="P70" s="708" t="s">
        <v>32</v>
      </c>
      <c r="Q70" s="1498"/>
      <c r="R70" s="1498"/>
      <c r="S70" s="1498"/>
      <c r="T70" s="1498"/>
      <c r="U70" s="1498"/>
      <c r="V70" s="1499">
        <v>3360</v>
      </c>
      <c r="W70" s="1500"/>
      <c r="X70" s="1500">
        <f>SUM(V70-W70)</f>
        <v>3360</v>
      </c>
      <c r="Y70" s="1258">
        <f>IFERROR($W70/$V70, 0)</f>
        <v>0</v>
      </c>
      <c r="Z70" s="1501"/>
      <c r="AA70" s="698">
        <v>0</v>
      </c>
      <c r="AB70" s="698">
        <v>0</v>
      </c>
      <c r="AC70" s="1063">
        <v>0</v>
      </c>
      <c r="AD70" s="1259" t="s">
        <v>641</v>
      </c>
      <c r="AE70" s="728"/>
    </row>
    <row r="71" spans="1:31" ht="24.75" customHeight="1">
      <c r="A71" s="1440" t="s">
        <v>654</v>
      </c>
      <c r="B71" s="1070" t="s">
        <v>34</v>
      </c>
      <c r="C71" s="1426">
        <v>46191</v>
      </c>
      <c r="D71" s="1425"/>
      <c r="E71" s="1425"/>
      <c r="F71" s="1424"/>
      <c r="G71" s="1272"/>
      <c r="H71" s="1496">
        <v>21</v>
      </c>
      <c r="I71" s="372" t="s">
        <v>544</v>
      </c>
      <c r="J71" s="744" t="s">
        <v>33</v>
      </c>
      <c r="K71" s="744" t="s">
        <v>655</v>
      </c>
      <c r="L71" s="1425"/>
      <c r="M71" s="372" t="s">
        <v>238</v>
      </c>
      <c r="N71" s="997"/>
      <c r="O71" s="372" t="s">
        <v>110</v>
      </c>
      <c r="P71" s="708" t="s">
        <v>32</v>
      </c>
      <c r="Q71" s="1498"/>
      <c r="R71" s="1498"/>
      <c r="S71" s="1498"/>
      <c r="T71" s="1498"/>
      <c r="U71" s="1498"/>
      <c r="V71" s="1499">
        <v>3379</v>
      </c>
      <c r="W71" s="1500"/>
      <c r="X71" s="1500">
        <f>SUM(V71-W71)</f>
        <v>3379</v>
      </c>
      <c r="Y71" s="1258">
        <f>IFERROR($W71/$V71, 0)</f>
        <v>0</v>
      </c>
      <c r="Z71" s="1501"/>
      <c r="AA71" s="698">
        <v>0</v>
      </c>
      <c r="AB71" s="698">
        <v>0</v>
      </c>
      <c r="AC71" s="1063">
        <v>0</v>
      </c>
      <c r="AD71" s="1259" t="s">
        <v>656</v>
      </c>
      <c r="AE71" s="728"/>
    </row>
    <row r="72" spans="1:31" ht="24.75" customHeight="1">
      <c r="A72" s="1428" t="s">
        <v>657</v>
      </c>
      <c r="B72" s="1070" t="s">
        <v>34</v>
      </c>
      <c r="C72" s="1426">
        <v>46191</v>
      </c>
      <c r="D72" s="1425"/>
      <c r="E72" s="1425"/>
      <c r="F72" s="1424"/>
      <c r="G72" s="1272"/>
      <c r="H72" s="1496">
        <v>85</v>
      </c>
      <c r="I72" s="372" t="s">
        <v>544</v>
      </c>
      <c r="J72" s="1066" t="s">
        <v>30</v>
      </c>
      <c r="K72" s="1497"/>
      <c r="L72" s="1425"/>
      <c r="M72" s="372" t="s">
        <v>110</v>
      </c>
      <c r="N72" s="997">
        <v>56492</v>
      </c>
      <c r="O72" s="372" t="s">
        <v>110</v>
      </c>
      <c r="P72" s="708" t="s">
        <v>32</v>
      </c>
      <c r="Q72" s="1498"/>
      <c r="R72" s="1498"/>
      <c r="S72" s="1498"/>
      <c r="T72" s="1498"/>
      <c r="U72" s="1498"/>
      <c r="V72" s="1499">
        <v>4054</v>
      </c>
      <c r="W72" s="1500"/>
      <c r="X72" s="1500">
        <f>SUM(V72-W72)</f>
        <v>4054</v>
      </c>
      <c r="Y72" s="1258">
        <f>IFERROR($W72/$V72, 0)</f>
        <v>0</v>
      </c>
      <c r="Z72" s="1501"/>
      <c r="AA72" s="698">
        <v>0</v>
      </c>
      <c r="AB72" s="698">
        <v>0</v>
      </c>
      <c r="AC72" s="1063">
        <v>0</v>
      </c>
      <c r="AD72" s="1259" t="s">
        <v>641</v>
      </c>
      <c r="AE72" s="728"/>
    </row>
    <row r="73" spans="1:31" ht="24.75" customHeight="1">
      <c r="A73" s="1428" t="s">
        <v>658</v>
      </c>
      <c r="B73" s="1070" t="s">
        <v>34</v>
      </c>
      <c r="C73" s="1426">
        <v>46191</v>
      </c>
      <c r="D73" s="1425"/>
      <c r="E73" s="1425"/>
      <c r="F73" s="1424"/>
      <c r="G73" s="1272"/>
      <c r="H73" s="1496">
        <v>87</v>
      </c>
      <c r="I73" s="372" t="s">
        <v>544</v>
      </c>
      <c r="J73" s="1066" t="s">
        <v>30</v>
      </c>
      <c r="K73" s="1497"/>
      <c r="L73" s="1425"/>
      <c r="M73" s="372" t="s">
        <v>110</v>
      </c>
      <c r="N73" s="997">
        <v>59286</v>
      </c>
      <c r="O73" s="372" t="s">
        <v>110</v>
      </c>
      <c r="P73" s="708" t="s">
        <v>32</v>
      </c>
      <c r="Q73" s="1498"/>
      <c r="R73" s="1498"/>
      <c r="S73" s="1498"/>
      <c r="T73" s="1498"/>
      <c r="U73" s="1498"/>
      <c r="V73" s="1499">
        <v>4413</v>
      </c>
      <c r="W73" s="1500"/>
      <c r="X73" s="1500">
        <f>SUM(V73-W73)</f>
        <v>4413</v>
      </c>
      <c r="Y73" s="1258">
        <f>IFERROR($W73/$V73, 0)</f>
        <v>0</v>
      </c>
      <c r="Z73" s="1501"/>
      <c r="AA73" s="698">
        <v>0</v>
      </c>
      <c r="AB73" s="698">
        <v>0</v>
      </c>
      <c r="AC73" s="1063">
        <v>0</v>
      </c>
      <c r="AD73" s="1259" t="s">
        <v>641</v>
      </c>
      <c r="AE73" s="728"/>
    </row>
    <row r="74" spans="1:31" ht="24.75" customHeight="1">
      <c r="A74" s="1428" t="s">
        <v>659</v>
      </c>
      <c r="B74" s="1070" t="s">
        <v>34</v>
      </c>
      <c r="C74" s="1426">
        <v>46191</v>
      </c>
      <c r="D74" s="1425"/>
      <c r="E74" s="1425"/>
      <c r="F74" s="1424"/>
      <c r="G74" s="1272"/>
      <c r="H74" s="1496">
        <v>83</v>
      </c>
      <c r="I74" s="372" t="s">
        <v>544</v>
      </c>
      <c r="J74" s="1066" t="s">
        <v>30</v>
      </c>
      <c r="K74" s="1497"/>
      <c r="L74" s="1425"/>
      <c r="M74" s="372" t="s">
        <v>110</v>
      </c>
      <c r="N74" s="997">
        <v>58914</v>
      </c>
      <c r="O74" s="372" t="s">
        <v>110</v>
      </c>
      <c r="P74" s="708" t="s">
        <v>32</v>
      </c>
      <c r="Q74" s="1498"/>
      <c r="R74" s="1498"/>
      <c r="S74" s="1498"/>
      <c r="T74" s="1498"/>
      <c r="U74" s="1498"/>
      <c r="V74" s="1499">
        <v>4343</v>
      </c>
      <c r="W74" s="1500"/>
      <c r="X74" s="1500">
        <f>SUM(V74-W74)</f>
        <v>4343</v>
      </c>
      <c r="Y74" s="1258">
        <f>IFERROR($W74/$V74, 0)</f>
        <v>0</v>
      </c>
      <c r="Z74" s="1501"/>
      <c r="AA74" s="698">
        <v>0</v>
      </c>
      <c r="AB74" s="698">
        <v>0</v>
      </c>
      <c r="AC74" s="1063">
        <v>0</v>
      </c>
      <c r="AD74" s="1259" t="s">
        <v>641</v>
      </c>
      <c r="AE74" s="728"/>
    </row>
    <row r="75" spans="1:31" ht="24.75" customHeight="1">
      <c r="A75" s="1428" t="s">
        <v>660</v>
      </c>
      <c r="B75" s="1070" t="s">
        <v>34</v>
      </c>
      <c r="C75" s="1426">
        <v>46191</v>
      </c>
      <c r="D75" s="1425"/>
      <c r="E75" s="1425"/>
      <c r="F75" s="1424"/>
      <c r="G75" s="1272"/>
      <c r="H75" s="1496">
        <v>56</v>
      </c>
      <c r="I75" s="372" t="s">
        <v>544</v>
      </c>
      <c r="J75" s="1066" t="s">
        <v>30</v>
      </c>
      <c r="K75" s="1497"/>
      <c r="L75" s="1425"/>
      <c r="M75" s="372" t="s">
        <v>110</v>
      </c>
      <c r="N75" s="997">
        <v>42220</v>
      </c>
      <c r="O75" s="372" t="s">
        <v>110</v>
      </c>
      <c r="P75" s="708" t="s">
        <v>32</v>
      </c>
      <c r="Q75" s="1498"/>
      <c r="R75" s="1498"/>
      <c r="S75" s="1498"/>
      <c r="T75" s="1498"/>
      <c r="U75" s="1498"/>
      <c r="V75" s="1499">
        <v>3090</v>
      </c>
      <c r="W75" s="1500"/>
      <c r="X75" s="1500">
        <f>SUM(V75-W75)</f>
        <v>3090</v>
      </c>
      <c r="Y75" s="1258">
        <f>IFERROR($W75/$V75, 0)</f>
        <v>0</v>
      </c>
      <c r="Z75" s="1501"/>
      <c r="AA75" s="698">
        <v>0</v>
      </c>
      <c r="AB75" s="698">
        <v>0</v>
      </c>
      <c r="AC75" s="1063">
        <v>0</v>
      </c>
      <c r="AD75" s="1259" t="s">
        <v>641</v>
      </c>
      <c r="AE75" s="728"/>
    </row>
    <row r="76" spans="1:31" ht="24.75" customHeight="1">
      <c r="A76" s="1428" t="s">
        <v>661</v>
      </c>
      <c r="B76" s="1070" t="s">
        <v>34</v>
      </c>
      <c r="C76" s="1426">
        <v>46191</v>
      </c>
      <c r="D76" s="1425"/>
      <c r="E76" s="1425"/>
      <c r="F76" s="1424"/>
      <c r="G76" s="1272"/>
      <c r="H76" s="1496">
        <v>77</v>
      </c>
      <c r="I76" s="372" t="s">
        <v>544</v>
      </c>
      <c r="J76" s="1066" t="s">
        <v>30</v>
      </c>
      <c r="K76" s="1497"/>
      <c r="L76" s="1425"/>
      <c r="M76" s="372" t="s">
        <v>110</v>
      </c>
      <c r="N76" s="997">
        <v>52948</v>
      </c>
      <c r="O76" s="372" t="s">
        <v>110</v>
      </c>
      <c r="P76" s="708" t="s">
        <v>32</v>
      </c>
      <c r="Q76" s="1498"/>
      <c r="R76" s="1498"/>
      <c r="S76" s="1498"/>
      <c r="T76" s="1498"/>
      <c r="U76" s="1498"/>
      <c r="V76" s="1499">
        <v>3957</v>
      </c>
      <c r="W76" s="1500"/>
      <c r="X76" s="1500">
        <f>SUM(V76-W76)</f>
        <v>3957</v>
      </c>
      <c r="Y76" s="1258">
        <f>IFERROR($W76/$V76, 0)</f>
        <v>0</v>
      </c>
      <c r="Z76" s="1501"/>
      <c r="AA76" s="698">
        <v>0</v>
      </c>
      <c r="AB76" s="698">
        <v>0</v>
      </c>
      <c r="AC76" s="1063">
        <v>0</v>
      </c>
      <c r="AD76" s="1259" t="s">
        <v>641</v>
      </c>
      <c r="AE76" s="728"/>
    </row>
    <row r="77" spans="1:31" ht="24.75" customHeight="1">
      <c r="A77" s="1440" t="s">
        <v>662</v>
      </c>
      <c r="B77" s="1070" t="s">
        <v>34</v>
      </c>
      <c r="C77" s="1426">
        <v>46191</v>
      </c>
      <c r="D77" s="1425"/>
      <c r="E77" s="1425"/>
      <c r="F77" s="1424"/>
      <c r="G77" s="1272"/>
      <c r="H77" s="1496">
        <v>74</v>
      </c>
      <c r="I77" s="372" t="s">
        <v>544</v>
      </c>
      <c r="J77" s="744" t="s">
        <v>33</v>
      </c>
      <c r="K77" s="744" t="s">
        <v>655</v>
      </c>
      <c r="L77" s="1425"/>
      <c r="M77" s="372" t="s">
        <v>238</v>
      </c>
      <c r="N77" s="997"/>
      <c r="O77" s="372" t="s">
        <v>110</v>
      </c>
      <c r="P77" s="708" t="s">
        <v>32</v>
      </c>
      <c r="Q77" s="1498"/>
      <c r="R77" s="1498"/>
      <c r="S77" s="1498"/>
      <c r="T77" s="1498"/>
      <c r="U77" s="1498"/>
      <c r="V77" s="1499">
        <v>3826</v>
      </c>
      <c r="W77" s="1500"/>
      <c r="X77" s="1500">
        <f>SUM(V77-W77)</f>
        <v>3826</v>
      </c>
      <c r="Y77" s="1258">
        <f>IFERROR($W77/$V77, 0)</f>
        <v>0</v>
      </c>
      <c r="Z77" s="1501"/>
      <c r="AA77" s="698">
        <v>0</v>
      </c>
      <c r="AB77" s="698">
        <v>0</v>
      </c>
      <c r="AC77" s="1063">
        <v>0</v>
      </c>
      <c r="AD77" s="1259" t="s">
        <v>656</v>
      </c>
      <c r="AE77" s="728"/>
    </row>
    <row r="78" spans="1:31" ht="24.75" customHeight="1">
      <c r="A78" s="1428" t="s">
        <v>663</v>
      </c>
      <c r="B78" s="1070" t="s">
        <v>34</v>
      </c>
      <c r="C78" s="1426">
        <v>46191</v>
      </c>
      <c r="D78" s="1425"/>
      <c r="E78" s="1425"/>
      <c r="F78" s="1424"/>
      <c r="G78" s="1272"/>
      <c r="H78" s="1496">
        <v>73</v>
      </c>
      <c r="I78" s="372" t="s">
        <v>544</v>
      </c>
      <c r="J78" s="1066" t="s">
        <v>30</v>
      </c>
      <c r="K78" s="1497"/>
      <c r="L78" s="1425"/>
      <c r="M78" s="372" t="s">
        <v>110</v>
      </c>
      <c r="N78" s="997">
        <v>61225.25</v>
      </c>
      <c r="O78" s="372" t="s">
        <v>110</v>
      </c>
      <c r="P78" s="708" t="s">
        <v>32</v>
      </c>
      <c r="Q78" s="1498"/>
      <c r="R78" s="1498"/>
      <c r="S78" s="1498"/>
      <c r="T78" s="1498"/>
      <c r="U78" s="1498"/>
      <c r="V78" s="1499">
        <v>4654</v>
      </c>
      <c r="W78" s="1500"/>
      <c r="X78" s="1500">
        <f>SUM(V78-W78)</f>
        <v>4654</v>
      </c>
      <c r="Y78" s="1258">
        <f>IFERROR($W78/$V78, 0)</f>
        <v>0</v>
      </c>
      <c r="Z78" s="1501"/>
      <c r="AA78" s="698">
        <v>0</v>
      </c>
      <c r="AB78" s="698">
        <v>0</v>
      </c>
      <c r="AC78" s="1063">
        <v>0</v>
      </c>
      <c r="AD78" s="1259" t="s">
        <v>641</v>
      </c>
      <c r="AE78" s="728"/>
    </row>
    <row r="79" spans="1:31" ht="24.75" customHeight="1">
      <c r="A79" s="1438" t="s">
        <v>664</v>
      </c>
      <c r="B79" s="377" t="s">
        <v>34</v>
      </c>
      <c r="C79" s="1426">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3" t="s">
        <v>669</v>
      </c>
      <c r="B81" s="377" t="s">
        <v>34</v>
      </c>
      <c r="C81" s="1426">
        <v>46181</v>
      </c>
      <c r="D81" s="1424" t="s">
        <v>50</v>
      </c>
      <c r="E81" s="1425">
        <v>46143</v>
      </c>
      <c r="F81" s="1424"/>
      <c r="G81" s="1272"/>
      <c r="H81" s="702">
        <v>0</v>
      </c>
      <c r="I81" s="372" t="s">
        <v>544</v>
      </c>
      <c r="J81" s="702" t="s">
        <v>30</v>
      </c>
      <c r="K81" s="1497"/>
      <c r="L81" s="1425"/>
      <c r="M81" s="702" t="s">
        <v>110</v>
      </c>
      <c r="N81" s="706">
        <v>6580.6</v>
      </c>
      <c r="O81" s="702" t="s">
        <v>110</v>
      </c>
      <c r="P81" s="708" t="s">
        <v>32</v>
      </c>
      <c r="Q81" s="1498"/>
      <c r="R81" s="1498"/>
      <c r="S81" s="1498"/>
      <c r="T81" s="1498"/>
      <c r="U81" s="1498"/>
      <c r="V81" s="1499">
        <v>466</v>
      </c>
      <c r="W81" s="1500"/>
      <c r="X81" s="1500">
        <f>SUM(V81-W81)</f>
        <v>466</v>
      </c>
      <c r="Y81" s="1258">
        <f>IFERROR($W81/$V81, 0)</f>
        <v>0</v>
      </c>
      <c r="Z81" s="1501"/>
      <c r="AA81" s="698">
        <v>0</v>
      </c>
      <c r="AB81" s="698">
        <v>0</v>
      </c>
      <c r="AC81" s="1063">
        <v>0</v>
      </c>
      <c r="AD81" s="1259" t="s">
        <v>644</v>
      </c>
      <c r="AE81" s="728"/>
    </row>
    <row r="82" spans="1:31" ht="24.75" customHeight="1">
      <c r="A82" s="689" t="s">
        <v>670</v>
      </c>
      <c r="B82" s="377" t="s">
        <v>34</v>
      </c>
      <c r="C82" s="1426">
        <v>46181</v>
      </c>
      <c r="D82" s="1424"/>
      <c r="E82" s="1425"/>
      <c r="F82" s="1424"/>
      <c r="G82" s="1272"/>
      <c r="H82" s="1496">
        <v>47</v>
      </c>
      <c r="I82" s="372" t="s">
        <v>544</v>
      </c>
      <c r="J82" s="702" t="s">
        <v>30</v>
      </c>
      <c r="K82" s="1497"/>
      <c r="L82" s="1425"/>
      <c r="M82" s="702" t="s">
        <v>110</v>
      </c>
      <c r="N82" s="706">
        <v>36936</v>
      </c>
      <c r="O82" s="702" t="s">
        <v>110</v>
      </c>
      <c r="P82" s="708" t="s">
        <v>32</v>
      </c>
      <c r="Q82" s="1498"/>
      <c r="R82" s="1498"/>
      <c r="S82" s="1498"/>
      <c r="T82" s="1498"/>
      <c r="U82" s="1498"/>
      <c r="V82" s="1499">
        <v>2724</v>
      </c>
      <c r="W82" s="1500"/>
      <c r="X82" s="1500">
        <f>SUM(V82-W82)</f>
        <v>2724</v>
      </c>
      <c r="Y82" s="1258">
        <f>IFERROR($W82/$V82, 0)</f>
        <v>0</v>
      </c>
      <c r="Z82" s="1501"/>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9">
        <v>0</v>
      </c>
      <c r="AB84" s="1419">
        <v>0</v>
      </c>
      <c r="AC84" s="704">
        <v>0</v>
      </c>
      <c r="AD84" s="1420" t="s">
        <v>676</v>
      </c>
      <c r="AE84" s="1421"/>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3" t="s">
        <v>682</v>
      </c>
      <c r="B87" s="377" t="s">
        <v>34</v>
      </c>
      <c r="C87" s="1426">
        <v>46172</v>
      </c>
      <c r="D87" s="1424" t="s">
        <v>50</v>
      </c>
      <c r="E87" s="1425">
        <v>46143</v>
      </c>
      <c r="F87" s="1424"/>
      <c r="G87" s="1257"/>
      <c r="H87" s="996">
        <v>0</v>
      </c>
      <c r="I87" s="372" t="s">
        <v>544</v>
      </c>
      <c r="J87" s="702" t="s">
        <v>30</v>
      </c>
      <c r="K87" s="1497"/>
      <c r="L87" s="1425"/>
      <c r="M87" s="702" t="s">
        <v>110</v>
      </c>
      <c r="N87" s="706">
        <v>3443</v>
      </c>
      <c r="O87" s="702" t="s">
        <v>110</v>
      </c>
      <c r="P87" s="694" t="s">
        <v>32</v>
      </c>
      <c r="Q87" s="1498"/>
      <c r="R87" s="1498"/>
      <c r="S87" s="1498"/>
      <c r="T87" s="1498"/>
      <c r="U87" s="1498"/>
      <c r="V87" s="1500">
        <v>224</v>
      </c>
      <c r="W87" s="1500"/>
      <c r="X87" s="1500">
        <f>SUM(V87-W87)</f>
        <v>224</v>
      </c>
      <c r="Y87" s="1258">
        <f>IFERROR($W87/$V87, 0)</f>
        <v>0</v>
      </c>
      <c r="Z87" s="1498"/>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6">
        <v>46172</v>
      </c>
      <c r="D89" s="701" t="s">
        <v>52</v>
      </c>
      <c r="E89" s="1256">
        <v>46122</v>
      </c>
      <c r="F89" s="1255" t="s">
        <v>51</v>
      </c>
      <c r="G89" s="1257"/>
      <c r="H89" s="996">
        <v>0</v>
      </c>
      <c r="I89" s="372" t="s">
        <v>544</v>
      </c>
      <c r="J89" s="702" t="s">
        <v>30</v>
      </c>
      <c r="K89" s="1403"/>
      <c r="L89" s="1256"/>
      <c r="M89" s="702" t="s">
        <v>110</v>
      </c>
      <c r="N89" s="1404">
        <v>43061.3</v>
      </c>
      <c r="O89" s="748" t="s">
        <v>110</v>
      </c>
      <c r="P89" s="1405" t="s">
        <v>35</v>
      </c>
      <c r="Q89" s="998">
        <v>46126</v>
      </c>
      <c r="R89" s="998"/>
      <c r="S89" s="1406"/>
      <c r="T89" s="1406"/>
      <c r="U89" s="1406"/>
      <c r="V89" s="1407">
        <v>11789</v>
      </c>
      <c r="W89" s="1242">
        <v>0</v>
      </c>
      <c r="X89" s="1408">
        <f t="shared" si="5"/>
        <v>11789</v>
      </c>
      <c r="Y89" s="1258">
        <f t="shared" si="6"/>
        <v>0</v>
      </c>
      <c r="Z89" s="1406"/>
      <c r="AA89" s="698">
        <v>0</v>
      </c>
      <c r="AB89" s="698">
        <v>0</v>
      </c>
      <c r="AC89" s="704">
        <v>0</v>
      </c>
      <c r="AD89" s="1259"/>
      <c r="AE89" s="728"/>
    </row>
    <row r="90" spans="1:31" ht="24.75" customHeight="1">
      <c r="A90" s="616" t="s">
        <v>688</v>
      </c>
      <c r="B90" s="377" t="s">
        <v>37</v>
      </c>
      <c r="C90" s="1426">
        <v>46172</v>
      </c>
      <c r="D90" s="701" t="s">
        <v>54</v>
      </c>
      <c r="E90" s="367">
        <v>46128</v>
      </c>
      <c r="F90" s="366" t="s">
        <v>51</v>
      </c>
      <c r="G90" s="701" t="s">
        <v>689</v>
      </c>
      <c r="H90" s="996">
        <v>0</v>
      </c>
      <c r="I90" s="372" t="s">
        <v>593</v>
      </c>
      <c r="J90" s="702" t="s">
        <v>30</v>
      </c>
      <c r="K90" s="991"/>
      <c r="L90" s="367"/>
      <c r="M90" s="702" t="s">
        <v>110</v>
      </c>
      <c r="N90" s="997">
        <v>146065.95000000001</v>
      </c>
      <c r="O90" s="1357" t="s">
        <v>110</v>
      </c>
      <c r="P90" s="731" t="s">
        <v>38</v>
      </c>
      <c r="Q90" s="998">
        <v>46087</v>
      </c>
      <c r="R90" s="703" t="s">
        <v>238</v>
      </c>
      <c r="S90" s="998"/>
      <c r="T90" s="998"/>
      <c r="U90" s="998"/>
      <c r="V90" s="999">
        <v>3461</v>
      </c>
      <c r="W90" s="1411">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8" t="s">
        <v>700</v>
      </c>
      <c r="B94" s="1429" t="s">
        <v>37</v>
      </c>
      <c r="C94" s="700">
        <v>46187</v>
      </c>
      <c r="D94" s="1424"/>
      <c r="E94" s="1425"/>
      <c r="F94" s="1424"/>
      <c r="G94" s="1257"/>
      <c r="H94" s="1496">
        <v>53</v>
      </c>
      <c r="I94" s="1280" t="s">
        <v>544</v>
      </c>
      <c r="J94" s="1283" t="s">
        <v>30</v>
      </c>
      <c r="K94" s="1403"/>
      <c r="L94" s="1256"/>
      <c r="M94" s="1189" t="s">
        <v>110</v>
      </c>
      <c r="N94" s="1404">
        <v>56455</v>
      </c>
      <c r="O94" s="1190" t="s">
        <v>110</v>
      </c>
      <c r="P94" s="1369" t="s">
        <v>32</v>
      </c>
      <c r="Q94" s="1498"/>
      <c r="R94" s="1498"/>
      <c r="S94" s="1498"/>
      <c r="T94" s="1498"/>
      <c r="U94" s="1498"/>
      <c r="V94" s="1499">
        <v>4814</v>
      </c>
      <c r="W94" s="1500"/>
      <c r="X94" s="1500">
        <f>SUM(V94-W94)</f>
        <v>4814</v>
      </c>
      <c r="Y94" s="1258">
        <f>IFERROR($W94/$V94, 0)</f>
        <v>0</v>
      </c>
      <c r="Z94" s="1498"/>
      <c r="AA94" s="698">
        <v>0</v>
      </c>
      <c r="AB94" s="737">
        <v>0</v>
      </c>
      <c r="AC94" s="736">
        <v>0</v>
      </c>
      <c r="AD94" s="1259" t="s">
        <v>701</v>
      </c>
      <c r="AE94" s="728"/>
    </row>
    <row r="95" spans="1:31" ht="24.75" customHeight="1">
      <c r="A95" s="1328" t="s">
        <v>702</v>
      </c>
      <c r="B95" s="1191" t="s">
        <v>37</v>
      </c>
      <c r="C95" s="1368">
        <v>46171</v>
      </c>
      <c r="D95" s="1255" t="s">
        <v>471</v>
      </c>
      <c r="E95" s="1256">
        <v>46129</v>
      </c>
      <c r="F95" s="1255" t="s">
        <v>51</v>
      </c>
      <c r="G95" s="1257"/>
      <c r="H95" s="1409">
        <v>80</v>
      </c>
      <c r="I95" s="1280" t="s">
        <v>544</v>
      </c>
      <c r="J95" s="1283" t="s">
        <v>30</v>
      </c>
      <c r="K95" s="1403"/>
      <c r="L95" s="1256"/>
      <c r="M95" s="702" t="s">
        <v>110</v>
      </c>
      <c r="N95" s="1404">
        <v>77548</v>
      </c>
      <c r="O95" s="1190" t="s">
        <v>110</v>
      </c>
      <c r="P95" s="1369" t="s">
        <v>29</v>
      </c>
      <c r="Q95" s="703">
        <v>46132</v>
      </c>
      <c r="R95" s="1406"/>
      <c r="S95" s="1406"/>
      <c r="T95" s="1406"/>
      <c r="U95" s="1406"/>
      <c r="V95" s="1407">
        <v>6605</v>
      </c>
      <c r="W95" s="1493">
        <v>5365</v>
      </c>
      <c r="X95" s="1408">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7" t="s">
        <v>704</v>
      </c>
      <c r="B96" s="1429" t="s">
        <v>37</v>
      </c>
      <c r="C96" s="1368">
        <v>46171</v>
      </c>
      <c r="D96" s="1255" t="s">
        <v>471</v>
      </c>
      <c r="E96" s="1256">
        <v>46141</v>
      </c>
      <c r="F96" s="1255" t="s">
        <v>51</v>
      </c>
      <c r="G96" s="1257"/>
      <c r="H96" s="1409">
        <v>89</v>
      </c>
      <c r="I96" s="1280" t="s">
        <v>544</v>
      </c>
      <c r="J96" s="1283" t="s">
        <v>30</v>
      </c>
      <c r="K96" s="1403"/>
      <c r="L96" s="1256"/>
      <c r="M96" s="1189" t="s">
        <v>110</v>
      </c>
      <c r="N96" s="1404">
        <v>70666</v>
      </c>
      <c r="O96" s="1190" t="s">
        <v>110</v>
      </c>
      <c r="P96" s="1369" t="s">
        <v>32</v>
      </c>
      <c r="Q96" s="1406"/>
      <c r="R96" s="1406"/>
      <c r="S96" s="1406"/>
      <c r="T96" s="1406"/>
      <c r="U96" s="1406"/>
      <c r="V96" s="1407">
        <v>6549</v>
      </c>
      <c r="W96" s="1408"/>
      <c r="X96" s="1408">
        <f t="shared" si="7"/>
        <v>6549</v>
      </c>
      <c r="Y96" s="1258">
        <f t="shared" si="8"/>
        <v>0</v>
      </c>
      <c r="Z96" s="1406"/>
      <c r="AA96" s="698">
        <v>0</v>
      </c>
      <c r="AB96" s="737">
        <v>0</v>
      </c>
      <c r="AC96" s="736">
        <v>0</v>
      </c>
      <c r="AD96" s="1259" t="s">
        <v>705</v>
      </c>
      <c r="AE96" s="728"/>
    </row>
    <row r="97" spans="1:31" ht="24.75" customHeight="1">
      <c r="A97" s="1427" t="s">
        <v>706</v>
      </c>
      <c r="B97" s="1429" t="s">
        <v>37</v>
      </c>
      <c r="C97" s="700">
        <v>46187</v>
      </c>
      <c r="D97" s="1424"/>
      <c r="E97" s="1425"/>
      <c r="F97" s="1424"/>
      <c r="G97" s="1257"/>
      <c r="H97" s="1496">
        <v>76</v>
      </c>
      <c r="I97" s="1280" t="s">
        <v>544</v>
      </c>
      <c r="J97" s="1283" t="s">
        <v>30</v>
      </c>
      <c r="K97" s="1403"/>
      <c r="L97" s="1256"/>
      <c r="M97" s="1189" t="s">
        <v>110</v>
      </c>
      <c r="N97" s="1404">
        <v>72914</v>
      </c>
      <c r="O97" s="1190" t="s">
        <v>110</v>
      </c>
      <c r="P97" s="1369" t="s">
        <v>32</v>
      </c>
      <c r="Q97" s="1498"/>
      <c r="R97" s="1498"/>
      <c r="S97" s="1498"/>
      <c r="T97" s="1498"/>
      <c r="U97" s="1498"/>
      <c r="V97" s="1499">
        <v>6115</v>
      </c>
      <c r="W97" s="1500"/>
      <c r="X97" s="1500">
        <f>SUM(V97-W97)</f>
        <v>6115</v>
      </c>
      <c r="Y97" s="1258">
        <f>IFERROR($W97/$V97, 0)</f>
        <v>0</v>
      </c>
      <c r="Z97" s="1498"/>
      <c r="AA97" s="698">
        <v>0</v>
      </c>
      <c r="AB97" s="737">
        <v>0</v>
      </c>
      <c r="AC97" s="736">
        <v>0</v>
      </c>
      <c r="AD97" s="1259" t="s">
        <v>701</v>
      </c>
      <c r="AE97" s="728"/>
    </row>
    <row r="98" spans="1:31" ht="24.75" customHeight="1">
      <c r="A98" s="1428" t="s">
        <v>707</v>
      </c>
      <c r="B98" s="1429" t="s">
        <v>37</v>
      </c>
      <c r="C98" s="700">
        <v>46181</v>
      </c>
      <c r="D98" s="1424" t="s">
        <v>471</v>
      </c>
      <c r="E98" s="1425">
        <v>46141</v>
      </c>
      <c r="F98" s="1424" t="s">
        <v>51</v>
      </c>
      <c r="G98" s="1257"/>
      <c r="H98" s="1496">
        <v>74</v>
      </c>
      <c r="I98" s="1280" t="s">
        <v>544</v>
      </c>
      <c r="J98" s="1283" t="s">
        <v>30</v>
      </c>
      <c r="K98" s="1497"/>
      <c r="L98" s="1425"/>
      <c r="M98" s="1189" t="s">
        <v>110</v>
      </c>
      <c r="N98" s="1404">
        <v>92274</v>
      </c>
      <c r="O98" s="1190" t="s">
        <v>110</v>
      </c>
      <c r="P98" s="1369" t="s">
        <v>32</v>
      </c>
      <c r="Q98" s="1498"/>
      <c r="R98" s="1498"/>
      <c r="S98" s="1498"/>
      <c r="T98" s="1498"/>
      <c r="U98" s="1498"/>
      <c r="V98" s="1499">
        <v>8145</v>
      </c>
      <c r="W98" s="1500"/>
      <c r="X98" s="1500">
        <f>SUM(V98-W98)</f>
        <v>8145</v>
      </c>
      <c r="Y98" s="1258">
        <f>IFERROR($W98/$V98, 0)</f>
        <v>0</v>
      </c>
      <c r="Z98" s="1498"/>
      <c r="AA98" s="698">
        <v>0</v>
      </c>
      <c r="AB98" s="698">
        <v>0</v>
      </c>
      <c r="AC98" s="704">
        <v>0</v>
      </c>
      <c r="AD98" s="1259" t="s">
        <v>708</v>
      </c>
      <c r="AE98" s="728"/>
    </row>
    <row r="99" spans="1:31" ht="24.75" customHeight="1">
      <c r="A99" s="1430" t="s">
        <v>709</v>
      </c>
      <c r="B99" s="1191" t="s">
        <v>37</v>
      </c>
      <c r="C99" s="1368">
        <v>46171</v>
      </c>
      <c r="D99" s="1255"/>
      <c r="E99" s="1256"/>
      <c r="F99" s="1255"/>
      <c r="G99" s="1257"/>
      <c r="H99" s="1409">
        <v>79</v>
      </c>
      <c r="I99" s="1280" t="s">
        <v>544</v>
      </c>
      <c r="J99" s="1283" t="s">
        <v>30</v>
      </c>
      <c r="K99" s="1403"/>
      <c r="L99" s="1256"/>
      <c r="M99" s="1189" t="s">
        <v>110</v>
      </c>
      <c r="N99" s="1404">
        <v>89293.95</v>
      </c>
      <c r="O99" s="1190" t="s">
        <v>110</v>
      </c>
      <c r="P99" s="1369" t="s">
        <v>32</v>
      </c>
      <c r="Q99" s="1406"/>
      <c r="R99" s="1406"/>
      <c r="S99" s="1406"/>
      <c r="T99" s="1406"/>
      <c r="U99" s="1406"/>
      <c r="V99" s="1407">
        <v>7494</v>
      </c>
      <c r="W99" s="1408"/>
      <c r="X99" s="1408">
        <f t="shared" si="7"/>
        <v>7494</v>
      </c>
      <c r="Y99" s="1258">
        <f t="shared" si="8"/>
        <v>0</v>
      </c>
      <c r="Z99" s="1406"/>
      <c r="AA99" s="698">
        <v>0</v>
      </c>
      <c r="AB99" s="737">
        <v>0</v>
      </c>
      <c r="AC99" s="736">
        <v>0</v>
      </c>
      <c r="AD99" s="1259" t="s">
        <v>705</v>
      </c>
      <c r="AE99" s="728"/>
    </row>
    <row r="100" spans="1:31" ht="24.75" customHeight="1">
      <c r="A100" s="1328" t="s">
        <v>710</v>
      </c>
      <c r="B100" s="1191" t="s">
        <v>37</v>
      </c>
      <c r="C100" s="1368">
        <v>46171</v>
      </c>
      <c r="D100" s="1255"/>
      <c r="E100" s="1256"/>
      <c r="F100" s="1255"/>
      <c r="G100" s="1257"/>
      <c r="H100" s="1409">
        <v>71</v>
      </c>
      <c r="I100" s="1280" t="s">
        <v>544</v>
      </c>
      <c r="J100" s="1283" t="s">
        <v>30</v>
      </c>
      <c r="K100" s="1403"/>
      <c r="L100" s="1256"/>
      <c r="M100" s="1189" t="s">
        <v>110</v>
      </c>
      <c r="N100" s="1404">
        <v>91537.75</v>
      </c>
      <c r="O100" s="1190" t="s">
        <v>110</v>
      </c>
      <c r="P100" s="1369" t="s">
        <v>32</v>
      </c>
      <c r="Q100" s="1406"/>
      <c r="R100" s="1406"/>
      <c r="S100" s="1406"/>
      <c r="T100" s="1406"/>
      <c r="U100" s="1406"/>
      <c r="V100" s="1407">
        <v>7255</v>
      </c>
      <c r="W100" s="1408"/>
      <c r="X100" s="1408">
        <f t="shared" si="7"/>
        <v>7255</v>
      </c>
      <c r="Y100" s="1258">
        <f t="shared" si="8"/>
        <v>0</v>
      </c>
      <c r="Z100" s="1406"/>
      <c r="AA100" s="698">
        <v>0</v>
      </c>
      <c r="AB100" s="737">
        <v>0</v>
      </c>
      <c r="AC100" s="736">
        <v>0</v>
      </c>
      <c r="AD100" s="1259" t="s">
        <v>705</v>
      </c>
      <c r="AE100" s="728"/>
    </row>
    <row r="101" spans="1:31" ht="24.75" customHeight="1">
      <c r="A101" s="1328" t="s">
        <v>711</v>
      </c>
      <c r="B101" s="1191" t="s">
        <v>37</v>
      </c>
      <c r="C101" s="1368">
        <v>46171</v>
      </c>
      <c r="D101" s="1255"/>
      <c r="E101" s="1256"/>
      <c r="F101" s="1255"/>
      <c r="G101" s="1257"/>
      <c r="H101" s="1409">
        <v>71</v>
      </c>
      <c r="I101" s="1280" t="s">
        <v>544</v>
      </c>
      <c r="J101" s="1283" t="s">
        <v>30</v>
      </c>
      <c r="K101" s="1403"/>
      <c r="L101" s="1256"/>
      <c r="M101" s="1189" t="s">
        <v>110</v>
      </c>
      <c r="N101" s="1404">
        <v>68762</v>
      </c>
      <c r="O101" s="1190" t="s">
        <v>110</v>
      </c>
      <c r="P101" s="1369" t="s">
        <v>32</v>
      </c>
      <c r="Q101" s="1406"/>
      <c r="R101" s="1406"/>
      <c r="S101" s="1406"/>
      <c r="T101" s="1406"/>
      <c r="U101" s="1406"/>
      <c r="V101" s="1407">
        <v>5624</v>
      </c>
      <c r="W101" s="1408"/>
      <c r="X101" s="1408">
        <f t="shared" si="7"/>
        <v>5624</v>
      </c>
      <c r="Y101" s="1258">
        <f t="shared" si="8"/>
        <v>0</v>
      </c>
      <c r="Z101" s="1406"/>
      <c r="AA101" s="698">
        <v>0</v>
      </c>
      <c r="AB101" s="737">
        <v>0</v>
      </c>
      <c r="AC101" s="736">
        <v>0</v>
      </c>
      <c r="AD101" s="1259" t="s">
        <v>705</v>
      </c>
      <c r="AE101" s="728"/>
    </row>
    <row r="102" spans="1:31" ht="24.75" customHeight="1">
      <c r="A102" s="1328" t="s">
        <v>712</v>
      </c>
      <c r="B102" s="1429" t="s">
        <v>37</v>
      </c>
      <c r="C102" s="700">
        <v>46187</v>
      </c>
      <c r="D102" s="1424"/>
      <c r="E102" s="1425"/>
      <c r="F102" s="1424"/>
      <c r="G102" s="1257"/>
      <c r="H102" s="1496">
        <v>85</v>
      </c>
      <c r="I102" s="1280" t="s">
        <v>544</v>
      </c>
      <c r="J102" s="1283" t="s">
        <v>30</v>
      </c>
      <c r="K102" s="1403"/>
      <c r="L102" s="1256"/>
      <c r="M102" s="1189" t="s">
        <v>110</v>
      </c>
      <c r="N102" s="1404">
        <v>64590</v>
      </c>
      <c r="O102" s="1190" t="s">
        <v>110</v>
      </c>
      <c r="P102" s="1369" t="s">
        <v>32</v>
      </c>
      <c r="Q102" s="1498"/>
      <c r="R102" s="1498"/>
      <c r="S102" s="1498"/>
      <c r="T102" s="1498"/>
      <c r="U102" s="1498"/>
      <c r="V102" s="1499">
        <v>5218</v>
      </c>
      <c r="W102" s="1500"/>
      <c r="X102" s="1500">
        <f>SUM(V102-W102)</f>
        <v>5218</v>
      </c>
      <c r="Y102" s="1258">
        <f>IFERROR($W102/$V102, 0)</f>
        <v>0</v>
      </c>
      <c r="Z102" s="1498"/>
      <c r="AA102" s="698">
        <v>0</v>
      </c>
      <c r="AB102" s="737">
        <v>0</v>
      </c>
      <c r="AC102" s="736">
        <v>0</v>
      </c>
      <c r="AD102" s="1259" t="s">
        <v>701</v>
      </c>
      <c r="AE102" s="728"/>
    </row>
    <row r="103" spans="1:31" ht="24.75" customHeight="1">
      <c r="A103" s="1447" t="s">
        <v>713</v>
      </c>
      <c r="B103" s="1429" t="s">
        <v>37</v>
      </c>
      <c r="C103" s="1426">
        <v>46172</v>
      </c>
      <c r="D103" s="1424"/>
      <c r="E103" s="1425"/>
      <c r="F103" s="1424"/>
      <c r="G103" s="1257"/>
      <c r="H103" s="1496">
        <v>56</v>
      </c>
      <c r="I103" s="1280" t="s">
        <v>544</v>
      </c>
      <c r="J103" s="748" t="s">
        <v>33</v>
      </c>
      <c r="K103" s="1403" t="s">
        <v>655</v>
      </c>
      <c r="L103" s="1256"/>
      <c r="M103" s="1189" t="s">
        <v>238</v>
      </c>
      <c r="N103" s="1404"/>
      <c r="O103" s="1190" t="s">
        <v>110</v>
      </c>
      <c r="P103" s="1369" t="s">
        <v>32</v>
      </c>
      <c r="Q103" s="1498"/>
      <c r="R103" s="1498"/>
      <c r="S103" s="1498"/>
      <c r="T103" s="1498"/>
      <c r="U103" s="1498"/>
      <c r="V103" s="1499">
        <v>4159</v>
      </c>
      <c r="W103" s="1500"/>
      <c r="X103" s="1500">
        <f>SUM(V103-W103)</f>
        <v>4159</v>
      </c>
      <c r="Y103" s="1258">
        <f>IFERROR($W103/$V103, 0)</f>
        <v>0</v>
      </c>
      <c r="Z103" s="1498"/>
      <c r="AA103" s="698">
        <v>0</v>
      </c>
      <c r="AB103" s="737">
        <v>0</v>
      </c>
      <c r="AC103" s="736">
        <v>0</v>
      </c>
      <c r="AD103" s="1259" t="s">
        <v>714</v>
      </c>
      <c r="AE103" s="728"/>
    </row>
    <row r="104" spans="1:31" ht="24.75" customHeight="1">
      <c r="A104" s="1447" t="s">
        <v>715</v>
      </c>
      <c r="B104" s="1429" t="s">
        <v>37</v>
      </c>
      <c r="C104" s="1426">
        <v>46172</v>
      </c>
      <c r="D104" s="1424"/>
      <c r="E104" s="1425"/>
      <c r="F104" s="1424"/>
      <c r="G104" s="1257"/>
      <c r="H104" s="1496">
        <v>62</v>
      </c>
      <c r="I104" s="1280" t="s">
        <v>544</v>
      </c>
      <c r="J104" s="748" t="s">
        <v>33</v>
      </c>
      <c r="K104" s="1403" t="s">
        <v>655</v>
      </c>
      <c r="L104" s="1256"/>
      <c r="M104" s="1189" t="s">
        <v>238</v>
      </c>
      <c r="N104" s="1404"/>
      <c r="O104" s="1190" t="s">
        <v>110</v>
      </c>
      <c r="P104" s="1369" t="s">
        <v>32</v>
      </c>
      <c r="Q104" s="1498"/>
      <c r="R104" s="1498"/>
      <c r="S104" s="1498"/>
      <c r="T104" s="1498"/>
      <c r="U104" s="1498"/>
      <c r="V104" s="1499">
        <v>4009</v>
      </c>
      <c r="W104" s="1500"/>
      <c r="X104" s="1500">
        <f>SUM(V104-W104)</f>
        <v>4009</v>
      </c>
      <c r="Y104" s="1258">
        <f>IFERROR($W104/$V104, 0)</f>
        <v>0</v>
      </c>
      <c r="Z104" s="1498"/>
      <c r="AA104" s="698">
        <v>0</v>
      </c>
      <c r="AB104" s="737">
        <v>0</v>
      </c>
      <c r="AC104" s="736">
        <v>0</v>
      </c>
      <c r="AD104" s="1259" t="s">
        <v>714</v>
      </c>
      <c r="AE104" s="728"/>
    </row>
    <row r="105" spans="1:31" ht="24.75" customHeight="1">
      <c r="A105" s="1328" t="s">
        <v>716</v>
      </c>
      <c r="B105" s="1191" t="s">
        <v>37</v>
      </c>
      <c r="C105" s="1368">
        <v>46171</v>
      </c>
      <c r="D105" s="1255" t="s">
        <v>54</v>
      </c>
      <c r="E105" s="1256">
        <v>46136</v>
      </c>
      <c r="F105" s="1255" t="s">
        <v>51</v>
      </c>
      <c r="G105" s="1257"/>
      <c r="H105" s="1409">
        <v>0</v>
      </c>
      <c r="I105" s="1280" t="s">
        <v>544</v>
      </c>
      <c r="J105" s="1283" t="s">
        <v>30</v>
      </c>
      <c r="K105" s="1403"/>
      <c r="L105" s="1256"/>
      <c r="M105" s="1189" t="s">
        <v>110</v>
      </c>
      <c r="N105" s="1404">
        <v>60407.15</v>
      </c>
      <c r="O105" s="1190" t="s">
        <v>110</v>
      </c>
      <c r="P105" s="1369" t="s">
        <v>29</v>
      </c>
      <c r="Q105" s="1406">
        <v>46136</v>
      </c>
      <c r="R105" s="1406"/>
      <c r="S105" s="1406"/>
      <c r="T105" s="1406"/>
      <c r="U105" s="1406"/>
      <c r="V105" s="1407">
        <v>4327</v>
      </c>
      <c r="W105" s="1408"/>
      <c r="X105" s="1408">
        <f t="shared" si="7"/>
        <v>4327</v>
      </c>
      <c r="Y105" s="1258">
        <f t="shared" si="8"/>
        <v>0</v>
      </c>
      <c r="Z105" s="1406">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1" t="s">
        <v>720</v>
      </c>
      <c r="B107" s="1070" t="s">
        <v>40</v>
      </c>
      <c r="C107" s="1426">
        <v>46172</v>
      </c>
      <c r="D107" s="1424" t="s">
        <v>52</v>
      </c>
      <c r="E107" s="1425">
        <v>46142</v>
      </c>
      <c r="F107" s="1424" t="s">
        <v>51</v>
      </c>
      <c r="G107" s="1257"/>
      <c r="H107" s="1496">
        <v>79</v>
      </c>
      <c r="I107" s="304" t="s">
        <v>544</v>
      </c>
      <c r="J107" s="748" t="s">
        <v>30</v>
      </c>
      <c r="K107" s="1497"/>
      <c r="L107" s="1425"/>
      <c r="M107" s="1189" t="s">
        <v>110</v>
      </c>
      <c r="N107" s="1404">
        <v>73533</v>
      </c>
      <c r="O107" s="1190" t="s">
        <v>110</v>
      </c>
      <c r="P107" s="1369" t="s">
        <v>32</v>
      </c>
      <c r="Q107" s="1498"/>
      <c r="R107" s="1498"/>
      <c r="S107" s="1498"/>
      <c r="T107" s="1498"/>
      <c r="U107" s="1498"/>
      <c r="V107" s="1499">
        <v>5974</v>
      </c>
      <c r="W107" s="1500"/>
      <c r="X107" s="1500">
        <f>SUM(V107-W107)</f>
        <v>5974</v>
      </c>
      <c r="Y107" s="1258">
        <f>IFERROR($W107/$V107, 0)</f>
        <v>0</v>
      </c>
      <c r="Z107" s="1498"/>
      <c r="AA107" s="698">
        <v>0</v>
      </c>
      <c r="AB107" s="698">
        <v>0</v>
      </c>
      <c r="AC107" s="1063">
        <v>0</v>
      </c>
      <c r="AD107" s="1259" t="s">
        <v>641</v>
      </c>
      <c r="AE107" s="728"/>
    </row>
    <row r="108" spans="1:31" ht="24.75" customHeight="1">
      <c r="A108" s="1328" t="s">
        <v>721</v>
      </c>
      <c r="B108" s="1070" t="s">
        <v>40</v>
      </c>
      <c r="C108" s="1426">
        <v>46172</v>
      </c>
      <c r="D108" s="1255" t="s">
        <v>52</v>
      </c>
      <c r="E108" s="1256">
        <v>46142</v>
      </c>
      <c r="F108" s="1255" t="s">
        <v>51</v>
      </c>
      <c r="G108" s="1257"/>
      <c r="H108" s="1001">
        <v>74</v>
      </c>
      <c r="I108" s="304" t="s">
        <v>544</v>
      </c>
      <c r="J108" s="748" t="s">
        <v>30</v>
      </c>
      <c r="K108" s="1403"/>
      <c r="L108" s="1256"/>
      <c r="M108" s="1189" t="s">
        <v>110</v>
      </c>
      <c r="N108" s="1404">
        <v>75564</v>
      </c>
      <c r="O108" s="1190" t="s">
        <v>110</v>
      </c>
      <c r="P108" s="1369" t="s">
        <v>32</v>
      </c>
      <c r="Q108" s="1406"/>
      <c r="R108" s="1406"/>
      <c r="S108" s="1406"/>
      <c r="T108" s="1406"/>
      <c r="U108" s="1406"/>
      <c r="V108" s="1407">
        <v>6250</v>
      </c>
      <c r="W108" s="1408"/>
      <c r="X108" s="1408">
        <f t="shared" ref="X108:X114" si="11">SUM(V108-W108)</f>
        <v>6250</v>
      </c>
      <c r="Y108" s="1258">
        <f t="shared" ref="Y108:Y116" si="12">IFERROR($W108/$V108, 0)</f>
        <v>0</v>
      </c>
      <c r="Z108" s="1406"/>
      <c r="AA108" s="698">
        <v>0</v>
      </c>
      <c r="AB108" s="737">
        <v>0</v>
      </c>
      <c r="AC108" s="736">
        <v>0</v>
      </c>
      <c r="AD108" s="1259" t="s">
        <v>722</v>
      </c>
      <c r="AE108" s="728"/>
    </row>
    <row r="109" spans="1:31" ht="24.75" customHeight="1">
      <c r="A109" s="1328" t="s">
        <v>723</v>
      </c>
      <c r="B109" s="1070" t="s">
        <v>40</v>
      </c>
      <c r="C109" s="1426">
        <v>46172</v>
      </c>
      <c r="D109" s="1255" t="s">
        <v>52</v>
      </c>
      <c r="E109" s="1256">
        <v>46142</v>
      </c>
      <c r="F109" s="1255" t="s">
        <v>51</v>
      </c>
      <c r="G109" s="1257"/>
      <c r="H109" s="1001">
        <v>89</v>
      </c>
      <c r="I109" s="304" t="s">
        <v>544</v>
      </c>
      <c r="J109" s="748" t="s">
        <v>30</v>
      </c>
      <c r="K109" s="1403"/>
      <c r="L109" s="1256"/>
      <c r="M109" s="1189" t="s">
        <v>110</v>
      </c>
      <c r="N109" s="1404">
        <v>81150</v>
      </c>
      <c r="O109" s="1190" t="s">
        <v>110</v>
      </c>
      <c r="P109" s="1369" t="s">
        <v>32</v>
      </c>
      <c r="Q109" s="1406"/>
      <c r="R109" s="1406"/>
      <c r="S109" s="1406"/>
      <c r="T109" s="1406"/>
      <c r="U109" s="1406"/>
      <c r="V109" s="1407">
        <v>6825</v>
      </c>
      <c r="W109" s="1408"/>
      <c r="X109" s="1408">
        <f t="shared" si="11"/>
        <v>6825</v>
      </c>
      <c r="Y109" s="1258">
        <f t="shared" si="12"/>
        <v>0</v>
      </c>
      <c r="Z109" s="1406"/>
      <c r="AA109" s="698">
        <v>0</v>
      </c>
      <c r="AB109" s="737">
        <v>0</v>
      </c>
      <c r="AC109" s="736">
        <v>0</v>
      </c>
      <c r="AD109" s="1259" t="s">
        <v>722</v>
      </c>
      <c r="AE109" s="728"/>
    </row>
    <row r="110" spans="1:31" ht="24.75" customHeight="1">
      <c r="A110" s="1328" t="s">
        <v>724</v>
      </c>
      <c r="B110" s="1070" t="s">
        <v>40</v>
      </c>
      <c r="C110" s="1426">
        <v>46172</v>
      </c>
      <c r="D110" s="1255" t="s">
        <v>50</v>
      </c>
      <c r="E110" s="1256">
        <v>46143</v>
      </c>
      <c r="F110" s="1255" t="s">
        <v>51</v>
      </c>
      <c r="G110" s="1257"/>
      <c r="H110" s="1001">
        <v>0</v>
      </c>
      <c r="I110" s="304" t="s">
        <v>544</v>
      </c>
      <c r="J110" s="748" t="s">
        <v>30</v>
      </c>
      <c r="K110" s="1403"/>
      <c r="L110" s="1256"/>
      <c r="M110" s="1189" t="s">
        <v>110</v>
      </c>
      <c r="N110" s="1404">
        <v>21122.05</v>
      </c>
      <c r="O110" s="1190" t="s">
        <v>110</v>
      </c>
      <c r="P110" s="1369" t="s">
        <v>32</v>
      </c>
      <c r="Q110" s="1406">
        <v>46143</v>
      </c>
      <c r="R110" s="1406"/>
      <c r="S110" s="1406"/>
      <c r="T110" s="1406"/>
      <c r="U110" s="1406"/>
      <c r="V110" s="1407">
        <v>1693</v>
      </c>
      <c r="W110" s="1408"/>
      <c r="X110" s="1408">
        <f t="shared" si="11"/>
        <v>1693</v>
      </c>
      <c r="Y110" s="1258">
        <f t="shared" si="12"/>
        <v>0</v>
      </c>
      <c r="Z110" s="1406"/>
      <c r="AA110" s="698">
        <v>0</v>
      </c>
      <c r="AB110" s="737">
        <v>0</v>
      </c>
      <c r="AC110" s="736">
        <v>0</v>
      </c>
      <c r="AD110" s="1259" t="s">
        <v>722</v>
      </c>
      <c r="AE110" s="728"/>
    </row>
    <row r="111" spans="1:31" ht="24.75" customHeight="1">
      <c r="A111" s="1328" t="s">
        <v>725</v>
      </c>
      <c r="B111" s="1070" t="s">
        <v>40</v>
      </c>
      <c r="C111" s="1426">
        <v>46172</v>
      </c>
      <c r="D111" s="1255" t="s">
        <v>50</v>
      </c>
      <c r="E111" s="1256">
        <v>46143</v>
      </c>
      <c r="F111" s="1255" t="s">
        <v>51</v>
      </c>
      <c r="G111" s="1257"/>
      <c r="H111" s="1001">
        <v>0</v>
      </c>
      <c r="I111" s="304" t="s">
        <v>544</v>
      </c>
      <c r="J111" s="748" t="s">
        <v>30</v>
      </c>
      <c r="K111" s="1403"/>
      <c r="L111" s="1256"/>
      <c r="M111" s="1189" t="s">
        <v>110</v>
      </c>
      <c r="N111" s="1404">
        <v>15405.5</v>
      </c>
      <c r="O111" s="1190" t="s">
        <v>110</v>
      </c>
      <c r="P111" s="1369" t="s">
        <v>32</v>
      </c>
      <c r="Q111" s="1406">
        <v>46143</v>
      </c>
      <c r="R111" s="1406"/>
      <c r="S111" s="1406"/>
      <c r="T111" s="1406"/>
      <c r="U111" s="1406"/>
      <c r="V111" s="1407">
        <v>761</v>
      </c>
      <c r="W111" s="1408"/>
      <c r="X111" s="1408">
        <f t="shared" si="11"/>
        <v>761</v>
      </c>
      <c r="Y111" s="1258">
        <f t="shared" si="12"/>
        <v>0</v>
      </c>
      <c r="Z111" s="1406"/>
      <c r="AA111" s="698">
        <v>0</v>
      </c>
      <c r="AB111" s="737">
        <v>0</v>
      </c>
      <c r="AC111" s="736">
        <v>0</v>
      </c>
      <c r="AD111" s="1259" t="s">
        <v>722</v>
      </c>
      <c r="AE111" s="728"/>
    </row>
    <row r="112" spans="1:31" ht="24.75" customHeight="1">
      <c r="A112" s="1328" t="s">
        <v>726</v>
      </c>
      <c r="B112" s="1070" t="s">
        <v>40</v>
      </c>
      <c r="C112" s="1426">
        <v>46172</v>
      </c>
      <c r="D112" s="1255" t="s">
        <v>50</v>
      </c>
      <c r="E112" s="1256">
        <v>46140</v>
      </c>
      <c r="F112" s="1255" t="s">
        <v>51</v>
      </c>
      <c r="G112" s="1257"/>
      <c r="H112" s="1001">
        <v>0</v>
      </c>
      <c r="I112" s="304" t="s">
        <v>544</v>
      </c>
      <c r="J112" s="748" t="s">
        <v>30</v>
      </c>
      <c r="K112" s="1403"/>
      <c r="L112" s="1256"/>
      <c r="M112" s="1189" t="s">
        <v>110</v>
      </c>
      <c r="N112" s="1404">
        <v>33518.699999999997</v>
      </c>
      <c r="O112" s="1190" t="s">
        <v>110</v>
      </c>
      <c r="P112" s="1369" t="s">
        <v>29</v>
      </c>
      <c r="Q112" s="1406">
        <v>46140</v>
      </c>
      <c r="R112" s="1406"/>
      <c r="S112" s="1406"/>
      <c r="T112" s="1406"/>
      <c r="U112" s="1406"/>
      <c r="V112" s="1407">
        <v>3693</v>
      </c>
      <c r="W112" s="1408"/>
      <c r="X112" s="1408">
        <f t="shared" si="11"/>
        <v>3693</v>
      </c>
      <c r="Y112" s="1258">
        <f t="shared" si="12"/>
        <v>0</v>
      </c>
      <c r="Z112" s="1406">
        <v>46146</v>
      </c>
      <c r="AA112" s="698">
        <v>0</v>
      </c>
      <c r="AB112" s="737">
        <v>0</v>
      </c>
      <c r="AC112" s="736">
        <v>0</v>
      </c>
      <c r="AD112" s="1259" t="s">
        <v>722</v>
      </c>
      <c r="AE112" s="728"/>
    </row>
    <row r="113" spans="1:31" ht="24.75" customHeight="1">
      <c r="A113" s="1390" t="s">
        <v>727</v>
      </c>
      <c r="B113" s="1070" t="s">
        <v>40</v>
      </c>
      <c r="C113" s="1326">
        <v>46130</v>
      </c>
      <c r="D113" s="1255" t="s">
        <v>50</v>
      </c>
      <c r="E113" s="1256">
        <v>46121</v>
      </c>
      <c r="F113" s="1255" t="s">
        <v>51</v>
      </c>
      <c r="G113" s="1257"/>
      <c r="H113" s="1001">
        <v>0</v>
      </c>
      <c r="I113" s="304" t="s">
        <v>593</v>
      </c>
      <c r="J113" s="748" t="s">
        <v>30</v>
      </c>
      <c r="K113" s="1403"/>
      <c r="L113" s="1256"/>
      <c r="M113" s="1189" t="s">
        <v>110</v>
      </c>
      <c r="N113" s="1404">
        <v>4434.3999999999996</v>
      </c>
      <c r="O113" s="1189" t="s">
        <v>110</v>
      </c>
      <c r="P113" s="1410" t="s">
        <v>38</v>
      </c>
      <c r="Q113" s="1406">
        <v>46121</v>
      </c>
      <c r="R113" s="703" t="s">
        <v>238</v>
      </c>
      <c r="S113" s="1406"/>
      <c r="T113" s="1406"/>
      <c r="U113" s="1406"/>
      <c r="V113" s="1407">
        <v>329</v>
      </c>
      <c r="W113" s="1411">
        <v>339</v>
      </c>
      <c r="X113" s="1408">
        <f t="shared" si="11"/>
        <v>-10</v>
      </c>
      <c r="Y113" s="1258">
        <f t="shared" si="12"/>
        <v>1.0303951367781155</v>
      </c>
      <c r="Z113" s="1406">
        <v>46132</v>
      </c>
      <c r="AA113" s="818">
        <v>0</v>
      </c>
      <c r="AB113" s="822">
        <v>0</v>
      </c>
      <c r="AC113" s="736">
        <v>0</v>
      </c>
      <c r="AD113" s="1327" t="s">
        <v>728</v>
      </c>
      <c r="AE113" s="728"/>
    </row>
    <row r="114" spans="1:31" ht="24.75" customHeight="1">
      <c r="A114" s="1328" t="s">
        <v>729</v>
      </c>
      <c r="B114" s="1070" t="s">
        <v>40</v>
      </c>
      <c r="C114" s="1426">
        <v>46172</v>
      </c>
      <c r="D114" s="1255" t="s">
        <v>50</v>
      </c>
      <c r="E114" s="1256">
        <v>46143</v>
      </c>
      <c r="F114" s="1255" t="s">
        <v>51</v>
      </c>
      <c r="G114" s="1257"/>
      <c r="H114" s="1001">
        <v>0</v>
      </c>
      <c r="I114" s="304" t="s">
        <v>544</v>
      </c>
      <c r="J114" s="748" t="s">
        <v>30</v>
      </c>
      <c r="K114" s="1403"/>
      <c r="L114" s="1256"/>
      <c r="M114" s="1189" t="s">
        <v>110</v>
      </c>
      <c r="N114" s="1404">
        <v>1552.9</v>
      </c>
      <c r="O114" s="1190" t="s">
        <v>110</v>
      </c>
      <c r="P114" s="1369" t="s">
        <v>32</v>
      </c>
      <c r="Q114" s="1406">
        <v>46143</v>
      </c>
      <c r="R114" s="1406"/>
      <c r="S114" s="1406"/>
      <c r="T114" s="1406"/>
      <c r="U114" s="1406"/>
      <c r="V114" s="1407">
        <v>94</v>
      </c>
      <c r="W114" s="1408"/>
      <c r="X114" s="1408">
        <f t="shared" si="11"/>
        <v>94</v>
      </c>
      <c r="Y114" s="1258">
        <f t="shared" si="12"/>
        <v>0</v>
      </c>
      <c r="Z114" s="1406"/>
      <c r="AA114" s="698">
        <v>0</v>
      </c>
      <c r="AB114" s="737">
        <v>0</v>
      </c>
      <c r="AC114" s="736">
        <v>0</v>
      </c>
      <c r="AD114" s="1259" t="s">
        <v>722</v>
      </c>
      <c r="AE114" s="728"/>
    </row>
    <row r="115" spans="1:31" ht="24.75" customHeight="1">
      <c r="A115" s="1390" t="s">
        <v>730</v>
      </c>
      <c r="B115" s="1070" t="s">
        <v>40</v>
      </c>
      <c r="C115" s="1326">
        <v>46130</v>
      </c>
      <c r="D115" s="1255" t="s">
        <v>50</v>
      </c>
      <c r="E115" s="1256">
        <v>46121</v>
      </c>
      <c r="F115" s="1255" t="s">
        <v>51</v>
      </c>
      <c r="G115" s="1257"/>
      <c r="H115" s="1001">
        <v>0</v>
      </c>
      <c r="I115" s="304" t="s">
        <v>593</v>
      </c>
      <c r="J115" s="748" t="s">
        <v>30</v>
      </c>
      <c r="K115" s="1403"/>
      <c r="L115" s="1256"/>
      <c r="M115" s="1189" t="s">
        <v>110</v>
      </c>
      <c r="N115" s="1404">
        <v>3969.75</v>
      </c>
      <c r="O115" s="1189" t="s">
        <v>110</v>
      </c>
      <c r="P115" s="1410" t="s">
        <v>38</v>
      </c>
      <c r="Q115" s="1406">
        <v>46121</v>
      </c>
      <c r="R115" s="1406" t="s">
        <v>238</v>
      </c>
      <c r="S115" s="1406"/>
      <c r="T115" s="1406"/>
      <c r="U115" s="1406"/>
      <c r="V115" s="1407">
        <v>295</v>
      </c>
      <c r="W115" s="1411">
        <v>288</v>
      </c>
      <c r="X115" s="1408">
        <v>295</v>
      </c>
      <c r="Y115" s="1258">
        <f t="shared" si="12"/>
        <v>0.97627118644067801</v>
      </c>
      <c r="Z115" s="1406">
        <v>46132</v>
      </c>
      <c r="AA115" s="698">
        <v>1</v>
      </c>
      <c r="AB115" s="1201">
        <v>1</v>
      </c>
      <c r="AC115" s="1201">
        <v>1</v>
      </c>
      <c r="AD115" s="1327" t="s">
        <v>731</v>
      </c>
      <c r="AE115" s="728"/>
    </row>
    <row r="116" spans="1:31" ht="24.75" customHeight="1">
      <c r="A116" s="1390" t="s">
        <v>732</v>
      </c>
      <c r="B116" s="1070" t="s">
        <v>40</v>
      </c>
      <c r="C116" s="1326">
        <v>46130</v>
      </c>
      <c r="D116" s="1255" t="s">
        <v>50</v>
      </c>
      <c r="E116" s="1256">
        <v>46121</v>
      </c>
      <c r="F116" s="1255" t="s">
        <v>51</v>
      </c>
      <c r="G116" s="1257"/>
      <c r="H116" s="1001">
        <v>0</v>
      </c>
      <c r="I116" s="304" t="s">
        <v>593</v>
      </c>
      <c r="J116" s="748" t="s">
        <v>30</v>
      </c>
      <c r="K116" s="1403"/>
      <c r="L116" s="1256"/>
      <c r="M116" s="1189" t="s">
        <v>110</v>
      </c>
      <c r="N116" s="1404">
        <v>4004.55</v>
      </c>
      <c r="O116" s="1189" t="s">
        <v>110</v>
      </c>
      <c r="P116" s="1410" t="s">
        <v>38</v>
      </c>
      <c r="Q116" s="1406">
        <v>46121</v>
      </c>
      <c r="R116" s="1406" t="s">
        <v>238</v>
      </c>
      <c r="S116" s="1406"/>
      <c r="T116" s="1406"/>
      <c r="U116" s="1406"/>
      <c r="V116" s="1407">
        <v>303</v>
      </c>
      <c r="W116" s="1411">
        <v>290</v>
      </c>
      <c r="X116" s="1408">
        <f>SUM(V116-W116)</f>
        <v>13</v>
      </c>
      <c r="Y116" s="1258">
        <f t="shared" si="12"/>
        <v>0.95709570957095713</v>
      </c>
      <c r="Z116" s="1406">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6" t="s">
        <v>38</v>
      </c>
      <c r="Q185" s="719">
        <v>46024</v>
      </c>
      <c r="R185" s="719"/>
      <c r="S185" s="750"/>
      <c r="T185" s="750"/>
      <c r="U185" s="750"/>
      <c r="V185" s="755">
        <v>4005</v>
      </c>
      <c r="W185" s="757">
        <v>4047</v>
      </c>
      <c r="X185" s="1408">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8">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50">
        <v>1977</v>
      </c>
      <c r="X187" s="1408">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8">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8">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8">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8">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8">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8">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8">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8">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2"/>
      <c r="S196" s="1095"/>
      <c r="T196" s="1095"/>
      <c r="U196" s="1095"/>
      <c r="V196" s="769">
        <v>3682</v>
      </c>
      <c r="W196" s="1010"/>
      <c r="X196" s="1408">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C14"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0" t="s">
        <v>816</v>
      </c>
      <c r="B2" s="377" t="s">
        <v>34</v>
      </c>
      <c r="C2" s="1426">
        <v>46172</v>
      </c>
      <c r="D2" s="360" t="s">
        <v>50</v>
      </c>
      <c r="E2" s="360">
        <v>45905</v>
      </c>
      <c r="F2" s="360" t="s">
        <v>55</v>
      </c>
      <c r="G2" s="361"/>
      <c r="H2" s="362">
        <v>0</v>
      </c>
      <c r="I2" s="1062" t="s">
        <v>593</v>
      </c>
      <c r="J2" s="362" t="s">
        <v>30</v>
      </c>
      <c r="K2" s="369"/>
      <c r="L2" s="299">
        <v>45943</v>
      </c>
      <c r="M2" s="681" t="s">
        <v>110</v>
      </c>
      <c r="N2" s="609">
        <v>2167.3000000000002</v>
      </c>
      <c r="O2" s="362" t="s">
        <v>110</v>
      </c>
      <c r="P2" s="1380" t="s">
        <v>38</v>
      </c>
      <c r="Q2" s="363">
        <v>45908</v>
      </c>
      <c r="R2" s="1391" t="s">
        <v>110</v>
      </c>
      <c r="S2" s="363" t="s">
        <v>817</v>
      </c>
      <c r="T2" s="373" t="s">
        <v>818</v>
      </c>
      <c r="U2" s="373" t="s">
        <v>818</v>
      </c>
      <c r="V2" s="333">
        <v>158</v>
      </c>
      <c r="W2" s="1379">
        <v>195</v>
      </c>
      <c r="X2" s="44">
        <f t="shared" ref="X2:X20" si="0">SUM(V2-W2)</f>
        <v>-37</v>
      </c>
      <c r="Y2" s="3">
        <f t="shared" ref="Y2:Y20" si="1">IFERROR($W2/$V2, 0)</f>
        <v>1.2341772151898733</v>
      </c>
      <c r="Z2" s="30" t="s">
        <v>819</v>
      </c>
      <c r="AA2" s="1201">
        <v>1</v>
      </c>
      <c r="AB2" s="1201">
        <v>1</v>
      </c>
      <c r="AC2" s="1201">
        <v>1</v>
      </c>
      <c r="AD2" s="1389" t="s">
        <v>820</v>
      </c>
    </row>
    <row r="3" spans="1:30" ht="39.75" customHeight="1">
      <c r="A3" s="1443"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4" t="s">
        <v>38</v>
      </c>
      <c r="Q3" s="1240">
        <v>45932</v>
      </c>
      <c r="R3" s="1240" t="s">
        <v>110</v>
      </c>
      <c r="S3" s="363" t="s">
        <v>817</v>
      </c>
      <c r="T3" s="363">
        <v>46139</v>
      </c>
      <c r="U3" s="363">
        <v>46139</v>
      </c>
      <c r="V3" s="1241">
        <v>3997</v>
      </c>
      <c r="W3" s="1442">
        <v>3937</v>
      </c>
      <c r="X3" s="1242">
        <f t="shared" si="0"/>
        <v>60</v>
      </c>
      <c r="Y3" s="365">
        <f t="shared" si="1"/>
        <v>0.98498874155616711</v>
      </c>
      <c r="Z3" s="1240">
        <v>45960</v>
      </c>
      <c r="AA3" s="1201">
        <v>1</v>
      </c>
      <c r="AB3" s="1201">
        <v>1</v>
      </c>
      <c r="AC3" s="1201">
        <v>1</v>
      </c>
      <c r="AD3" s="1259" t="s">
        <v>823</v>
      </c>
    </row>
    <row r="4" spans="1:30" ht="39.75" customHeight="1">
      <c r="A4" s="1370"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80" t="s">
        <v>38</v>
      </c>
      <c r="Q4" s="370">
        <v>45932</v>
      </c>
      <c r="R4" s="370" t="s">
        <v>110</v>
      </c>
      <c r="S4" s="363" t="s">
        <v>817</v>
      </c>
      <c r="T4" s="363">
        <v>46140</v>
      </c>
      <c r="U4" s="363">
        <v>46140</v>
      </c>
      <c r="V4" s="671">
        <v>4716</v>
      </c>
      <c r="W4" s="1379">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6">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2"/>
    </row>
    <row r="7" spans="1:30" ht="39.75" customHeight="1">
      <c r="A7" s="730" t="s">
        <v>832</v>
      </c>
      <c r="B7" s="377" t="s">
        <v>34</v>
      </c>
      <c r="C7" s="1426">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6">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2"/>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1"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3"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8" t="s">
        <v>38</v>
      </c>
      <c r="Q21" s="370">
        <v>46087</v>
      </c>
      <c r="R21" s="703" t="s">
        <v>110</v>
      </c>
      <c r="S21" s="363">
        <v>46132</v>
      </c>
      <c r="T21" s="373" t="s">
        <v>818</v>
      </c>
      <c r="U21" s="373" t="s">
        <v>818</v>
      </c>
      <c r="V21" s="9">
        <v>2136</v>
      </c>
      <c r="W21" s="1392">
        <v>2179</v>
      </c>
      <c r="X21" s="364">
        <f>SUM(V21-W21)</f>
        <v>-43</v>
      </c>
      <c r="Y21" s="365">
        <f>IFERROR($W21/$V21, 0)</f>
        <v>1.0201310861423221</v>
      </c>
      <c r="Z21" s="21">
        <v>46112</v>
      </c>
      <c r="AA21" s="818">
        <v>1</v>
      </c>
      <c r="AB21" s="818">
        <v>1</v>
      </c>
      <c r="AC21" s="818">
        <v>1</v>
      </c>
      <c r="AD21" s="1259" t="s">
        <v>872</v>
      </c>
    </row>
    <row r="22" spans="1:30" ht="39.75" customHeight="1">
      <c r="A22" s="1370"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8" t="s">
        <v>38</v>
      </c>
      <c r="Q22" s="998">
        <v>46087</v>
      </c>
      <c r="R22" s="703" t="s">
        <v>110</v>
      </c>
      <c r="S22" s="363">
        <v>46132</v>
      </c>
      <c r="T22" s="373" t="s">
        <v>818</v>
      </c>
      <c r="U22" s="373" t="s">
        <v>818</v>
      </c>
      <c r="V22" s="999">
        <v>105</v>
      </c>
      <c r="W22" s="1377">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70"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8" t="s">
        <v>38</v>
      </c>
      <c r="Q23" s="998">
        <v>46106</v>
      </c>
      <c r="R23" s="703" t="s">
        <v>110</v>
      </c>
      <c r="S23" s="363">
        <v>46132</v>
      </c>
      <c r="T23" s="373" t="s">
        <v>818</v>
      </c>
      <c r="U23" s="373" t="s">
        <v>818</v>
      </c>
      <c r="V23" s="999">
        <v>406</v>
      </c>
      <c r="W23" s="1377">
        <v>417</v>
      </c>
      <c r="X23" s="994">
        <f t="shared" si="2"/>
        <v>-11</v>
      </c>
      <c r="Y23" s="365">
        <f t="shared" si="3"/>
        <v>1.0270935960591132</v>
      </c>
      <c r="Z23" s="1005">
        <v>46119</v>
      </c>
      <c r="AA23" s="818">
        <v>1</v>
      </c>
      <c r="AB23" s="818">
        <v>1</v>
      </c>
      <c r="AC23" s="818">
        <v>1</v>
      </c>
      <c r="AD23" s="1259" t="s">
        <v>878</v>
      </c>
    </row>
    <row r="24" spans="1:30" ht="39.75" customHeight="1">
      <c r="A24" s="1370"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8" t="s">
        <v>38</v>
      </c>
      <c r="Q24" s="998">
        <v>46087</v>
      </c>
      <c r="R24" s="703" t="s">
        <v>110</v>
      </c>
      <c r="S24" s="363">
        <v>46132</v>
      </c>
      <c r="T24" s="373" t="s">
        <v>818</v>
      </c>
      <c r="U24" s="373" t="s">
        <v>818</v>
      </c>
      <c r="V24" s="999">
        <v>742</v>
      </c>
      <c r="W24" s="1377">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6"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8" t="s">
        <v>38</v>
      </c>
      <c r="Q25" s="703">
        <v>45743</v>
      </c>
      <c r="R25" s="703" t="s">
        <v>238</v>
      </c>
      <c r="S25" s="363">
        <v>46134</v>
      </c>
      <c r="T25" s="373" t="s">
        <v>818</v>
      </c>
      <c r="U25" s="373" t="s">
        <v>818</v>
      </c>
      <c r="V25" s="704">
        <v>1831</v>
      </c>
      <c r="W25" s="1387">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245" activePane="topRight" state="frozen"/>
      <selection pane="topRight" activeCell="A250" sqref="A250:XFD25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6">
        <v>46172</v>
      </c>
      <c r="D2" s="360" t="s">
        <v>897</v>
      </c>
      <c r="E2" s="360">
        <v>45897</v>
      </c>
      <c r="F2" s="358" t="s">
        <v>53</v>
      </c>
      <c r="G2" s="361"/>
      <c r="H2" s="362">
        <v>0</v>
      </c>
      <c r="I2" s="1062" t="s">
        <v>593</v>
      </c>
      <c r="J2" s="362" t="s">
        <v>30</v>
      </c>
      <c r="K2" s="360">
        <v>45891</v>
      </c>
      <c r="L2" s="300" t="s">
        <v>110</v>
      </c>
      <c r="M2" s="346">
        <v>184994.5</v>
      </c>
      <c r="N2" s="1381">
        <v>159271.5</v>
      </c>
      <c r="O2" s="930"/>
      <c r="P2" s="1252">
        <v>159271.5</v>
      </c>
      <c r="Q2" s="300" t="s">
        <v>110</v>
      </c>
      <c r="R2" s="1383"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6">
        <v>46172</v>
      </c>
      <c r="D3" s="358" t="s">
        <v>52</v>
      </c>
      <c r="E3" s="360">
        <v>46077</v>
      </c>
      <c r="F3" s="701" t="s">
        <v>53</v>
      </c>
      <c r="G3" s="691" t="s">
        <v>900</v>
      </c>
      <c r="H3" s="692">
        <v>0</v>
      </c>
      <c r="I3" s="1062" t="s">
        <v>593</v>
      </c>
      <c r="J3" s="692" t="s">
        <v>30</v>
      </c>
      <c r="K3" s="700" t="s">
        <v>260</v>
      </c>
      <c r="L3" s="692" t="s">
        <v>110</v>
      </c>
      <c r="M3" s="1011">
        <v>12404.9</v>
      </c>
      <c r="N3" s="1382">
        <v>11793.85</v>
      </c>
      <c r="O3" s="930"/>
      <c r="P3" s="1252">
        <v>11793.85</v>
      </c>
      <c r="Q3" s="304" t="s">
        <v>110</v>
      </c>
      <c r="R3" s="1384"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6">
        <v>46172</v>
      </c>
      <c r="D4" s="360" t="s">
        <v>50</v>
      </c>
      <c r="E4" s="360">
        <v>45905</v>
      </c>
      <c r="F4" s="360" t="s">
        <v>55</v>
      </c>
      <c r="G4" s="361"/>
      <c r="H4" s="362">
        <v>0</v>
      </c>
      <c r="I4" s="1062" t="s">
        <v>593</v>
      </c>
      <c r="J4" s="362" t="s">
        <v>30</v>
      </c>
      <c r="K4" s="299">
        <v>45943</v>
      </c>
      <c r="L4" s="681" t="s">
        <v>110</v>
      </c>
      <c r="M4" s="686">
        <v>2167.3000000000002</v>
      </c>
      <c r="N4" s="1252">
        <v>1930.3</v>
      </c>
      <c r="O4" s="1394"/>
      <c r="P4" s="1252">
        <v>1930.3</v>
      </c>
      <c r="Q4" s="362" t="s">
        <v>110</v>
      </c>
      <c r="R4" s="1431" t="s">
        <v>38</v>
      </c>
      <c r="S4" s="363">
        <v>45908</v>
      </c>
      <c r="T4" s="333">
        <v>279</v>
      </c>
      <c r="U4" s="333">
        <v>279</v>
      </c>
      <c r="V4" s="3">
        <f ca="1">IFERROR($W4/$V4, 0)</f>
        <v>1</v>
      </c>
      <c r="W4" s="30" t="s">
        <v>819</v>
      </c>
      <c r="X4" s="1201">
        <v>1</v>
      </c>
      <c r="Y4" s="1201">
        <v>1</v>
      </c>
      <c r="Z4" s="1201">
        <v>1</v>
      </c>
      <c r="AA4" s="59">
        <v>46133</v>
      </c>
      <c r="AB4" s="379">
        <v>46133</v>
      </c>
      <c r="AC4" s="1395"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3"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3"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6"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400"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400" t="s">
        <v>110</v>
      </c>
      <c r="M10" s="1141">
        <v>66674.3</v>
      </c>
      <c r="N10" s="1350">
        <v>50364.3</v>
      </c>
      <c r="O10" s="930"/>
      <c r="P10" s="343">
        <v>50364.3</v>
      </c>
      <c r="Q10" s="304" t="s">
        <v>110</v>
      </c>
      <c r="R10" s="1383"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1" t="s">
        <v>30</v>
      </c>
      <c r="K11" s="682">
        <v>45903</v>
      </c>
      <c r="L11" s="372" t="s">
        <v>110</v>
      </c>
      <c r="M11" s="1139">
        <v>93666.75</v>
      </c>
      <c r="N11" s="343">
        <v>78401.25</v>
      </c>
      <c r="O11" s="1314"/>
      <c r="P11" s="1300">
        <v>78401.25</v>
      </c>
      <c r="Q11" s="1385"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6">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2" t="s">
        <v>38</v>
      </c>
      <c r="S105" s="1299">
        <v>46027</v>
      </c>
      <c r="T105" s="1356">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2">
        <v>1.01</v>
      </c>
      <c r="W152" s="502">
        <v>45890</v>
      </c>
      <c r="X152" s="280">
        <v>1</v>
      </c>
      <c r="Y152" s="280">
        <v>1</v>
      </c>
      <c r="Z152" s="365">
        <v>1</v>
      </c>
      <c r="AA152" s="59">
        <v>45926</v>
      </c>
      <c r="AB152" s="59">
        <v>45926</v>
      </c>
      <c r="AC152" s="389" t="s">
        <v>1169</v>
      </c>
    </row>
    <row r="153" spans="1:29" ht="39.75" customHeight="1">
      <c r="A153" s="1352"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7">
        <v>12316.35</v>
      </c>
      <c r="N153" s="343">
        <v>11751.85</v>
      </c>
      <c r="O153" s="575"/>
      <c r="P153" s="343">
        <v>11751.85</v>
      </c>
      <c r="Q153" s="937" t="s">
        <v>110</v>
      </c>
      <c r="R153" s="948" t="s">
        <v>38</v>
      </c>
      <c r="S153" s="998">
        <v>46086</v>
      </c>
      <c r="T153" s="333">
        <v>7</v>
      </c>
      <c r="U153" s="994">
        <v>7</v>
      </c>
      <c r="V153" s="3">
        <f ca="1">IFERROR($W153/$V153, 0)</f>
        <v>1</v>
      </c>
      <c r="W153" s="1398">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7">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7">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7">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7">
        <v>16760.150000000001</v>
      </c>
      <c r="N157" s="343">
        <v>14572.65</v>
      </c>
      <c r="O157" s="935">
        <v>3931.15</v>
      </c>
      <c r="P157" s="1397">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7">
        <v>14178.2</v>
      </c>
      <c r="N158" s="423">
        <v>12286.2</v>
      </c>
      <c r="O158" s="423">
        <v>1892</v>
      </c>
      <c r="P158" s="1397">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3"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3"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4"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5"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2" t="s">
        <v>1392</v>
      </c>
      <c r="B293" s="1358" t="s">
        <v>41</v>
      </c>
      <c r="C293" s="299">
        <v>46081</v>
      </c>
      <c r="D293" s="1257" t="s">
        <v>1367</v>
      </c>
      <c r="E293" s="1295">
        <v>46059</v>
      </c>
      <c r="F293" s="1359" t="s">
        <v>51</v>
      </c>
      <c r="G293" s="1359"/>
      <c r="H293" s="1315">
        <v>171</v>
      </c>
      <c r="I293" s="1360" t="s">
        <v>593</v>
      </c>
      <c r="J293" s="1315" t="s">
        <v>36</v>
      </c>
      <c r="K293" s="1361">
        <v>46062</v>
      </c>
      <c r="L293" s="1189" t="s">
        <v>110</v>
      </c>
      <c r="M293" s="1362">
        <v>160211</v>
      </c>
      <c r="N293" s="41"/>
      <c r="O293" s="575"/>
      <c r="P293" s="1362">
        <v>160211</v>
      </c>
      <c r="Q293" s="1190" t="s">
        <v>110</v>
      </c>
      <c r="R293" s="1363" t="s">
        <v>38</v>
      </c>
      <c r="S293" s="1364">
        <v>46062</v>
      </c>
      <c r="T293" s="1365">
        <v>10731</v>
      </c>
      <c r="U293" s="1366">
        <v>10731</v>
      </c>
      <c r="V293" s="79">
        <f>IFERROR(Table5[[#This Row],[Actual Redline Completed Footage UG]]/Table5[[#This Row],[Footage UG]], 0)</f>
        <v>1</v>
      </c>
      <c r="W293" s="1399">
        <v>46070</v>
      </c>
      <c r="X293" s="1367">
        <v>1</v>
      </c>
      <c r="Y293" s="1367">
        <v>1</v>
      </c>
      <c r="Z293" s="1367">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row>
    <row r="1527" spans="1:7">
      <c r="A1527" t="s">
        <v>798</v>
      </c>
    </row>
    <row r="1528" spans="1:7">
      <c r="A1528" t="s">
        <v>702</v>
      </c>
    </row>
    <row r="1529" spans="1:7">
      <c r="A1529" t="s">
        <v>601</v>
      </c>
    </row>
    <row r="1530" spans="1:7">
      <c r="A1530" t="s">
        <v>619</v>
      </c>
    </row>
    <row r="1531" spans="1:7">
      <c r="A1531" t="s">
        <v>607</v>
      </c>
    </row>
    <row r="1532" spans="1:7">
      <c r="A1532" t="s">
        <v>716</v>
      </c>
    </row>
    <row r="1533" spans="1:7">
      <c r="A1533" t="s">
        <v>726</v>
      </c>
    </row>
    <row r="1534" spans="1:7">
      <c r="A1534"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3" t="s">
        <v>604</v>
      </c>
      <c r="B2958" s="1436" t="s">
        <v>1453</v>
      </c>
      <c r="C2958" s="23">
        <v>46140</v>
      </c>
      <c r="D2958" s="11">
        <v>276</v>
      </c>
      <c r="G2958" t="s">
        <v>1451</v>
      </c>
    </row>
    <row r="2959" spans="1:7">
      <c r="A2959" s="1433" t="s">
        <v>625</v>
      </c>
      <c r="B2959" s="1437" t="s">
        <v>2536</v>
      </c>
      <c r="C2959" s="23">
        <v>46140</v>
      </c>
      <c r="D2959" s="11">
        <v>857</v>
      </c>
      <c r="G2959" t="s">
        <v>1451</v>
      </c>
    </row>
    <row r="2960" spans="1:7">
      <c r="A2960" s="1433" t="s">
        <v>610</v>
      </c>
      <c r="B2960" s="1437" t="s">
        <v>52</v>
      </c>
      <c r="C2960" s="23">
        <v>46140</v>
      </c>
      <c r="D2960" s="89">
        <v>674</v>
      </c>
      <c r="G2960" t="s">
        <v>1451</v>
      </c>
    </row>
    <row r="2961" spans="1:7">
      <c r="A2961" s="1435" t="s">
        <v>607</v>
      </c>
      <c r="B2961" s="1434" t="s">
        <v>2536</v>
      </c>
      <c r="C2961" s="23">
        <v>46140</v>
      </c>
      <c r="D2961" s="89">
        <v>2304</v>
      </c>
      <c r="G2961" t="s">
        <v>1451</v>
      </c>
    </row>
    <row r="2962" spans="1:7">
      <c r="A2962" s="1435" t="s">
        <v>671</v>
      </c>
      <c r="B2962" s="1434"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6"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G2988" t="s">
        <v>2540</v>
      </c>
    </row>
    <row r="2989" spans="1:7">
      <c r="A2989" s="1233" t="s">
        <v>607</v>
      </c>
      <c r="B2989" s="1233" t="s">
        <v>54</v>
      </c>
      <c r="C2989" s="23">
        <v>46146</v>
      </c>
      <c r="G2989" t="s">
        <v>2540</v>
      </c>
    </row>
    <row r="2990" spans="1:7">
      <c r="A2990" s="1234" t="s">
        <v>619</v>
      </c>
      <c r="B2990" s="1234" t="s">
        <v>54</v>
      </c>
      <c r="C2990" s="23">
        <v>46146</v>
      </c>
      <c r="G2990" t="s">
        <v>2540</v>
      </c>
    </row>
    <row r="2991" spans="1:7">
      <c r="A2991" s="1234" t="s">
        <v>636</v>
      </c>
      <c r="B2991" s="1234" t="s">
        <v>52</v>
      </c>
      <c r="C2991" s="23">
        <v>46146</v>
      </c>
      <c r="G2991" t="s">
        <v>2540</v>
      </c>
    </row>
    <row r="2992" spans="1:7">
      <c r="A2992" s="1234" t="s">
        <v>702</v>
      </c>
      <c r="B2992" s="1234" t="s">
        <v>2541</v>
      </c>
      <c r="C2992" s="23">
        <v>46146</v>
      </c>
      <c r="G2992" t="s">
        <v>2540</v>
      </c>
    </row>
    <row r="2993" spans="1:7">
      <c r="A2993" s="1235" t="s">
        <v>716</v>
      </c>
      <c r="B2993" s="1234" t="s">
        <v>54</v>
      </c>
      <c r="C2993" s="23">
        <v>46146</v>
      </c>
      <c r="G2993" t="s">
        <v>2540</v>
      </c>
    </row>
    <row r="2994" spans="1:7">
      <c r="A2994" s="1234" t="s">
        <v>726</v>
      </c>
      <c r="B2994" s="1234" t="s">
        <v>1453</v>
      </c>
      <c r="C2994" s="23">
        <v>46146</v>
      </c>
      <c r="G2994" t="s">
        <v>2540</v>
      </c>
    </row>
    <row r="2995" spans="1:7">
      <c r="A2995" s="240" t="s">
        <v>798</v>
      </c>
      <c r="B2995" s="240" t="s">
        <v>2529</v>
      </c>
      <c r="C2995" s="23">
        <v>46146</v>
      </c>
      <c r="G2995"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607C5E9-BA9E-4939-825E-A88684B05DE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2026-05-04T21:36:55Z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