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28" documentId="8_{DCF85A03-1EEC-410A-B6A1-333228F65FDB}" xr6:coauthVersionLast="47" xr6:coauthVersionMax="47" xr10:uidLastSave="{2FBE538E-5062-473E-BC9E-B066A49F5CF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20" r:id="rId12"/>
    <pivotCache cacheId="821" r:id="rId13"/>
    <pivotCache cacheId="822" r:id="rId14"/>
    <pivotCache cacheId="823" r:id="rId15"/>
    <pivotCache cacheId="8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1"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3" i="2"/>
  <c r="Y113" i="2"/>
  <c r="V113" i="30"/>
  <c r="V311" i="30"/>
  <c r="Y117" i="2"/>
  <c r="X117" i="2"/>
  <c r="Y116" i="2"/>
  <c r="X116" i="2"/>
  <c r="V339" i="30"/>
  <c r="V337" i="30"/>
  <c r="V321" i="30"/>
  <c r="V325" i="30"/>
  <c r="V315" i="30"/>
  <c r="V304" i="30"/>
  <c r="V298" i="30"/>
  <c r="V297" i="30"/>
  <c r="X81" i="2"/>
  <c r="Y81" i="2"/>
  <c r="V327" i="30"/>
  <c r="V309" i="30"/>
  <c r="Y27" i="31"/>
  <c r="X27" i="31"/>
  <c r="Y54" i="2"/>
  <c r="Y26" i="31"/>
  <c r="X26" i="31"/>
  <c r="Y48" i="31"/>
  <c r="X48" i="31"/>
  <c r="V338" i="30"/>
  <c r="Y50" i="31"/>
  <c r="X50" i="31"/>
  <c r="Y30" i="31"/>
  <c r="X30" i="31"/>
  <c r="Y184" i="2"/>
  <c r="Y185" i="2"/>
  <c r="Y186" i="2"/>
  <c r="Y187" i="2"/>
  <c r="Y188" i="2"/>
  <c r="Y189" i="2"/>
  <c r="Y190" i="2"/>
  <c r="Y191" i="2"/>
  <c r="Y192" i="2"/>
  <c r="Y193" i="2"/>
  <c r="V139" i="30"/>
  <c r="V313"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3" i="30"/>
  <c r="V314" i="30"/>
  <c r="V322" i="30"/>
  <c r="V323" i="30"/>
  <c r="V324" i="30"/>
  <c r="V331" i="30"/>
  <c r="V332"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1" i="30"/>
  <c r="V176" i="30"/>
  <c r="V179" i="30"/>
  <c r="V31" i="30"/>
  <c r="V28" i="30"/>
  <c r="V29" i="30"/>
  <c r="V333" i="30"/>
  <c r="V22" i="30"/>
  <c r="V180" i="30"/>
  <c r="V302" i="30"/>
  <c r="V9" i="30"/>
  <c r="V23" i="30"/>
  <c r="V319" i="30"/>
  <c r="V178" i="30"/>
  <c r="V32" i="30"/>
  <c r="V177" i="30"/>
  <c r="V30" i="30"/>
  <c r="V308" i="30"/>
  <c r="V181" i="30"/>
  <c r="V320" i="30"/>
  <c r="V310" i="30"/>
  <c r="V175" i="30"/>
  <c r="V152" i="30"/>
  <c r="V318" i="30"/>
  <c r="V10" i="30"/>
  <c r="V300" i="30"/>
  <c r="V5"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<sst xmlns="http://schemas.openxmlformats.org/spreadsheetml/2006/main" count="22023" uniqueCount="2699">
  <si>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</si>
  <si>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</si>
  <si>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</si>
  <si>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</si>
  <si>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</si>
  <si>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</si>
  <si>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</si>
  <si>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</si>
  <si>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</si>
  <si>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</si>
  <si>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</si>
  <si>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</si>
  <si>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</si>
  <si>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</si>
  <si>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</si>
  <si>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</si>
  <si>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</si>
  <si>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</si>
  <si>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</si>
  <si>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</si>
  <si>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</si>
  <si>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</si>
  <si>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</si>
  <si>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</si>
  <si>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</si>
  <si>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</si>
  <si>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</si>
  <si>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</si>
  <si>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</si>
  <si>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</si>
  <si>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</si>
  <si>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</si>
  <si>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</si>
  <si>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</si>
  <si>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</si>
  <si>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</si>
  <si>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</si>
  <si>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</si>
  <si>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</si>
  <si>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</si>
  <si>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</si>
  <si>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</si>
  <si>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</si>
  <si>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</si>
  <si>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</si>
  <si>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</si>
  <si>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</si>
  <si>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</si>
  <si>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</si>
  <si>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</si>
  <si>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</si>
  <si>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</si>
  <si>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</si>
  <si>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</si>
  <si>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</si>
  <si>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</si>
  <si>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</si>
  <si>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</si>
  <si>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</si>
  <si>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</si>
  <si>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</si>
  <si>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</si>
  <si>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</si>
  <si>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</si>
  <si>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</si>
  <si>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</si>
  <si>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</si>
  <si>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</si>
  <si>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</si>
  <si>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</si>
  <si>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</si>
  <si>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</si>
  <si>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</si>
  <si>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</si>
  <si>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</si>
  <si>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</si>
  <si>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</si>
  <si>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</si>
  <si>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</si>
  <si>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</si>
  <si>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</si>
  <si>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</si>
  <si>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</si>
  <si>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</si>
  <si>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</si>
  <si>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</si>
  <si>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</si>
  <si>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</si>
  <si>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</si>
  <si>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</si>
  <si>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</si>
  <si>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</si>
  <si>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</si>
  <si>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</si>
  <si>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</si>
  <si>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</si>
  <si>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</si>
  <si>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</si>
  <si>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</si>
  <si>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</si>
  <si>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</si>
  <si>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</si>
  <si>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</si>
  <si>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</si>
  <si>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</si>
  <si>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</si>
  <si>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</si>
  <si>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</si>
  <si>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</si>
  <si>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</si>
  <si>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</si>
  <si>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</si>
  <si>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</si>
  <si>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</si>
  <si>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</si>
  <si>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</si>
  <si>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</si>
  <si>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</si>
  <si>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</si>
  <si>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</si>
  <si>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</si>
  <si>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</si>
  <si>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</si>
  <si>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</si>
  <si>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</si>
  <si>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</si>
  <si>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</si>
  <si>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</si>
  <si>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</si>
  <si>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</si>
  <si>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</si>
  <si>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</si>
  <si>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</si>
  <si>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</si>
  <si>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</si>
  <si>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</si>
  <si>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</si>
  <si>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</si>
  <si>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</si>
  <si>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</si>
  <si>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</si>
  <si>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</si>
  <si>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</si>
  <si>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</si>
  <si>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</si>
  <si>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</si>
  <si>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</si>
  <si>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</si>
  <si>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</si>
  <si>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</si>
  <si>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</si>
  <si>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</si>
  <si>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</si>
  <si>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</si>
  <si>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</si>
  <si>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</si>
  <si>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</si>
  <si>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</si>
  <si>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</si>
  <si>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</si>
  <si>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</si>
  <si>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</si>
  <si>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</si>
  <si>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</si>
  <si>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</si>
  <si>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</si>
  <si>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</si>
  <si>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</si>
  <si>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</si>
  <si>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</si>
  <si>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</si>
  <si>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</si>
  <si>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</si>
  <si>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</si>
  <si>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</si>
  <si>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</si>
  <si>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</si>
  <si>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</si>
  <si>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</si>
  <si>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</si>
  <si>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</si>
  <si>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</si>
  <si>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</si>
  <si>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</si>
  <si>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</si>
  <si>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</si>
  <si>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</si>
  <si>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</si>
  <si>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</si>
  <si>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</si>
  <si>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</si>
  <si>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</si>
  <si>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</si>
  <si>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</si>
  <si>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</si>
  <si>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</si>
  <si>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</si>
  <si>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</si>
  <si>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</si>
  <si>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</si>
  <si>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</si>
  <si>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</si>
  <si>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</si>
  <si>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</si>
  <si>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</si>
  <si>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</si>
  <si>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</si>
  <si>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</si>
  <si>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</si>
  <si>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</si>
  <si>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</si>
  <si>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</si>
  <si>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</si>
  <si>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</si>
  <si>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</si>
  <si>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</si>
  <si>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</si>
  <si>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</si>
  <si>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</si>
  <si>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</si>
  <si>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</si>
  <si>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</si>
  <si>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</si>
  <si>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</si>
  <si>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</si>
  <si>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</si>
  <si>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</si>
  <si>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</si>
  <si>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</si>
  <si>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</si>
  <si>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</si>
  <si>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</si>
  <si>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</si>
  <si>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</si>
  <si>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</si>
  <si>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</si>
  <si>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</si>
  <si>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</si>
  <si>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</si>
  <si>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</si>
  <si>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</si>
  <si>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</si>
  <si>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</si>
  <si>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</si>
  <si>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</si>
  <si>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</si>
  <si>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</si>
  <si>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</si>
  <si>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</si>
  <si>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</si>
  <si>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</si>
  <si>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</si>
  <si>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</si>
  <si>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</si>
  <si>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</si>
  <si>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</si>
  <si>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</si>
  <si>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</si>
  <si>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</si>
  <si>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</si>
  <si>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</si>
  <si>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</si>
  <si>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</si>
  <si>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</si>
  <si>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</si>
  <si>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</si>
  <si>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</si>
  <si>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</si>
  <si>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</si>
  <si>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</si>
  <si>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</si>
  <si>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</si>
  <si>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</si>
  <si>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</si>
  <si>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</si>
  <si>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</si>
  <si>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</si>
  <si>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</si>
  <si>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</si>
  <si>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</si>
  <si>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</si>
  <si>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</si>
  <si>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</si>
  <si>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</si>
  <si>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</si>
  <si>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</si>
  <si>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</si>
  <si>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</si>
  <si>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</si>
  <si>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</si>
  <si>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</si>
  <si>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</si>
  <si>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</si>
  <si>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</si>
  <si>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</si>
  <si>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</si>
  <si>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</si>
  <si>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</si>
  <si>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</si>
  <si>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</si>
  <si>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</si>
  <si>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</si>
  <si>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</si>
  <si>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</si>
  <si>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</si>
  <si>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</si>
  <si>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</si>
  <si>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</si>
  <si>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</si>
  <si>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</si>
  <si>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</si>
  <si>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</si>
  <si>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</si>
  <si>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</si>
  <si>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</si>
  <si>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</si>
  <si>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</si>
  <si>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</si>
  <si>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</si>
  <si>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</si>
  <si>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</si>
  <si>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</si>
  <si>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</si>
  <si>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</si>
  <si>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</si>
  <si>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</si>
  <si>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</si>
  <si>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</si>
  <si>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</si>
  <si>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</si>
  <si>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</si>
  <si>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</si>
  <si>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</si>
  <si>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</si>
  <si>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</si>
  <si>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</si>
  <si>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</si>
  <si>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</si>
  <si>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</si>
  <si>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</si>
  <si>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</si>
  <si>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</si>
  <si>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</si>
  <si>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</si>
  <si>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</si>
  <si>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</si>
  <si>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</si>
  <si>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</si>
  <si>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</si>
  <si>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</si>
  <si>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</si>
  <si>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</si>
  <si>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</si>
  <si>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</si>
  <si>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</si>
  <si>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</si>
  <si>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</si>
  <si>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</si>
  <si>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</si>
  <si>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</si>
  <si>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</si>
  <si>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</si>
  <si>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</si>
  <si>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</si>
  <si>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</si>
  <si>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</si>
  <si>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</si>
  <si>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</si>
  <si>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</si>
  <si>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</si>
  <si>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</si>
  <si>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</si>
  <si>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</si>
  <si>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</si>
  <si>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</si>
  <si>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</si>
  <si>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</si>
  <si>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</si>
  <si>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</si>
  <si>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</si>
  <si>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</si>
  <si>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</si>
  <si>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</si>
  <si>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</si>
  <si>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</si>
  <si>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</si>
  <si>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</si>
  <si>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</si>
  <si>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</si>
  <si>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</si>
  <si>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</si>
  <si>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</si>
  <si>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</si>
  <si>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</si>
  <si>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</si>
  <si>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</si>
  <si>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</si>
  <si>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</si>
  <si>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</si>
  <si>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</si>
  <si>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</si>
  <si>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</si>
  <si>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</si>
  <si>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</si>
  <si>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</si>
  <si>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</si>
  <si>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</si>
  <si>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</si>
  <si>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</si>
  <si>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</si>
  <si>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</si>
  <si>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</si>
  <si>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</si>
  <si>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</si>
  <si>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</si>
  <si>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</si>
  <si>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</si>
  <si>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</si>
  <si>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</si>
  <si>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</si>
  <si>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</si>
  <si>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</si>
  <si>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</si>
  <si>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</si>
  <si>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</si>
  <si>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</si>
  <si>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</si>
  <si>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</si>
  <si>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</si>
  <si>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</si>
  <si>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</si>
  <si>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</si>
  <si>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</si>
  <si>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</si>
  <si>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</si>
  <si>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</si>
  <si>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</si>
  <si>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</si>
  <si>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</si>
  <si>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</si>
  <si>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</si>
  <si>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</si>
  <si>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</si>
  <si>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</si>
  <si>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</si>
  <si>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</si>
  <si>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</si>
  <si>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</si>
  <si>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</si>
  <si>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</si>
  <si>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</si>
  <si>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</si>
  <si>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</si>
  <si>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</si>
  <si>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</si>
  <si>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</si>
  <si>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</si>
  <si>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</si>
  <si>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</si>
  <si>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</si>
  <si>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</si>
  <si>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</si>
  <si>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</si>
  <si>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</si>
  <si>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</si>
  <si>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</si>
  <si>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</si>
  <si>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</si>
  <si>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</si>
  <si>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</si>
  <si>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</si>
  <si>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</si>
  <si>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</si>
  <si>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</si>
  <si>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</si>
  <si>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</si>
  <si>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</si>
  <si>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</si>
  <si>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</si>
  <si>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</si>
  <si>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</si>
  <si>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</si>
  <si>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</si>
  <si>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</si>
  <si>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</si>
  <si>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</si>
  <si>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</si>
  <si>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</si>
  <si>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</si>
  <si>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</si>
  <si>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</si>
  <si>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</si>
  <si>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</si>
  <si>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</si>
  <si>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</si>
  <si>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</si>
  <si>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</si>
  <si>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</si>
  <si>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</si>
  <si>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</si>
  <si>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</si>
  <si>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</si>
  <si>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</si>
  <si>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</si>
  <si>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</si>
  <si>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</si>
  <si>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</si>
  <si>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</si>
  <si>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</si>
  <si>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</si>
  <si>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</si>
  <si>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</si>
  <si>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</si>
  <si>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</si>
  <si>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</si>
  <si>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</si>
  <si>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</si>
  <si>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</si>
  <si>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</si>
  <si>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</si>
  <si>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</si>
  <si>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</si>
  <si>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</si>
  <si>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</si>
  <si>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</si>
  <si>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</si>
  <si>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</si>
  <si>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</si>
  <si>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</si>
  <si>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</si>
  <si>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</si>
  <si>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</si>
  <si>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</si>
  <si>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</si>
  <si>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</si>
  <si>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</si>
  <si>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</si>
  <si>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</si>
  <si>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</si>
  <si>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</si>
  <si>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</si>
  <si>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</si>
  <si>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</si>
  <si>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</si>
  <si>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</si>
  <si>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</si>
  <si>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</si>
  <si>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</si>
  <si>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</si>
  <si>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</si>
  <si>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</si>
  <si>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</si>
  <si>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</si>
  <si>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</si>
  <si>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</si>
  <si>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</si>
  <si>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</si>
  <si>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</si>
  <si>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</si>
  <si>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</si>
  <si>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</si>
  <si>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</si>
  <si>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</si>
  <si>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</si>
  <si>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</si>
  <si>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</si>
  <si>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Completed on Track</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</si>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</sst>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55</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199277</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7" t="s">
        <v>0</v>
      </c>
      <c r="B1" s="1537"/>
      <c r="C1" s="1537"/>
      <c r="D1" s="1537"/>
      <c r="E1" s="1537"/>
      <c r="F1" s="1537"/>
      <c r="G1" s="1537"/>
      <c r="H1" s="1537"/>
      <c r="I1" s="1537"/>
      <c r="J1" s="1537"/>
      <c r="K1" s="1537"/>
      <c r="L1" s="1537"/>
      <c r="M1" s="1537"/>
      <c r="N1" s="1537"/>
      <c r="O1" s="1537"/>
      <c r="P1" s="1537"/>
      <c r="Q1" s="1007"/>
      <c r="S1" s="1007"/>
      <c r="T1" s="1007"/>
      <c r="U1" s="1007"/>
      <c r="V1" s="1007"/>
      <c r="W1" s="1007"/>
      <c r="X1" s="1007"/>
      <c r="Y1" s="1007"/>
      <c r="Z1" s="1007"/>
    </row>
    <row r="2" spans="1:26" ht="24.95" customHeight="1">
      <c r="A2" s="1538" t="str">
        <f ca="1">"Last Updated: "&amp;TEXT(NOW(),"MM/DD/YYYY  h:mm AM/PM")</f>
        <v>Last Updated: 06/12/2026  5:44 PM</v>
      </c>
      <c r="B2" s="1538"/>
      <c r="C2" s="1538"/>
      <c r="D2" s="1538"/>
      <c r="E2" s="1538"/>
      <c r="F2" s="1538"/>
      <c r="G2" s="1538"/>
      <c r="H2" s="1538"/>
      <c r="I2" s="1538"/>
      <c r="J2" s="1538"/>
      <c r="K2" s="1538"/>
      <c r="L2" s="1538"/>
      <c r="M2" s="1538"/>
      <c r="N2" s="1538"/>
      <c r="O2" s="1538"/>
      <c r="P2" s="153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9" t="s">
        <v>7</v>
      </c>
      <c r="B7" s="1539"/>
      <c r="C7" s="1539"/>
      <c r="D7" s="1539"/>
      <c r="E7" s="1539"/>
      <c r="F7" s="1539"/>
      <c r="G7" s="1539"/>
      <c r="H7" s="1539"/>
      <c r="I7" s="1539"/>
      <c r="J7" s="1539"/>
      <c r="K7" s="1539"/>
      <c r="L7" s="1539"/>
      <c r="M7" s="1539"/>
      <c r="N7" s="1539"/>
      <c r="O7" s="1539"/>
      <c r="P7" s="153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0" t="s">
        <v>8</v>
      </c>
      <c r="B9" s="1541"/>
      <c r="C9" s="1007"/>
      <c r="D9" s="1531" t="s">
        <v>9</v>
      </c>
      <c r="E9" s="1532"/>
      <c r="F9" s="1533"/>
      <c r="G9" s="1007"/>
      <c r="H9" s="1531" t="s">
        <v>10</v>
      </c>
      <c r="I9" s="1532"/>
      <c r="J9" s="1533"/>
      <c r="K9" s="1007"/>
      <c r="L9" s="1531" t="s">
        <v>11</v>
      </c>
      <c r="M9" s="1532"/>
      <c r="N9" s="1533"/>
      <c r="O9" s="1007"/>
      <c r="P9" s="1007"/>
      <c r="Q9" s="1007"/>
      <c r="R9" s="1007"/>
      <c r="S9" s="1007"/>
      <c r="T9" s="1007"/>
      <c r="U9" s="1007"/>
      <c r="V9" s="1007"/>
      <c r="W9" s="1007"/>
      <c r="X9" s="1007"/>
      <c r="Y9" s="1007"/>
      <c r="Z9" s="1007"/>
    </row>
    <row r="10" spans="1:26" ht="50.1" customHeight="1">
      <c r="A10" s="1542"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165</v>
      </c>
      <c r="B10" s="1543"/>
      <c r="C10" s="1007"/>
      <c r="D10" s="1542"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1034330</v>
      </c>
      <c r="E10" s="1544"/>
      <c r="F10" s="1543"/>
      <c r="G10" s="1007"/>
      <c r="H10" s="1545"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104743</v>
      </c>
      <c r="I10" s="1546"/>
      <c r="J10" s="1547"/>
      <c r="K10" s="1007"/>
      <c r="L10" s="1548"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932663</v>
      </c>
      <c r="M10" s="1549"/>
      <c r="N10" s="155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1" t="s">
        <v>12</v>
      </c>
      <c r="B12" s="1533"/>
      <c r="C12" s="1007"/>
      <c r="D12" s="1531" t="s">
        <v>13</v>
      </c>
      <c r="E12" s="1532"/>
      <c r="F12" s="1533"/>
      <c r="G12" s="1007"/>
      <c r="H12" s="1531" t="s">
        <v>14</v>
      </c>
      <c r="I12" s="1532"/>
      <c r="J12" s="1533"/>
      <c r="K12" s="1007"/>
      <c r="L12" s="1531" t="s">
        <v>15</v>
      </c>
      <c r="M12" s="1532"/>
      <c r="N12" s="1533"/>
      <c r="O12" s="1007"/>
      <c r="P12" s="1007"/>
      <c r="Q12" s="1007"/>
      <c r="R12" s="1007"/>
      <c r="S12" s="1007"/>
      <c r="T12" s="1007"/>
      <c r="U12" s="1007"/>
      <c r="V12" s="1007"/>
      <c r="W12" s="1007"/>
      <c r="X12" s="1007"/>
      <c r="Y12" s="1007"/>
      <c r="Z12" s="1007"/>
    </row>
    <row r="13" spans="1:26" ht="50.1" customHeight="1">
      <c r="A13" s="1551">
        <f>IFERROR(H10/D10,0)</f>
        <v>0.10126652035617259</v>
      </c>
      <c r="B13" s="1552"/>
      <c r="C13" s="1007"/>
      <c r="D13" s="155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11968177.199999999</v>
      </c>
      <c r="E13" s="1558"/>
      <c r="F13" s="1559"/>
      <c r="G13" s="1007"/>
      <c r="H13" s="1542"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10319</v>
      </c>
      <c r="I13" s="1544"/>
      <c r="J13" s="1543"/>
      <c r="K13" s="1007"/>
      <c r="L13" s="1534">
        <f>COUNTA('Pending Resto-COP Packages'!A15:A62)</f>
        <v>36</v>
      </c>
      <c r="M13" s="1535"/>
      <c r="N13" s="153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6" t="s">
        <v>16</v>
      </c>
      <c r="B15" s="1556"/>
      <c r="C15" s="1556"/>
      <c r="D15" s="1556"/>
      <c r="E15" s="1007"/>
      <c r="F15" s="1556" t="s">
        <v>17</v>
      </c>
      <c r="G15" s="1556"/>
      <c r="H15" s="1556"/>
      <c r="I15" s="1556"/>
      <c r="J15" s="1007"/>
      <c r="K15" s="1556" t="s">
        <v>18</v>
      </c>
      <c r="L15" s="1556"/>
      <c r="M15" s="1556"/>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119722</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1454250.7999999998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104</v>
      </c>
      <c r="M17" s="1378">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5.554322084073416E-2</v>
      </c>
      <c r="E19" s="1007"/>
      <c r="F19" s="1015" t="s">
        <v>35</v>
      </c>
      <c r="G19" s="1012" cm="1">
        <f t="array" ref="G19">SUMPRODUCT(--(IF($B$5="All",TRUE,'Tillman UG Footage'!B2:B193=$B$5))*--('Tillman UG Footage'!P2:P193="Locates Called")*--(IF($F$5="All",TRUE,ISNUMBER(FIND($F$5,'Tillman UG Footage'!D2:D193&amp;" "))))*--(IF($H$5="All",TRUE,ISNUMBER(FIND($H$5,'Tillman UG Footage'!F2:F193&amp;" ")))))</f>
        <v>55</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352592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4322451.45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199277</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0.22589159812722995</v>
      </c>
      <c r="E20" s="1007"/>
      <c r="F20" s="1016" t="s">
        <v>38</v>
      </c>
      <c r="G20" s="1013" cm="1">
        <f t="array" ref="G20">SUMPRODUCT(--(IF($B$5="All",TRUE,'Tillman UG Footage'!B2:B193=$B$5))*--('Tillman UG Footage'!P2:P193="Completed")*--(IF($F$5="All",TRUE,ISNUMBER(FIND($F$5,'Tillman UG Footage'!D2:D193&amp;" "))))*--(IF($H$5="All",TRUE,ISNUMBER(FIND($H$5,'Tillman UG Footage'!F2:F193&amp;" ")))))</f>
        <v>2</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16424</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196937.5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772263</v>
      </c>
      <c r="D25" s="1020">
        <f>IFERROR(H10/D10,0)</f>
        <v>0.10126652035617259</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6" t="s">
        <v>44</v>
      </c>
      <c r="B27" s="1556"/>
      <c r="C27" s="1556"/>
      <c r="D27" s="1556"/>
      <c r="F27" s="1560" t="s">
        <v>45</v>
      </c>
      <c r="G27" s="1560"/>
      <c r="H27" s="1560"/>
      <c r="I27" s="156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1" t="s">
        <v>441</v>
      </c>
      <c r="C1" s="1561"/>
      <c r="D1" s="427"/>
      <c r="E1" s="1561" t="s">
        <v>442</v>
      </c>
      <c r="F1" s="156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2"/>
      <c r="B1" s="1562"/>
      <c r="C1" s="1562"/>
      <c r="D1" s="1562"/>
      <c r="E1" s="1562"/>
      <c r="F1" s="1562"/>
      <c r="G1" s="1562"/>
      <c r="H1" s="1563" t="s">
        <v>490</v>
      </c>
      <c r="I1" s="1563"/>
      <c r="J1" s="1563"/>
      <c r="K1" s="1563"/>
      <c r="L1" s="1563"/>
      <c r="M1" s="1563"/>
      <c r="N1" s="1563"/>
      <c r="O1" s="1563"/>
      <c r="P1" s="189"/>
      <c r="Q1" s="1564" t="s">
        <v>97</v>
      </c>
      <c r="R1" s="1564"/>
      <c r="S1" s="1565"/>
      <c r="T1" s="1564"/>
      <c r="U1" s="1564"/>
      <c r="V1" s="1564"/>
      <c r="W1" s="1564"/>
      <c r="X1" s="1564"/>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T67" activePane="topRight" state="frozen"/>
      <selection pane="topRight" activeCell="W73" sqref="W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7">
        <v>46</v>
      </c>
      <c r="I2" s="372" t="s">
        <v>556</v>
      </c>
      <c r="J2" s="1058" t="s">
        <v>30</v>
      </c>
      <c r="K2" s="1568"/>
      <c r="L2" s="1389">
        <v>46147</v>
      </c>
      <c r="M2" s="372" t="s">
        <v>110</v>
      </c>
      <c r="N2" s="991">
        <v>71754.5</v>
      </c>
      <c r="O2" s="372" t="s">
        <v>110</v>
      </c>
      <c r="P2" s="707" t="s">
        <v>29</v>
      </c>
      <c r="Q2" s="1569">
        <v>46147</v>
      </c>
      <c r="R2" s="702"/>
      <c r="S2" s="1569"/>
      <c r="T2" s="1569"/>
      <c r="U2" s="1569"/>
      <c r="V2" s="1570">
        <v>5649</v>
      </c>
      <c r="W2" s="1530">
        <v>3609</v>
      </c>
      <c r="X2" s="1571">
        <f>SUM(V2-W2)</f>
        <v>2040</v>
      </c>
      <c r="Y2" s="1244">
        <f>IFERROR($W2/$V2, 0)</f>
        <v>0.63887413701540097</v>
      </c>
      <c r="Z2" s="1569">
        <v>46169</v>
      </c>
      <c r="AA2" s="1569"/>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7">
        <v>94</v>
      </c>
      <c r="I3" s="372" t="s">
        <v>556</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7">
        <v>31</v>
      </c>
      <c r="I4" s="372" t="s">
        <v>556</v>
      </c>
      <c r="J4" s="1058" t="s">
        <v>30</v>
      </c>
      <c r="K4" s="1568"/>
      <c r="L4" s="1389">
        <v>45795</v>
      </c>
      <c r="M4" s="372" t="s">
        <v>110</v>
      </c>
      <c r="N4" s="991">
        <v>73945</v>
      </c>
      <c r="O4" s="372" t="s">
        <v>110</v>
      </c>
      <c r="P4" s="707" t="s">
        <v>35</v>
      </c>
      <c r="Q4" s="1569">
        <v>46160</v>
      </c>
      <c r="R4" s="702"/>
      <c r="S4" s="1569"/>
      <c r="T4" s="1569"/>
      <c r="U4" s="1569"/>
      <c r="V4" s="1570">
        <v>5923</v>
      </c>
      <c r="W4" s="1228"/>
      <c r="X4" s="1571">
        <f>SUM(V4-W4)</f>
        <v>5923</v>
      </c>
      <c r="Y4" s="1244">
        <f>IFERROR($W4/$V4, 0)</f>
        <v>0</v>
      </c>
      <c r="Z4" s="1569"/>
      <c r="AA4" s="1569"/>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7">
        <v>93</v>
      </c>
      <c r="I5" s="372" t="s">
        <v>556</v>
      </c>
      <c r="J5" s="1058" t="s">
        <v>30</v>
      </c>
      <c r="K5" s="1568"/>
      <c r="L5" s="1389">
        <v>46175</v>
      </c>
      <c r="M5" s="372" t="s">
        <v>110</v>
      </c>
      <c r="N5" s="991">
        <v>111096</v>
      </c>
      <c r="O5" s="372" t="s">
        <v>110</v>
      </c>
      <c r="P5" s="707" t="s">
        <v>35</v>
      </c>
      <c r="Q5" s="1569">
        <v>46171</v>
      </c>
      <c r="R5" s="702"/>
      <c r="S5" s="1569"/>
      <c r="T5" s="1569"/>
      <c r="U5" s="1569"/>
      <c r="V5" s="1570">
        <v>9483</v>
      </c>
      <c r="W5" s="1228"/>
      <c r="X5" s="1571">
        <f>SUM(V5-W5)</f>
        <v>9483</v>
      </c>
      <c r="Y5" s="1244">
        <f>IFERROR($W5/$V5, 0)</f>
        <v>0</v>
      </c>
      <c r="Z5" s="1569"/>
      <c r="AA5" s="1569"/>
      <c r="AB5" s="697">
        <v>0</v>
      </c>
      <c r="AC5" s="697">
        <v>0</v>
      </c>
      <c r="AD5" s="1056">
        <v>0</v>
      </c>
      <c r="AE5" s="1043" t="s">
        <v>562</v>
      </c>
      <c r="AF5" s="714"/>
    </row>
    <row r="6" spans="1:32" s="715" customFormat="1" ht="24.75" customHeight="1">
      <c r="A6" s="1440" t="s">
        <v>564</v>
      </c>
      <c r="B6" s="1255" t="s">
        <v>553</v>
      </c>
      <c r="C6" s="1390">
        <v>46199</v>
      </c>
      <c r="D6" s="1390" t="s">
        <v>473</v>
      </c>
      <c r="E6" s="1389">
        <v>46148</v>
      </c>
      <c r="F6" s="1388" t="s">
        <v>59</v>
      </c>
      <c r="G6" s="1243" t="s">
        <v>565</v>
      </c>
      <c r="H6" s="1567">
        <v>73</v>
      </c>
      <c r="I6" s="1055" t="s">
        <v>566</v>
      </c>
      <c r="J6" s="1058" t="s">
        <v>30</v>
      </c>
      <c r="K6" s="1568"/>
      <c r="L6" s="1389">
        <v>46154</v>
      </c>
      <c r="M6" s="372" t="s">
        <v>110</v>
      </c>
      <c r="N6" s="991">
        <v>132347.5</v>
      </c>
      <c r="O6" s="372" t="s">
        <v>110</v>
      </c>
      <c r="P6" s="729" t="s">
        <v>38</v>
      </c>
      <c r="Q6" s="1569">
        <v>46154</v>
      </c>
      <c r="R6" s="702"/>
      <c r="S6" s="1569"/>
      <c r="T6" s="1569"/>
      <c r="U6" s="1569"/>
      <c r="V6" s="1570">
        <v>11206</v>
      </c>
      <c r="W6" s="1491">
        <v>11264</v>
      </c>
      <c r="X6" s="1571">
        <f>SUM(V6-W6)</f>
        <v>-58</v>
      </c>
      <c r="Y6" s="1244">
        <f>IFERROR($W6/$V6, 0)</f>
        <v>1.0051757986792789</v>
      </c>
      <c r="Z6" s="1569">
        <v>46169</v>
      </c>
      <c r="AA6" s="1569">
        <v>46185</v>
      </c>
      <c r="AB6" s="697">
        <v>0</v>
      </c>
      <c r="AC6" s="697">
        <v>0</v>
      </c>
      <c r="AD6" s="1056">
        <v>0</v>
      </c>
      <c r="AE6" s="1043" t="s">
        <v>567</v>
      </c>
      <c r="AF6" s="714"/>
    </row>
    <row r="7" spans="1:32" s="715" customFormat="1" ht="24.75" customHeight="1">
      <c r="A7" s="1387" t="s">
        <v>568</v>
      </c>
      <c r="B7" s="1255" t="s">
        <v>553</v>
      </c>
      <c r="C7" s="1390">
        <v>46199</v>
      </c>
      <c r="D7" s="1390" t="s">
        <v>62</v>
      </c>
      <c r="E7" s="1389">
        <v>46157</v>
      </c>
      <c r="F7" s="1388" t="s">
        <v>59</v>
      </c>
      <c r="G7" s="1243"/>
      <c r="H7" s="1567">
        <v>79</v>
      </c>
      <c r="I7" s="372" t="s">
        <v>556</v>
      </c>
      <c r="J7" s="1058" t="s">
        <v>30</v>
      </c>
      <c r="K7" s="1568"/>
      <c r="L7" s="1389">
        <v>46152</v>
      </c>
      <c r="M7" s="372" t="s">
        <v>110</v>
      </c>
      <c r="N7" s="991">
        <v>100208</v>
      </c>
      <c r="O7" s="372" t="s">
        <v>110</v>
      </c>
      <c r="P7" s="707" t="s">
        <v>29</v>
      </c>
      <c r="Q7" s="1569">
        <v>46149</v>
      </c>
      <c r="R7" s="702"/>
      <c r="S7" s="1569"/>
      <c r="T7" s="1569"/>
      <c r="U7" s="1569"/>
      <c r="V7" s="1570">
        <v>8175</v>
      </c>
      <c r="W7" s="1228">
        <v>5165</v>
      </c>
      <c r="X7" s="1571">
        <f>SUM(V7-W7)</f>
        <v>3010</v>
      </c>
      <c r="Y7" s="1244">
        <f>IFERROR($W7/$V7, 0)</f>
        <v>0.63180428134556577</v>
      </c>
      <c r="Z7" s="1569">
        <v>46168</v>
      </c>
      <c r="AA7" s="1569"/>
      <c r="AB7" s="697">
        <v>0</v>
      </c>
      <c r="AC7" s="697">
        <v>0</v>
      </c>
      <c r="AD7" s="1056">
        <v>0</v>
      </c>
      <c r="AE7" s="1043" t="s">
        <v>562</v>
      </c>
      <c r="AF7" s="714"/>
    </row>
    <row r="8" spans="1:32" s="715" customFormat="1" ht="24.75" customHeight="1">
      <c r="A8" s="1387" t="s">
        <v>569</v>
      </c>
      <c r="B8" s="1255" t="s">
        <v>553</v>
      </c>
      <c r="C8" s="1390">
        <v>46199</v>
      </c>
      <c r="D8" s="366" t="s">
        <v>470</v>
      </c>
      <c r="E8" s="1389">
        <v>46161</v>
      </c>
      <c r="F8" s="1388" t="s">
        <v>59</v>
      </c>
      <c r="G8" s="1243"/>
      <c r="H8" s="1567">
        <v>110</v>
      </c>
      <c r="I8" s="372" t="s">
        <v>556</v>
      </c>
      <c r="J8" s="1058" t="s">
        <v>30</v>
      </c>
      <c r="K8" s="1568"/>
      <c r="L8" s="1389"/>
      <c r="M8" s="372" t="s">
        <v>110</v>
      </c>
      <c r="N8" s="991">
        <v>101920.5</v>
      </c>
      <c r="O8" s="372" t="s">
        <v>110</v>
      </c>
      <c r="P8" s="707" t="s">
        <v>29</v>
      </c>
      <c r="Q8" s="1569">
        <v>46162</v>
      </c>
      <c r="R8" s="702"/>
      <c r="S8" s="1569"/>
      <c r="T8" s="1569"/>
      <c r="U8" s="1569"/>
      <c r="V8" s="1570">
        <v>8444</v>
      </c>
      <c r="W8" s="1331">
        <v>2862</v>
      </c>
      <c r="X8" s="1571">
        <f>SUM(V8-W8)</f>
        <v>5582</v>
      </c>
      <c r="Y8" s="1244">
        <f>IFERROR($W8/$V8, 0)</f>
        <v>0.33893889152060636</v>
      </c>
      <c r="Z8" s="1569">
        <v>46174</v>
      </c>
      <c r="AA8" s="1569"/>
      <c r="AB8" s="697">
        <v>0</v>
      </c>
      <c r="AC8" s="697">
        <v>0</v>
      </c>
      <c r="AD8" s="1056">
        <v>0</v>
      </c>
      <c r="AE8" s="1043" t="s">
        <v>562</v>
      </c>
      <c r="AF8" s="714"/>
    </row>
    <row r="9" spans="1:32" s="715" customFormat="1" ht="24.75" customHeight="1">
      <c r="A9" s="1387" t="s">
        <v>570</v>
      </c>
      <c r="B9" s="1255" t="s">
        <v>553</v>
      </c>
      <c r="C9" s="1390">
        <v>46199</v>
      </c>
      <c r="D9" s="1390" t="s">
        <v>56</v>
      </c>
      <c r="E9" s="1389">
        <v>46170</v>
      </c>
      <c r="F9" s="1388" t="s">
        <v>59</v>
      </c>
      <c r="G9" s="1243"/>
      <c r="H9" s="1567">
        <v>91</v>
      </c>
      <c r="I9" s="372" t="s">
        <v>556</v>
      </c>
      <c r="J9" s="1058" t="s">
        <v>30</v>
      </c>
      <c r="K9" s="1568"/>
      <c r="L9" s="1389">
        <v>46175</v>
      </c>
      <c r="M9" s="372" t="s">
        <v>110</v>
      </c>
      <c r="N9" s="991">
        <v>111633.5</v>
      </c>
      <c r="O9" s="372" t="s">
        <v>110</v>
      </c>
      <c r="P9" s="707" t="s">
        <v>35</v>
      </c>
      <c r="Q9" s="1569">
        <v>46178</v>
      </c>
      <c r="R9" s="702"/>
      <c r="S9" s="1569"/>
      <c r="T9" s="1569"/>
      <c r="U9" s="1569"/>
      <c r="V9" s="1570">
        <v>9431</v>
      </c>
      <c r="W9" s="1228"/>
      <c r="X9" s="1571">
        <f>SUM(V9-W9)</f>
        <v>9431</v>
      </c>
      <c r="Y9" s="1244">
        <f>IFERROR($W9/$V9, 0)</f>
        <v>0</v>
      </c>
      <c r="Z9" s="1569"/>
      <c r="AA9" s="1569"/>
      <c r="AB9" s="697">
        <v>0</v>
      </c>
      <c r="AC9" s="697">
        <v>0</v>
      </c>
      <c r="AD9" s="1056">
        <v>0</v>
      </c>
      <c r="AE9" s="1043" t="s">
        <v>562</v>
      </c>
      <c r="AF9" s="714"/>
    </row>
    <row r="10" spans="1:32" s="715" customFormat="1" ht="24.75" customHeight="1">
      <c r="A10" s="1387" t="s">
        <v>571</v>
      </c>
      <c r="B10" s="1255" t="s">
        <v>553</v>
      </c>
      <c r="C10" s="1390">
        <v>46199</v>
      </c>
      <c r="D10" s="1390" t="s">
        <v>56</v>
      </c>
      <c r="E10" s="1389">
        <v>46170</v>
      </c>
      <c r="F10" s="1388" t="s">
        <v>59</v>
      </c>
      <c r="G10" s="1243"/>
      <c r="H10" s="1567">
        <v>76</v>
      </c>
      <c r="I10" s="372" t="s">
        <v>556</v>
      </c>
      <c r="J10" s="1058" t="s">
        <v>30</v>
      </c>
      <c r="K10" s="1568"/>
      <c r="L10" s="1389">
        <v>46175</v>
      </c>
      <c r="M10" s="372" t="s">
        <v>110</v>
      </c>
      <c r="N10" s="991">
        <v>67567.5</v>
      </c>
      <c r="O10" s="372" t="s">
        <v>110</v>
      </c>
      <c r="P10" s="707" t="s">
        <v>35</v>
      </c>
      <c r="Q10" s="1569">
        <v>46171</v>
      </c>
      <c r="R10" s="702"/>
      <c r="S10" s="1569"/>
      <c r="T10" s="1569"/>
      <c r="U10" s="1569"/>
      <c r="V10" s="1570">
        <v>5460</v>
      </c>
      <c r="W10" s="1228"/>
      <c r="X10" s="1571">
        <f>SUM(V10-W10)</f>
        <v>5460</v>
      </c>
      <c r="Y10" s="1244">
        <f>IFERROR($W10/$V10, 0)</f>
        <v>0</v>
      </c>
      <c r="Z10" s="1569"/>
      <c r="AA10" s="1569"/>
      <c r="AB10" s="697">
        <v>0</v>
      </c>
      <c r="AC10" s="697">
        <v>0</v>
      </c>
      <c r="AD10" s="1056">
        <v>0</v>
      </c>
      <c r="AE10" s="1043" t="s">
        <v>562</v>
      </c>
      <c r="AF10" s="714"/>
    </row>
    <row r="11" spans="1:32" s="715" customFormat="1" ht="24.75" customHeight="1">
      <c r="A11" s="1387" t="s">
        <v>572</v>
      </c>
      <c r="B11" s="1255" t="s">
        <v>553</v>
      </c>
      <c r="C11" s="1390">
        <v>46199</v>
      </c>
      <c r="D11" s="1390" t="s">
        <v>56</v>
      </c>
      <c r="E11" s="1389">
        <v>46170</v>
      </c>
      <c r="F11" s="1388" t="s">
        <v>573</v>
      </c>
      <c r="G11" s="1243"/>
      <c r="H11" s="1567">
        <v>51</v>
      </c>
      <c r="I11" s="372" t="s">
        <v>556</v>
      </c>
      <c r="J11" s="1058" t="s">
        <v>30</v>
      </c>
      <c r="K11" s="1568"/>
      <c r="L11" s="1389">
        <v>46174</v>
      </c>
      <c r="M11" s="372" t="s">
        <v>110</v>
      </c>
      <c r="N11" s="991">
        <v>97514.75</v>
      </c>
      <c r="O11" s="372" t="s">
        <v>110</v>
      </c>
      <c r="P11" s="707" t="s">
        <v>29</v>
      </c>
      <c r="Q11" s="1569">
        <v>46174</v>
      </c>
      <c r="R11" s="702"/>
      <c r="S11" s="1569"/>
      <c r="T11" s="1569"/>
      <c r="U11" s="1569"/>
      <c r="V11" s="1570">
        <v>7958</v>
      </c>
      <c r="W11" s="1530">
        <v>7827</v>
      </c>
      <c r="X11" s="1571">
        <f>SUM(V11-W11)</f>
        <v>131</v>
      </c>
      <c r="Y11" s="1244">
        <f>IFERROR($W11/$V11, 0)</f>
        <v>0.98353857753204321</v>
      </c>
      <c r="Z11" s="1569">
        <v>46181</v>
      </c>
      <c r="AA11" s="1569"/>
      <c r="AB11" s="697">
        <v>0</v>
      </c>
      <c r="AC11" s="697">
        <v>0</v>
      </c>
      <c r="AD11" s="1056">
        <v>0</v>
      </c>
      <c r="AE11" s="1043" t="s">
        <v>562</v>
      </c>
      <c r="AF11" s="714"/>
    </row>
    <row r="12" spans="1:32" s="715" customFormat="1" ht="24.75" customHeight="1">
      <c r="A12" s="1387" t="s">
        <v>574</v>
      </c>
      <c r="B12" s="1255" t="s">
        <v>553</v>
      </c>
      <c r="C12" s="1390">
        <v>46199</v>
      </c>
      <c r="D12" s="1390" t="s">
        <v>56</v>
      </c>
      <c r="E12" s="1389">
        <v>46170</v>
      </c>
      <c r="F12" s="1388" t="s">
        <v>59</v>
      </c>
      <c r="G12" s="1243"/>
      <c r="H12" s="1567">
        <v>63</v>
      </c>
      <c r="I12" s="372" t="s">
        <v>556</v>
      </c>
      <c r="J12" s="1058" t="s">
        <v>30</v>
      </c>
      <c r="K12" s="1568"/>
      <c r="L12" s="1389">
        <v>46174</v>
      </c>
      <c r="M12" s="372" t="s">
        <v>110</v>
      </c>
      <c r="N12" s="991">
        <v>54827.5</v>
      </c>
      <c r="O12" s="372" t="s">
        <v>110</v>
      </c>
      <c r="P12" s="707" t="s">
        <v>35</v>
      </c>
      <c r="Q12" s="1569">
        <v>46183</v>
      </c>
      <c r="R12" s="702"/>
      <c r="S12" s="1569"/>
      <c r="T12" s="1569"/>
      <c r="U12" s="1569"/>
      <c r="V12" s="1570">
        <v>4414</v>
      </c>
      <c r="W12" s="1530">
        <v>2663</v>
      </c>
      <c r="X12" s="1571">
        <f>SUM(V12-W12)</f>
        <v>1751</v>
      </c>
      <c r="Y12" s="1244">
        <f>IFERROR($W12/$V12, 0)</f>
        <v>0.60330765745355686</v>
      </c>
      <c r="Z12" s="1569">
        <v>46185</v>
      </c>
      <c r="AA12" s="1569"/>
      <c r="AB12" s="697">
        <v>0</v>
      </c>
      <c r="AC12" s="697">
        <v>0</v>
      </c>
      <c r="AD12" s="1056">
        <v>0</v>
      </c>
      <c r="AE12" s="1043" t="s">
        <v>562</v>
      </c>
      <c r="AF12" s="714"/>
    </row>
    <row r="13" spans="1:32" s="715" customFormat="1" ht="24.75" customHeight="1">
      <c r="A13" s="1387" t="s">
        <v>575</v>
      </c>
      <c r="B13" s="1255" t="s">
        <v>553</v>
      </c>
      <c r="C13" s="1390">
        <v>46199</v>
      </c>
      <c r="D13" s="1390" t="s">
        <v>56</v>
      </c>
      <c r="E13" s="1389">
        <v>46170</v>
      </c>
      <c r="F13" s="1388" t="s">
        <v>59</v>
      </c>
      <c r="G13" s="1243"/>
      <c r="H13" s="1567">
        <v>42</v>
      </c>
      <c r="I13" s="372" t="s">
        <v>556</v>
      </c>
      <c r="J13" s="1058" t="s">
        <v>30</v>
      </c>
      <c r="K13" s="1568"/>
      <c r="L13" s="1389">
        <v>46178</v>
      </c>
      <c r="M13" s="372" t="s">
        <v>110</v>
      </c>
      <c r="N13" s="991">
        <v>101724.5</v>
      </c>
      <c r="O13" s="372" t="s">
        <v>110</v>
      </c>
      <c r="P13" s="707" t="s">
        <v>35</v>
      </c>
      <c r="Q13" s="1569">
        <v>46171</v>
      </c>
      <c r="R13" s="702"/>
      <c r="S13" s="1569"/>
      <c r="T13" s="1569"/>
      <c r="U13" s="1569"/>
      <c r="V13" s="1570">
        <v>7993</v>
      </c>
      <c r="W13" s="1228"/>
      <c r="X13" s="1571">
        <f>SUM(V13-W13)</f>
        <v>7993</v>
      </c>
      <c r="Y13" s="1244">
        <f>IFERROR($W13/$V13, 0)</f>
        <v>0</v>
      </c>
      <c r="Z13" s="1569"/>
      <c r="AA13" s="1569"/>
      <c r="AB13" s="697">
        <v>0</v>
      </c>
      <c r="AC13" s="697">
        <v>0</v>
      </c>
      <c r="AD13" s="1056">
        <v>0</v>
      </c>
      <c r="AE13" s="1043" t="s">
        <v>562</v>
      </c>
      <c r="AF13" s="714"/>
    </row>
    <row r="14" spans="1:32" s="715" customFormat="1" ht="24.75" customHeight="1">
      <c r="A14" s="1387" t="s">
        <v>576</v>
      </c>
      <c r="B14" s="1255" t="s">
        <v>553</v>
      </c>
      <c r="C14" s="1390">
        <v>46199</v>
      </c>
      <c r="D14" s="1390" t="s">
        <v>56</v>
      </c>
      <c r="E14" s="1389">
        <v>46170</v>
      </c>
      <c r="F14" s="1388" t="s">
        <v>59</v>
      </c>
      <c r="G14" s="1243"/>
      <c r="H14" s="1567">
        <v>67</v>
      </c>
      <c r="I14" s="372" t="s">
        <v>556</v>
      </c>
      <c r="J14" s="1058" t="s">
        <v>30</v>
      </c>
      <c r="K14" s="1568"/>
      <c r="L14" s="1389"/>
      <c r="M14" s="372" t="s">
        <v>110</v>
      </c>
      <c r="N14" s="991">
        <v>95128</v>
      </c>
      <c r="O14" s="372" t="s">
        <v>110</v>
      </c>
      <c r="P14" s="707" t="s">
        <v>35</v>
      </c>
      <c r="Q14" s="1569">
        <v>46171</v>
      </c>
      <c r="R14" s="702"/>
      <c r="S14" s="1569"/>
      <c r="T14" s="1569"/>
      <c r="U14" s="1569"/>
      <c r="V14" s="1570">
        <v>7857</v>
      </c>
      <c r="W14" s="1228"/>
      <c r="X14" s="1571">
        <f>SUM(V14-W14)</f>
        <v>7857</v>
      </c>
      <c r="Y14" s="1244">
        <f>IFERROR($W14/$V14, 0)</f>
        <v>0</v>
      </c>
      <c r="Z14" s="1569"/>
      <c r="AA14" s="1569"/>
      <c r="AB14" s="697">
        <v>0</v>
      </c>
      <c r="AC14" s="697">
        <v>0</v>
      </c>
      <c r="AD14" s="1056">
        <v>0</v>
      </c>
      <c r="AE14" s="1043" t="s">
        <v>562</v>
      </c>
      <c r="AF14" s="714"/>
    </row>
    <row r="15" spans="1:32" s="715" customFormat="1" ht="24.75" customHeight="1">
      <c r="A15" s="1387" t="s">
        <v>577</v>
      </c>
      <c r="B15" s="1255" t="s">
        <v>553</v>
      </c>
      <c r="C15" s="1390">
        <v>46199</v>
      </c>
      <c r="D15" s="1390" t="s">
        <v>56</v>
      </c>
      <c r="E15" s="1389">
        <v>46170</v>
      </c>
      <c r="F15" s="1388" t="s">
        <v>59</v>
      </c>
      <c r="G15" s="1243"/>
      <c r="H15" s="1567">
        <v>91</v>
      </c>
      <c r="I15" s="372" t="s">
        <v>556</v>
      </c>
      <c r="J15" s="1058" t="s">
        <v>30</v>
      </c>
      <c r="K15" s="1568"/>
      <c r="L15" s="1389">
        <v>46175</v>
      </c>
      <c r="M15" s="372" t="s">
        <v>110</v>
      </c>
      <c r="N15" s="991">
        <v>72668.5</v>
      </c>
      <c r="O15" s="372" t="s">
        <v>110</v>
      </c>
      <c r="P15" s="707" t="s">
        <v>35</v>
      </c>
      <c r="Q15" s="1569">
        <v>46176</v>
      </c>
      <c r="R15" s="702"/>
      <c r="S15" s="1569"/>
      <c r="T15" s="1569"/>
      <c r="U15" s="1569"/>
      <c r="V15" s="1570">
        <v>5934</v>
      </c>
      <c r="W15" s="1228"/>
      <c r="X15" s="1571">
        <f>SUM(V15-W15)</f>
        <v>5934</v>
      </c>
      <c r="Y15" s="1244">
        <f>IFERROR($W15/$V15, 0)</f>
        <v>0</v>
      </c>
      <c r="Z15" s="1569"/>
      <c r="AA15" s="1569"/>
      <c r="AB15" s="697">
        <v>0</v>
      </c>
      <c r="AC15" s="697">
        <v>0</v>
      </c>
      <c r="AD15" s="1056">
        <v>0</v>
      </c>
      <c r="AE15" s="1043" t="s">
        <v>562</v>
      </c>
      <c r="AF15" s="714"/>
    </row>
    <row r="16" spans="1:32" s="715" customFormat="1" ht="24.75" customHeight="1">
      <c r="A16" s="1387" t="s">
        <v>578</v>
      </c>
      <c r="B16" s="1255" t="s">
        <v>553</v>
      </c>
      <c r="C16" s="1390">
        <v>46227</v>
      </c>
      <c r="D16" s="1390" t="s">
        <v>56</v>
      </c>
      <c r="E16" s="1389">
        <v>46170</v>
      </c>
      <c r="F16" s="1388" t="s">
        <v>59</v>
      </c>
      <c r="G16" s="1243"/>
      <c r="H16" s="1567">
        <v>88</v>
      </c>
      <c r="I16" s="372" t="s">
        <v>556</v>
      </c>
      <c r="J16" s="1058" t="s">
        <v>30</v>
      </c>
      <c r="K16" s="1568"/>
      <c r="L16" s="1389"/>
      <c r="M16" s="372" t="s">
        <v>110</v>
      </c>
      <c r="N16" s="991">
        <v>96607</v>
      </c>
      <c r="O16" s="372" t="s">
        <v>110</v>
      </c>
      <c r="P16" s="707" t="s">
        <v>35</v>
      </c>
      <c r="Q16" s="1569">
        <v>46176</v>
      </c>
      <c r="R16" s="702"/>
      <c r="S16" s="1569"/>
      <c r="T16" s="1569"/>
      <c r="U16" s="1569"/>
      <c r="V16" s="1570">
        <v>7623</v>
      </c>
      <c r="W16" s="1228"/>
      <c r="X16" s="1571">
        <f>SUM(V16-W16)</f>
        <v>7623</v>
      </c>
      <c r="Y16" s="1244">
        <f>IFERROR($W16/$V16, 0)</f>
        <v>0</v>
      </c>
      <c r="Z16" s="1569"/>
      <c r="AA16" s="1569"/>
      <c r="AB16" s="697">
        <v>0</v>
      </c>
      <c r="AC16" s="697">
        <v>0</v>
      </c>
      <c r="AD16" s="1056">
        <v>0</v>
      </c>
      <c r="AE16" s="1043" t="s">
        <v>562</v>
      </c>
      <c r="AF16" s="714"/>
    </row>
    <row r="17" spans="1:32" s="715" customFormat="1" ht="24.75" customHeight="1">
      <c r="A17" s="1387" t="s">
        <v>579</v>
      </c>
      <c r="B17" s="1255" t="s">
        <v>553</v>
      </c>
      <c r="C17" s="1390">
        <v>46227</v>
      </c>
      <c r="D17" s="1390" t="s">
        <v>477</v>
      </c>
      <c r="E17" s="1389">
        <v>46171</v>
      </c>
      <c r="F17" s="1388" t="s">
        <v>580</v>
      </c>
      <c r="G17" s="1243"/>
      <c r="H17" s="1567">
        <v>75</v>
      </c>
      <c r="I17" s="372" t="s">
        <v>556</v>
      </c>
      <c r="J17" s="1058" t="s">
        <v>30</v>
      </c>
      <c r="K17" s="1568"/>
      <c r="L17" s="1389"/>
      <c r="M17" s="372" t="s">
        <v>110</v>
      </c>
      <c r="N17" s="991">
        <v>95477</v>
      </c>
      <c r="O17" s="372" t="s">
        <v>110</v>
      </c>
      <c r="P17" s="707" t="s">
        <v>35</v>
      </c>
      <c r="Q17" s="1569">
        <v>46183</v>
      </c>
      <c r="R17" s="702"/>
      <c r="S17" s="1569"/>
      <c r="T17" s="1569"/>
      <c r="U17" s="1569"/>
      <c r="V17" s="1570">
        <v>7966</v>
      </c>
      <c r="W17" s="1228"/>
      <c r="X17" s="1571">
        <f>SUM(V17-W17)</f>
        <v>7966</v>
      </c>
      <c r="Y17" s="1244">
        <f>IFERROR($W17/$V17, 0)</f>
        <v>0</v>
      </c>
      <c r="Z17" s="1569"/>
      <c r="AA17" s="1569"/>
      <c r="AB17" s="697">
        <v>0</v>
      </c>
      <c r="AC17" s="697">
        <v>0</v>
      </c>
      <c r="AD17" s="1056">
        <v>0</v>
      </c>
      <c r="AE17" s="1043" t="s">
        <v>562</v>
      </c>
      <c r="AF17" s="714"/>
    </row>
    <row r="18" spans="1:32" s="715" customFormat="1" ht="24.75" customHeight="1">
      <c r="A18" s="1387" t="s">
        <v>581</v>
      </c>
      <c r="B18" s="1255" t="s">
        <v>553</v>
      </c>
      <c r="C18" s="1390">
        <v>46227</v>
      </c>
      <c r="D18" s="1390" t="s">
        <v>56</v>
      </c>
      <c r="E18" s="1389">
        <v>46170</v>
      </c>
      <c r="F18" s="1388" t="s">
        <v>59</v>
      </c>
      <c r="G18" s="1243"/>
      <c r="H18" s="1567">
        <v>97</v>
      </c>
      <c r="I18" s="372" t="s">
        <v>556</v>
      </c>
      <c r="J18" s="1058" t="s">
        <v>30</v>
      </c>
      <c r="K18" s="1568"/>
      <c r="L18" s="1389"/>
      <c r="M18" s="372" t="s">
        <v>110</v>
      </c>
      <c r="N18" s="991">
        <v>94688.5</v>
      </c>
      <c r="O18" s="372" t="s">
        <v>110</v>
      </c>
      <c r="P18" s="707" t="s">
        <v>35</v>
      </c>
      <c r="Q18" s="1569">
        <v>46176</v>
      </c>
      <c r="R18" s="702"/>
      <c r="S18" s="1569"/>
      <c r="T18" s="1569"/>
      <c r="U18" s="1569"/>
      <c r="V18" s="1570">
        <v>7856</v>
      </c>
      <c r="W18" s="1228"/>
      <c r="X18" s="1571">
        <f>SUM(V18-W18)</f>
        <v>7856</v>
      </c>
      <c r="Y18" s="1244">
        <f>IFERROR($W18/$V18, 0)</f>
        <v>0</v>
      </c>
      <c r="Z18" s="1569"/>
      <c r="AA18" s="1569"/>
      <c r="AB18" s="697">
        <v>0</v>
      </c>
      <c r="AC18" s="697">
        <v>0</v>
      </c>
      <c r="AD18" s="1056">
        <v>0</v>
      </c>
      <c r="AE18" s="1043" t="s">
        <v>562</v>
      </c>
      <c r="AF18" s="714"/>
    </row>
    <row r="19" spans="1:32" s="715" customFormat="1" ht="24.75" customHeight="1">
      <c r="A19" s="1387" t="s">
        <v>582</v>
      </c>
      <c r="B19" s="1255" t="s">
        <v>553</v>
      </c>
      <c r="C19" s="1390">
        <v>46227</v>
      </c>
      <c r="D19" s="1390" t="s">
        <v>477</v>
      </c>
      <c r="E19" s="1389">
        <v>46171</v>
      </c>
      <c r="F19" s="1388" t="s">
        <v>580</v>
      </c>
      <c r="G19" s="1243"/>
      <c r="H19" s="1567">
        <v>65</v>
      </c>
      <c r="I19" s="372" t="s">
        <v>556</v>
      </c>
      <c r="J19" s="1058" t="s">
        <v>30</v>
      </c>
      <c r="K19" s="1568"/>
      <c r="L19" s="1389"/>
      <c r="M19" s="372" t="s">
        <v>110</v>
      </c>
      <c r="N19" s="991">
        <v>97700</v>
      </c>
      <c r="O19" s="372" t="s">
        <v>110</v>
      </c>
      <c r="P19" s="707" t="s">
        <v>35</v>
      </c>
      <c r="Q19" s="1569">
        <v>46175</v>
      </c>
      <c r="R19" s="702"/>
      <c r="S19" s="1569"/>
      <c r="T19" s="1569"/>
      <c r="U19" s="1569"/>
      <c r="V19" s="1570">
        <v>8047</v>
      </c>
      <c r="W19" s="1228"/>
      <c r="X19" s="1571">
        <f>SUM(V19-W19)</f>
        <v>8047</v>
      </c>
      <c r="Y19" s="1244">
        <f>IFERROR($W19/$V19, 0)</f>
        <v>0</v>
      </c>
      <c r="Z19" s="1569"/>
      <c r="AA19" s="1569"/>
      <c r="AB19" s="697">
        <v>0</v>
      </c>
      <c r="AC19" s="697">
        <v>0</v>
      </c>
      <c r="AD19" s="1056">
        <v>0</v>
      </c>
      <c r="AE19" s="1043" t="s">
        <v>562</v>
      </c>
      <c r="AF19" s="714"/>
    </row>
    <row r="20" spans="1:32" s="715" customFormat="1" ht="24.75" customHeight="1">
      <c r="A20" s="1387" t="s">
        <v>583</v>
      </c>
      <c r="B20" s="1255" t="s">
        <v>553</v>
      </c>
      <c r="C20" s="1390">
        <v>46227</v>
      </c>
      <c r="D20" s="1390" t="s">
        <v>56</v>
      </c>
      <c r="E20" s="1389">
        <v>46170</v>
      </c>
      <c r="F20" s="1388" t="s">
        <v>59</v>
      </c>
      <c r="G20" s="1243"/>
      <c r="H20" s="1567">
        <v>51</v>
      </c>
      <c r="I20" s="372" t="s">
        <v>556</v>
      </c>
      <c r="J20" s="1058" t="s">
        <v>30</v>
      </c>
      <c r="K20" s="1568"/>
      <c r="L20" s="1389"/>
      <c r="M20" s="372" t="s">
        <v>110</v>
      </c>
      <c r="N20" s="991">
        <v>91700</v>
      </c>
      <c r="O20" s="372" t="s">
        <v>110</v>
      </c>
      <c r="P20" s="707" t="s">
        <v>35</v>
      </c>
      <c r="Q20" s="1569">
        <v>46176</v>
      </c>
      <c r="R20" s="702"/>
      <c r="S20" s="1569"/>
      <c r="T20" s="1569"/>
      <c r="U20" s="1569"/>
      <c r="V20" s="1570">
        <v>7529</v>
      </c>
      <c r="W20" s="1228"/>
      <c r="X20" s="1571">
        <f>SUM(V20-W20)</f>
        <v>7529</v>
      </c>
      <c r="Y20" s="1244">
        <f>IFERROR($W20/$V20, 0)</f>
        <v>0</v>
      </c>
      <c r="Z20" s="1569"/>
      <c r="AA20" s="1569"/>
      <c r="AB20" s="697">
        <v>0</v>
      </c>
      <c r="AC20" s="697">
        <v>0</v>
      </c>
      <c r="AD20" s="1056">
        <v>0</v>
      </c>
      <c r="AE20" s="1043" t="s">
        <v>562</v>
      </c>
      <c r="AF20" s="714"/>
    </row>
    <row r="21" spans="1:32" s="715" customFormat="1" ht="24.75" customHeight="1">
      <c r="A21" s="1387" t="s">
        <v>584</v>
      </c>
      <c r="B21" s="1255" t="s">
        <v>553</v>
      </c>
      <c r="C21" s="1390">
        <v>46227</v>
      </c>
      <c r="D21" s="1390" t="s">
        <v>477</v>
      </c>
      <c r="E21" s="1389">
        <v>46171</v>
      </c>
      <c r="F21" s="1388" t="s">
        <v>580</v>
      </c>
      <c r="G21" s="1243"/>
      <c r="H21" s="1567">
        <v>67</v>
      </c>
      <c r="I21" s="372" t="s">
        <v>556</v>
      </c>
      <c r="J21" s="1058" t="s">
        <v>30</v>
      </c>
      <c r="K21" s="1568"/>
      <c r="L21" s="1389"/>
      <c r="M21" s="372" t="s">
        <v>110</v>
      </c>
      <c r="N21" s="991">
        <v>100866</v>
      </c>
      <c r="O21" s="372" t="s">
        <v>110</v>
      </c>
      <c r="P21" s="707" t="s">
        <v>35</v>
      </c>
      <c r="Q21" s="1569">
        <v>46175</v>
      </c>
      <c r="R21" s="702"/>
      <c r="S21" s="1569"/>
      <c r="T21" s="1569"/>
      <c r="U21" s="1569"/>
      <c r="V21" s="1570">
        <v>9021</v>
      </c>
      <c r="W21" s="1228"/>
      <c r="X21" s="1571">
        <f>SUM(V21-W21)</f>
        <v>9021</v>
      </c>
      <c r="Y21" s="1244">
        <f>IFERROR($W21/$V21, 0)</f>
        <v>0</v>
      </c>
      <c r="Z21" s="1569"/>
      <c r="AA21" s="1569"/>
      <c r="AB21" s="697">
        <v>0</v>
      </c>
      <c r="AC21" s="697">
        <v>0</v>
      </c>
      <c r="AD21" s="1056">
        <v>0</v>
      </c>
      <c r="AE21" s="1043" t="s">
        <v>562</v>
      </c>
      <c r="AF21" s="714"/>
    </row>
    <row r="22" spans="1:32" s="715" customFormat="1" ht="24.75" customHeight="1">
      <c r="A22" s="1387" t="s">
        <v>585</v>
      </c>
      <c r="B22" s="1255" t="s">
        <v>553</v>
      </c>
      <c r="C22" s="1390">
        <v>46227</v>
      </c>
      <c r="D22" s="1390" t="s">
        <v>56</v>
      </c>
      <c r="E22" s="1389">
        <v>46170</v>
      </c>
      <c r="F22" s="1388" t="s">
        <v>59</v>
      </c>
      <c r="G22" s="1243"/>
      <c r="H22" s="1567">
        <v>93</v>
      </c>
      <c r="I22" s="372" t="s">
        <v>556</v>
      </c>
      <c r="J22" s="1058" t="s">
        <v>30</v>
      </c>
      <c r="K22" s="1568"/>
      <c r="L22" s="1389"/>
      <c r="M22" s="372" t="s">
        <v>110</v>
      </c>
      <c r="N22" s="991">
        <v>104934</v>
      </c>
      <c r="O22" s="372" t="s">
        <v>110</v>
      </c>
      <c r="P22" s="707" t="s">
        <v>35</v>
      </c>
      <c r="Q22" s="1569">
        <v>46176</v>
      </c>
      <c r="R22" s="702"/>
      <c r="S22" s="1569"/>
      <c r="T22" s="1569"/>
      <c r="U22" s="1569"/>
      <c r="V22" s="1570">
        <v>8701</v>
      </c>
      <c r="W22" s="1228"/>
      <c r="X22" s="1571">
        <f>SUM(V22-W22)</f>
        <v>8701</v>
      </c>
      <c r="Y22" s="1244">
        <f>IFERROR($W22/$V22, 0)</f>
        <v>0</v>
      </c>
      <c r="Z22" s="1569"/>
      <c r="AA22" s="1569"/>
      <c r="AB22" s="697">
        <v>0</v>
      </c>
      <c r="AC22" s="697">
        <v>0</v>
      </c>
      <c r="AD22" s="1056">
        <v>0</v>
      </c>
      <c r="AE22" s="1043" t="s">
        <v>562</v>
      </c>
      <c r="AF22" s="714"/>
    </row>
    <row r="23" spans="1:32" s="715" customFormat="1" ht="24.75" customHeight="1">
      <c r="A23" s="1387" t="s">
        <v>586</v>
      </c>
      <c r="B23" s="1255" t="s">
        <v>553</v>
      </c>
      <c r="C23" s="1390">
        <v>46227</v>
      </c>
      <c r="D23" s="1390" t="s">
        <v>473</v>
      </c>
      <c r="E23" s="1389">
        <v>46177</v>
      </c>
      <c r="F23" s="1388" t="s">
        <v>59</v>
      </c>
      <c r="G23" s="1243"/>
      <c r="H23" s="1567">
        <v>28</v>
      </c>
      <c r="I23" s="372" t="s">
        <v>556</v>
      </c>
      <c r="J23" s="1058" t="s">
        <v>30</v>
      </c>
      <c r="K23" s="1568"/>
      <c r="L23" s="1389"/>
      <c r="M23" s="372" t="s">
        <v>110</v>
      </c>
      <c r="N23" s="991">
        <v>73691.5</v>
      </c>
      <c r="O23" s="372" t="s">
        <v>110</v>
      </c>
      <c r="P23" s="707" t="s">
        <v>29</v>
      </c>
      <c r="Q23" s="1569">
        <v>46177</v>
      </c>
      <c r="R23" s="702"/>
      <c r="S23" s="1569"/>
      <c r="T23" s="1569"/>
      <c r="U23" s="1569"/>
      <c r="V23" s="1570">
        <v>6042</v>
      </c>
      <c r="W23" s="1530">
        <v>1192</v>
      </c>
      <c r="X23" s="1571">
        <f>SUM(V23-W23)</f>
        <v>4850</v>
      </c>
      <c r="Y23" s="1244">
        <f>IFERROR($W23/$V23, 0)</f>
        <v>0.19728566699768288</v>
      </c>
      <c r="Z23" s="1569">
        <v>46185</v>
      </c>
      <c r="AA23" s="1569"/>
      <c r="AB23" s="697">
        <v>0</v>
      </c>
      <c r="AC23" s="697">
        <v>0</v>
      </c>
      <c r="AD23" s="1056">
        <v>0</v>
      </c>
      <c r="AE23" s="1043" t="s">
        <v>562</v>
      </c>
      <c r="AF23" s="714"/>
    </row>
    <row r="24" spans="1:32" s="715" customFormat="1" ht="24.75" customHeight="1">
      <c r="A24" s="1387" t="s">
        <v>587</v>
      </c>
      <c r="B24" s="1255" t="s">
        <v>553</v>
      </c>
      <c r="C24" s="1390">
        <v>46227</v>
      </c>
      <c r="D24" s="1390" t="s">
        <v>473</v>
      </c>
      <c r="E24" s="1389">
        <v>46177</v>
      </c>
      <c r="F24" s="1388" t="s">
        <v>59</v>
      </c>
      <c r="G24" s="1243"/>
      <c r="H24" s="1567">
        <v>70</v>
      </c>
      <c r="I24" s="372" t="s">
        <v>556</v>
      </c>
      <c r="J24" s="1058" t="s">
        <v>30</v>
      </c>
      <c r="K24" s="1568"/>
      <c r="L24" s="1389"/>
      <c r="M24" s="372" t="s">
        <v>110</v>
      </c>
      <c r="N24" s="991">
        <v>99590</v>
      </c>
      <c r="O24" s="372" t="s">
        <v>110</v>
      </c>
      <c r="P24" s="707" t="s">
        <v>35</v>
      </c>
      <c r="Q24" s="1569">
        <v>46177</v>
      </c>
      <c r="R24" s="702"/>
      <c r="S24" s="1569"/>
      <c r="T24" s="1569"/>
      <c r="U24" s="1569"/>
      <c r="V24" s="1570">
        <v>8201</v>
      </c>
      <c r="W24" s="1228"/>
      <c r="X24" s="1571">
        <f>SUM(V24-W24)</f>
        <v>8201</v>
      </c>
      <c r="Y24" s="1244">
        <f>IFERROR($W24/$V24, 0)</f>
        <v>0</v>
      </c>
      <c r="Z24" s="1569"/>
      <c r="AA24" s="1569"/>
      <c r="AB24" s="697">
        <v>0</v>
      </c>
      <c r="AC24" s="697">
        <v>0</v>
      </c>
      <c r="AD24" s="1056">
        <v>0</v>
      </c>
      <c r="AE24" s="1043" t="s">
        <v>562</v>
      </c>
      <c r="AF24" s="714"/>
    </row>
    <row r="25" spans="1:32" s="715" customFormat="1" ht="24.75" customHeight="1">
      <c r="A25" s="1387" t="s">
        <v>588</v>
      </c>
      <c r="B25" s="1255" t="s">
        <v>553</v>
      </c>
      <c r="C25" s="1390">
        <v>46227</v>
      </c>
      <c r="D25" s="1390" t="s">
        <v>470</v>
      </c>
      <c r="E25" s="1389">
        <v>46182</v>
      </c>
      <c r="F25" s="1388" t="s">
        <v>59</v>
      </c>
      <c r="G25" s="1243"/>
      <c r="H25" s="1567">
        <v>91</v>
      </c>
      <c r="I25" s="372" t="s">
        <v>556</v>
      </c>
      <c r="J25" s="1058" t="s">
        <v>30</v>
      </c>
      <c r="K25" s="1568"/>
      <c r="L25" s="1389"/>
      <c r="M25" s="372" t="s">
        <v>110</v>
      </c>
      <c r="N25" s="991">
        <v>103644.5</v>
      </c>
      <c r="O25" s="372" t="s">
        <v>110</v>
      </c>
      <c r="P25" s="707" t="s">
        <v>35</v>
      </c>
      <c r="Q25" s="1569">
        <v>46183</v>
      </c>
      <c r="R25" s="702"/>
      <c r="S25" s="1569"/>
      <c r="T25" s="1569"/>
      <c r="U25" s="1569"/>
      <c r="V25" s="1570">
        <v>8384</v>
      </c>
      <c r="W25" s="1228"/>
      <c r="X25" s="1571">
        <f>SUM(V25-W25)</f>
        <v>8384</v>
      </c>
      <c r="Y25" s="1244">
        <f>IFERROR($W25/$V25, 0)</f>
        <v>0</v>
      </c>
      <c r="Z25" s="1569"/>
      <c r="AA25" s="1569"/>
      <c r="AB25" s="697">
        <v>0</v>
      </c>
      <c r="AC25" s="697">
        <v>0</v>
      </c>
      <c r="AD25" s="1056">
        <v>0</v>
      </c>
      <c r="AE25" s="1043" t="s">
        <v>589</v>
      </c>
      <c r="AF25" s="714"/>
    </row>
    <row r="26" spans="1:32" s="715" customFormat="1" ht="24.75" customHeight="1">
      <c r="A26" s="1387" t="s">
        <v>590</v>
      </c>
      <c r="B26" s="1255" t="s">
        <v>553</v>
      </c>
      <c r="C26" s="1390">
        <v>46227</v>
      </c>
      <c r="D26" s="1390" t="s">
        <v>62</v>
      </c>
      <c r="E26" s="1389">
        <v>46182</v>
      </c>
      <c r="F26" s="1388" t="s">
        <v>59</v>
      </c>
      <c r="G26" s="1243"/>
      <c r="H26" s="1567">
        <v>57</v>
      </c>
      <c r="I26" s="372" t="s">
        <v>556</v>
      </c>
      <c r="J26" s="1058" t="s">
        <v>30</v>
      </c>
      <c r="K26" s="1568"/>
      <c r="L26" s="1389"/>
      <c r="M26" s="372" t="s">
        <v>110</v>
      </c>
      <c r="N26" s="991">
        <v>106431.5</v>
      </c>
      <c r="O26" s="372" t="s">
        <v>110</v>
      </c>
      <c r="P26" s="707" t="s">
        <v>35</v>
      </c>
      <c r="Q26" s="1569">
        <v>46183</v>
      </c>
      <c r="R26" s="702"/>
      <c r="S26" s="1569"/>
      <c r="T26" s="1569"/>
      <c r="U26" s="1569"/>
      <c r="V26" s="1570">
        <v>8751</v>
      </c>
      <c r="W26" s="1228"/>
      <c r="X26" s="1571">
        <f>SUM(V26-W26)</f>
        <v>8751</v>
      </c>
      <c r="Y26" s="1244">
        <f>IFERROR($W26/$V26, 0)</f>
        <v>0</v>
      </c>
      <c r="Z26" s="1569"/>
      <c r="AA26" s="1569"/>
      <c r="AB26" s="697">
        <v>0</v>
      </c>
      <c r="AC26" s="697">
        <v>0</v>
      </c>
      <c r="AD26" s="1056">
        <v>0</v>
      </c>
      <c r="AE26" s="1043" t="s">
        <v>591</v>
      </c>
      <c r="AF26" s="714"/>
    </row>
    <row r="27" spans="1:32" s="715" customFormat="1" ht="24.75" customHeight="1">
      <c r="A27" s="1387" t="s">
        <v>592</v>
      </c>
      <c r="B27" s="1255" t="s">
        <v>553</v>
      </c>
      <c r="C27" s="1390">
        <v>46227</v>
      </c>
      <c r="D27" s="1390" t="s">
        <v>477</v>
      </c>
      <c r="E27" s="1389">
        <v>46182</v>
      </c>
      <c r="F27" s="1388" t="s">
        <v>580</v>
      </c>
      <c r="G27" s="1243"/>
      <c r="H27" s="1567">
        <v>86</v>
      </c>
      <c r="I27" s="372" t="s">
        <v>556</v>
      </c>
      <c r="J27" s="1058" t="s">
        <v>30</v>
      </c>
      <c r="K27" s="1568"/>
      <c r="L27" s="1389"/>
      <c r="M27" s="372" t="s">
        <v>110</v>
      </c>
      <c r="N27" s="991">
        <v>97386.5</v>
      </c>
      <c r="O27" s="372" t="s">
        <v>110</v>
      </c>
      <c r="P27" s="707" t="s">
        <v>35</v>
      </c>
      <c r="Q27" s="1569">
        <v>46183</v>
      </c>
      <c r="R27" s="702"/>
      <c r="S27" s="1569"/>
      <c r="T27" s="1569"/>
      <c r="U27" s="1569"/>
      <c r="V27" s="1570">
        <v>7996</v>
      </c>
      <c r="W27" s="1228"/>
      <c r="X27" s="1571">
        <f>SUM(V27-W27)</f>
        <v>7996</v>
      </c>
      <c r="Y27" s="1244">
        <f>IFERROR($W27/$V27, 0)</f>
        <v>0</v>
      </c>
      <c r="Z27" s="1569"/>
      <c r="AA27" s="1569"/>
      <c r="AB27" s="697">
        <v>0</v>
      </c>
      <c r="AC27" s="697">
        <v>0</v>
      </c>
      <c r="AD27" s="1056">
        <v>0</v>
      </c>
      <c r="AE27" s="1043" t="s">
        <v>562</v>
      </c>
      <c r="AF27" s="714"/>
    </row>
    <row r="28" spans="1:32" s="715" customFormat="1" ht="24.75" customHeight="1">
      <c r="A28" s="1387" t="s">
        <v>593</v>
      </c>
      <c r="B28" s="1255" t="s">
        <v>553</v>
      </c>
      <c r="C28" s="1390">
        <v>46199</v>
      </c>
      <c r="D28" s="1390" t="s">
        <v>50</v>
      </c>
      <c r="E28" s="1389">
        <v>46171</v>
      </c>
      <c r="F28" s="1388" t="s">
        <v>580</v>
      </c>
      <c r="G28" s="1243"/>
      <c r="H28" s="1567">
        <v>40</v>
      </c>
      <c r="I28" s="372" t="s">
        <v>556</v>
      </c>
      <c r="J28" s="1058" t="s">
        <v>30</v>
      </c>
      <c r="K28" s="1568"/>
      <c r="L28" s="1389">
        <v>46182</v>
      </c>
      <c r="M28" s="372" t="s">
        <v>110</v>
      </c>
      <c r="N28" s="991">
        <v>91774</v>
      </c>
      <c r="O28" s="372" t="s">
        <v>110</v>
      </c>
      <c r="P28" s="707" t="s">
        <v>35</v>
      </c>
      <c r="Q28" s="1569">
        <v>46171</v>
      </c>
      <c r="R28" s="702"/>
      <c r="S28" s="1569"/>
      <c r="T28" s="1569"/>
      <c r="U28" s="1569"/>
      <c r="V28" s="1570">
        <v>7530</v>
      </c>
      <c r="W28" s="1228"/>
      <c r="X28" s="1571">
        <f>SUM(V28-W28)</f>
        <v>7530</v>
      </c>
      <c r="Y28" s="1244">
        <f>IFERROR($W28/$V28, 0)</f>
        <v>0</v>
      </c>
      <c r="Z28" s="1569"/>
      <c r="AA28" s="1569"/>
      <c r="AB28" s="697">
        <v>0</v>
      </c>
      <c r="AC28" s="697">
        <v>0</v>
      </c>
      <c r="AD28" s="1056">
        <v>0</v>
      </c>
      <c r="AE28" s="1043" t="s">
        <v>562</v>
      </c>
      <c r="AF28" s="714"/>
    </row>
    <row r="29" spans="1:32" s="715" customFormat="1" ht="24.75" customHeight="1">
      <c r="A29" s="1387" t="s">
        <v>594</v>
      </c>
      <c r="B29" s="1255" t="s">
        <v>553</v>
      </c>
      <c r="C29" s="1390">
        <v>46199</v>
      </c>
      <c r="D29" s="1390" t="s">
        <v>50</v>
      </c>
      <c r="E29" s="1389">
        <v>47267</v>
      </c>
      <c r="F29" s="1388" t="s">
        <v>580</v>
      </c>
      <c r="G29" s="1243"/>
      <c r="H29" s="1567">
        <v>88</v>
      </c>
      <c r="I29" s="372" t="s">
        <v>556</v>
      </c>
      <c r="J29" s="1058" t="s">
        <v>30</v>
      </c>
      <c r="K29" s="1568"/>
      <c r="L29" s="1389">
        <v>46181</v>
      </c>
      <c r="M29" s="372" t="s">
        <v>110</v>
      </c>
      <c r="N29" s="991">
        <v>81059.5</v>
      </c>
      <c r="O29" s="372" t="s">
        <v>110</v>
      </c>
      <c r="P29" s="707" t="s">
        <v>35</v>
      </c>
      <c r="Q29" s="1569">
        <v>46174</v>
      </c>
      <c r="R29" s="702"/>
      <c r="S29" s="1569"/>
      <c r="T29" s="1569"/>
      <c r="U29" s="1569"/>
      <c r="V29" s="1570">
        <v>6647</v>
      </c>
      <c r="W29" s="1228"/>
      <c r="X29" s="1571">
        <f>SUM(V29-W29)</f>
        <v>6647</v>
      </c>
      <c r="Y29" s="1244">
        <f>IFERROR($W29/$V29, 0)</f>
        <v>0</v>
      </c>
      <c r="Z29" s="1569"/>
      <c r="AA29" s="1569"/>
      <c r="AB29" s="697">
        <v>0</v>
      </c>
      <c r="AC29" s="697">
        <v>0</v>
      </c>
      <c r="AD29" s="1056">
        <v>0</v>
      </c>
      <c r="AE29" s="1043" t="s">
        <v>562</v>
      </c>
      <c r="AF29" s="714"/>
    </row>
    <row r="30" spans="1:32" s="715" customFormat="1" ht="24.75" customHeight="1">
      <c r="A30" s="1387" t="s">
        <v>595</v>
      </c>
      <c r="B30" s="1255" t="s">
        <v>553</v>
      </c>
      <c r="C30" s="1390">
        <v>46199</v>
      </c>
      <c r="D30" s="1390" t="s">
        <v>50</v>
      </c>
      <c r="E30" s="1389">
        <v>46171</v>
      </c>
      <c r="F30" s="1388" t="s">
        <v>580</v>
      </c>
      <c r="G30" s="1243"/>
      <c r="H30" s="1567">
        <v>88</v>
      </c>
      <c r="I30" s="372" t="s">
        <v>556</v>
      </c>
      <c r="J30" s="1058" t="s">
        <v>30</v>
      </c>
      <c r="K30" s="1568"/>
      <c r="L30" s="1389"/>
      <c r="M30" s="372" t="s">
        <v>110</v>
      </c>
      <c r="N30" s="991">
        <v>106600</v>
      </c>
      <c r="O30" s="372" t="s">
        <v>110</v>
      </c>
      <c r="P30" s="707" t="s">
        <v>35</v>
      </c>
      <c r="Q30" s="1569">
        <v>46174</v>
      </c>
      <c r="R30" s="702"/>
      <c r="S30" s="1569"/>
      <c r="T30" s="1569"/>
      <c r="U30" s="1569"/>
      <c r="V30" s="1570">
        <v>8787</v>
      </c>
      <c r="W30" s="1228"/>
      <c r="X30" s="1571">
        <f>SUM(V30-W30)</f>
        <v>8787</v>
      </c>
      <c r="Y30" s="1244">
        <f>IFERROR($W30/$V30, 0)</f>
        <v>0</v>
      </c>
      <c r="Z30" s="1569"/>
      <c r="AA30" s="1569"/>
      <c r="AB30" s="697">
        <v>0</v>
      </c>
      <c r="AC30" s="697">
        <v>0</v>
      </c>
      <c r="AD30" s="1056">
        <v>0</v>
      </c>
      <c r="AE30" s="1043" t="s">
        <v>562</v>
      </c>
      <c r="AF30" s="714"/>
    </row>
    <row r="31" spans="1:32" s="715" customFormat="1" ht="24.75" customHeight="1">
      <c r="A31" s="1387" t="s">
        <v>596</v>
      </c>
      <c r="B31" s="1255" t="s">
        <v>553</v>
      </c>
      <c r="C31" s="1390">
        <v>46199</v>
      </c>
      <c r="D31" s="1390" t="s">
        <v>50</v>
      </c>
      <c r="E31" s="1389">
        <v>46155</v>
      </c>
      <c r="F31" s="1388" t="s">
        <v>59</v>
      </c>
      <c r="G31" s="1243" t="s">
        <v>597</v>
      </c>
      <c r="H31" s="1567">
        <v>0</v>
      </c>
      <c r="I31" s="372" t="s">
        <v>556</v>
      </c>
      <c r="J31" s="1058" t="s">
        <v>30</v>
      </c>
      <c r="K31" s="1568"/>
      <c r="L31" s="1389">
        <v>46154</v>
      </c>
      <c r="M31" s="372" t="s">
        <v>110</v>
      </c>
      <c r="N31" s="991">
        <v>65477.3</v>
      </c>
      <c r="O31" s="372" t="s">
        <v>110</v>
      </c>
      <c r="P31" s="707" t="s">
        <v>35</v>
      </c>
      <c r="Q31" s="1569">
        <v>46157</v>
      </c>
      <c r="R31" s="702"/>
      <c r="S31" s="1569"/>
      <c r="T31" s="1569"/>
      <c r="U31" s="1569"/>
      <c r="V31" s="1570">
        <v>5318</v>
      </c>
      <c r="W31" s="1228"/>
      <c r="X31" s="1571">
        <f>SUM(V31-W31)</f>
        <v>5318</v>
      </c>
      <c r="Y31" s="1244">
        <f>IFERROR($W31/$V31, 0)</f>
        <v>0</v>
      </c>
      <c r="Z31" s="1569"/>
      <c r="AA31" s="1569"/>
      <c r="AB31" s="697">
        <v>0</v>
      </c>
      <c r="AC31" s="697">
        <v>0</v>
      </c>
      <c r="AD31" s="1056">
        <v>0</v>
      </c>
      <c r="AE31" s="1043" t="s">
        <v>598</v>
      </c>
      <c r="AF31" s="714"/>
    </row>
    <row r="32" spans="1:32" s="715" customFormat="1" ht="24.75" customHeight="1">
      <c r="A32" s="1401" t="s">
        <v>599</v>
      </c>
      <c r="B32" s="1255" t="s">
        <v>28</v>
      </c>
      <c r="C32" s="1256">
        <v>46080</v>
      </c>
      <c r="D32" s="366" t="s">
        <v>466</v>
      </c>
      <c r="E32" s="1257">
        <v>46018</v>
      </c>
      <c r="F32" s="366" t="s">
        <v>59</v>
      </c>
      <c r="G32" s="1243" t="s">
        <v>600</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601</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602</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603</v>
      </c>
      <c r="B36" s="1255" t="s">
        <v>604</v>
      </c>
      <c r="C36" s="1256">
        <v>46224</v>
      </c>
      <c r="D36" s="366" t="s">
        <v>476</v>
      </c>
      <c r="E36" s="1257">
        <v>46171</v>
      </c>
      <c r="F36" s="366" t="s">
        <v>605</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69"/>
      <c r="AA36" s="1569"/>
      <c r="AB36" s="697">
        <v>0</v>
      </c>
      <c r="AC36" s="697">
        <v>0</v>
      </c>
      <c r="AD36" s="1056">
        <v>0</v>
      </c>
      <c r="AE36" s="1468" t="s">
        <v>606</v>
      </c>
      <c r="AF36" s="714"/>
    </row>
    <row r="37" spans="1:32" s="715" customFormat="1" ht="24.75" customHeight="1">
      <c r="A37" s="1387" t="s">
        <v>607</v>
      </c>
      <c r="B37" s="1255" t="s">
        <v>604</v>
      </c>
      <c r="C37" s="1256">
        <v>46224</v>
      </c>
      <c r="D37" s="366" t="s">
        <v>476</v>
      </c>
      <c r="E37" s="1257">
        <v>46171</v>
      </c>
      <c r="F37" s="366" t="s">
        <v>605</v>
      </c>
      <c r="G37" s="1278"/>
      <c r="H37" s="1568">
        <v>35</v>
      </c>
      <c r="I37" s="1236" t="s">
        <v>556</v>
      </c>
      <c r="J37" s="1225" t="s">
        <v>30</v>
      </c>
      <c r="K37" s="1572"/>
      <c r="L37" s="1390">
        <v>46183</v>
      </c>
      <c r="M37" s="1225" t="s">
        <v>110</v>
      </c>
      <c r="N37" s="1573">
        <v>98498</v>
      </c>
      <c r="O37" s="1225" t="s">
        <v>110</v>
      </c>
      <c r="P37" s="707" t="s">
        <v>32</v>
      </c>
      <c r="Q37" s="1574">
        <v>46183</v>
      </c>
      <c r="R37" s="694"/>
      <c r="S37" s="1574"/>
      <c r="T37" s="1574"/>
      <c r="U37" s="1574"/>
      <c r="V37" s="1571">
        <v>7699</v>
      </c>
      <c r="W37" s="1466"/>
      <c r="X37" s="1571">
        <v>7699</v>
      </c>
      <c r="Y37" s="1244">
        <f t="shared" si="0"/>
        <v>0</v>
      </c>
      <c r="Z37" s="1569"/>
      <c r="AA37" s="1569"/>
      <c r="AB37" s="697">
        <v>0</v>
      </c>
      <c r="AC37" s="697">
        <v>0</v>
      </c>
      <c r="AD37" s="1056">
        <v>0</v>
      </c>
      <c r="AE37" s="1468" t="s">
        <v>606</v>
      </c>
      <c r="AF37" s="714"/>
    </row>
    <row r="38" spans="1:32" s="715" customFormat="1" ht="24.75" customHeight="1">
      <c r="A38" s="1387" t="s">
        <v>608</v>
      </c>
      <c r="B38" s="1255" t="s">
        <v>604</v>
      </c>
      <c r="C38" s="1256">
        <v>46223</v>
      </c>
      <c r="D38" s="1390" t="s">
        <v>479</v>
      </c>
      <c r="E38" s="1390">
        <v>46178</v>
      </c>
      <c r="F38" s="1463" t="s">
        <v>609</v>
      </c>
      <c r="G38" s="1278"/>
      <c r="H38" s="1568">
        <v>87</v>
      </c>
      <c r="I38" s="1236" t="s">
        <v>556</v>
      </c>
      <c r="J38" s="1225" t="s">
        <v>30</v>
      </c>
      <c r="K38" s="1572"/>
      <c r="L38" s="1390">
        <v>46178</v>
      </c>
      <c r="M38" s="1225" t="s">
        <v>110</v>
      </c>
      <c r="N38" s="1403">
        <v>77365.5</v>
      </c>
      <c r="O38" s="1225" t="s">
        <v>110</v>
      </c>
      <c r="P38" s="1423" t="s">
        <v>35</v>
      </c>
      <c r="Q38" s="1574">
        <v>46178</v>
      </c>
      <c r="R38" s="694"/>
      <c r="S38" s="1574"/>
      <c r="T38" s="1574"/>
      <c r="U38" s="1574"/>
      <c r="V38" s="1571">
        <v>6321</v>
      </c>
      <c r="W38" s="1466"/>
      <c r="X38" s="1571">
        <v>6321</v>
      </c>
      <c r="Y38" s="1280">
        <f>IFERROR($W38/$V38, 0)</f>
        <v>0</v>
      </c>
      <c r="Z38" s="1574"/>
      <c r="AA38" s="1574"/>
      <c r="AB38" s="1192">
        <v>0</v>
      </c>
      <c r="AC38" s="1192">
        <v>0</v>
      </c>
      <c r="AD38" s="1261">
        <v>0</v>
      </c>
      <c r="AE38" s="1194" t="s">
        <v>610</v>
      </c>
      <c r="AF38" s="714"/>
    </row>
    <row r="39" spans="1:32" s="715" customFormat="1" ht="24.75" customHeight="1">
      <c r="A39" s="1387" t="s">
        <v>611</v>
      </c>
      <c r="B39" s="1255" t="s">
        <v>604</v>
      </c>
      <c r="C39" s="1256">
        <v>46223</v>
      </c>
      <c r="D39" s="1390" t="s">
        <v>484</v>
      </c>
      <c r="E39" s="1390">
        <v>46178</v>
      </c>
      <c r="F39" s="1463" t="s">
        <v>580</v>
      </c>
      <c r="G39" s="1278"/>
      <c r="H39" s="1568">
        <v>42</v>
      </c>
      <c r="I39" s="1236" t="s">
        <v>556</v>
      </c>
      <c r="J39" s="1225" t="s">
        <v>30</v>
      </c>
      <c r="K39" s="1572"/>
      <c r="L39" s="1390">
        <v>46178</v>
      </c>
      <c r="M39" s="1225" t="s">
        <v>110</v>
      </c>
      <c r="N39" s="1403">
        <v>60970.5</v>
      </c>
      <c r="O39" s="1225" t="s">
        <v>110</v>
      </c>
      <c r="P39" s="1423" t="s">
        <v>35</v>
      </c>
      <c r="Q39" s="1574">
        <v>46181</v>
      </c>
      <c r="R39" s="694"/>
      <c r="S39" s="1574"/>
      <c r="T39" s="1574"/>
      <c r="U39" s="1574"/>
      <c r="V39" s="1571">
        <v>4650</v>
      </c>
      <c r="W39" s="1466"/>
      <c r="X39" s="1571">
        <v>4650</v>
      </c>
      <c r="Y39" s="1280">
        <f>IFERROR($W39/$V39, 0)</f>
        <v>0</v>
      </c>
      <c r="Z39" s="1574"/>
      <c r="AA39" s="1574"/>
      <c r="AB39" s="1192">
        <v>0</v>
      </c>
      <c r="AC39" s="1192">
        <v>0</v>
      </c>
      <c r="AD39" s="1261">
        <v>0</v>
      </c>
      <c r="AE39" s="1194" t="s">
        <v>610</v>
      </c>
      <c r="AF39" s="714"/>
    </row>
    <row r="40" spans="1:32" s="715" customFormat="1" ht="24.75" customHeight="1">
      <c r="A40" s="1387" t="s">
        <v>612</v>
      </c>
      <c r="B40" s="1255" t="s">
        <v>604</v>
      </c>
      <c r="C40" s="1256">
        <v>46224</v>
      </c>
      <c r="D40" s="366" t="s">
        <v>480</v>
      </c>
      <c r="E40" s="1257">
        <v>46181</v>
      </c>
      <c r="F40" s="366" t="s">
        <v>605</v>
      </c>
      <c r="G40" s="1278"/>
      <c r="H40" s="1568">
        <v>58</v>
      </c>
      <c r="I40" s="1236" t="s">
        <v>556</v>
      </c>
      <c r="J40" s="1225" t="s">
        <v>30</v>
      </c>
      <c r="K40" s="1572"/>
      <c r="L40" s="1390">
        <v>46181</v>
      </c>
      <c r="M40" s="1225" t="s">
        <v>110</v>
      </c>
      <c r="N40" s="1573">
        <v>78994.5</v>
      </c>
      <c r="O40" s="1225" t="s">
        <v>110</v>
      </c>
      <c r="P40" s="707" t="s">
        <v>35</v>
      </c>
      <c r="Q40" s="1574">
        <v>46178</v>
      </c>
      <c r="R40" s="694"/>
      <c r="S40" s="1574"/>
      <c r="T40" s="1574"/>
      <c r="U40" s="1574"/>
      <c r="V40" s="1571">
        <v>6258</v>
      </c>
      <c r="W40" s="1466"/>
      <c r="X40" s="1571">
        <v>6258</v>
      </c>
      <c r="Y40" s="1244">
        <f t="shared" si="0"/>
        <v>0</v>
      </c>
      <c r="Z40" s="1569"/>
      <c r="AA40" s="1569"/>
      <c r="AB40" s="697">
        <v>0</v>
      </c>
      <c r="AC40" s="697">
        <v>0</v>
      </c>
      <c r="AD40" s="1056">
        <v>0</v>
      </c>
      <c r="AE40" s="1468" t="s">
        <v>606</v>
      </c>
      <c r="AF40" s="714"/>
    </row>
    <row r="41" spans="1:32" s="715" customFormat="1" ht="24.75" customHeight="1">
      <c r="A41" s="1387" t="s">
        <v>613</v>
      </c>
      <c r="B41" s="1255" t="s">
        <v>604</v>
      </c>
      <c r="C41" s="1256">
        <v>46224</v>
      </c>
      <c r="D41" s="366" t="s">
        <v>480</v>
      </c>
      <c r="E41" s="1257">
        <v>46181</v>
      </c>
      <c r="F41" s="366" t="s">
        <v>605</v>
      </c>
      <c r="G41" s="1278"/>
      <c r="H41" s="1568">
        <v>85</v>
      </c>
      <c r="I41" s="1236" t="s">
        <v>556</v>
      </c>
      <c r="J41" s="1225" t="s">
        <v>30</v>
      </c>
      <c r="K41" s="1572"/>
      <c r="L41" s="1390">
        <v>46181</v>
      </c>
      <c r="M41" s="1225" t="s">
        <v>110</v>
      </c>
      <c r="N41" s="1573">
        <v>62709</v>
      </c>
      <c r="O41" s="1225" t="s">
        <v>110</v>
      </c>
      <c r="P41" s="707" t="s">
        <v>35</v>
      </c>
      <c r="Q41" s="1574">
        <v>46178</v>
      </c>
      <c r="R41" s="694"/>
      <c r="S41" s="1574"/>
      <c r="T41" s="1574"/>
      <c r="U41" s="1574"/>
      <c r="V41" s="1571">
        <v>5055</v>
      </c>
      <c r="W41" s="1466"/>
      <c r="X41" s="1571">
        <v>5055</v>
      </c>
      <c r="Y41" s="1244">
        <f t="shared" si="0"/>
        <v>0</v>
      </c>
      <c r="Z41" s="1569"/>
      <c r="AA41" s="1569"/>
      <c r="AB41" s="697">
        <v>0</v>
      </c>
      <c r="AC41" s="697">
        <v>0</v>
      </c>
      <c r="AD41" s="1056">
        <v>0</v>
      </c>
      <c r="AE41" s="1468" t="s">
        <v>606</v>
      </c>
      <c r="AF41" s="714"/>
    </row>
    <row r="42" spans="1:32" s="715" customFormat="1" ht="24.75" customHeight="1">
      <c r="A42" s="1387" t="s">
        <v>614</v>
      </c>
      <c r="B42" s="1255" t="s">
        <v>604</v>
      </c>
      <c r="C42" s="1256">
        <v>46224</v>
      </c>
      <c r="D42" s="1390" t="s">
        <v>474</v>
      </c>
      <c r="E42" s="1390">
        <v>46176</v>
      </c>
      <c r="F42" s="366" t="s">
        <v>609</v>
      </c>
      <c r="G42" s="1278"/>
      <c r="H42" s="1568">
        <v>49</v>
      </c>
      <c r="I42" s="1236" t="s">
        <v>556</v>
      </c>
      <c r="J42" s="1225" t="s">
        <v>30</v>
      </c>
      <c r="K42" s="1572"/>
      <c r="L42" s="1390">
        <v>46178</v>
      </c>
      <c r="M42" s="1225" t="s">
        <v>110</v>
      </c>
      <c r="N42" s="1573">
        <v>103484.5</v>
      </c>
      <c r="O42" s="1225" t="s">
        <v>110</v>
      </c>
      <c r="P42" s="707" t="s">
        <v>35</v>
      </c>
      <c r="Q42" s="1574">
        <v>46178</v>
      </c>
      <c r="R42" s="694"/>
      <c r="S42" s="1574"/>
      <c r="T42" s="1574"/>
      <c r="U42" s="1574"/>
      <c r="V42" s="1571">
        <v>8094</v>
      </c>
      <c r="W42" s="1466"/>
      <c r="X42" s="1571">
        <v>8094</v>
      </c>
      <c r="Y42" s="1280">
        <f>IFERROR($W42/$V42, 0)</f>
        <v>0</v>
      </c>
      <c r="Z42" s="1574"/>
      <c r="AA42" s="1574"/>
      <c r="AB42" s="697">
        <v>0</v>
      </c>
      <c r="AC42" s="697">
        <v>0</v>
      </c>
      <c r="AD42" s="1056">
        <v>0</v>
      </c>
      <c r="AE42" s="1194" t="s">
        <v>615</v>
      </c>
      <c r="AF42" s="714"/>
    </row>
    <row r="43" spans="1:32" s="715" customFormat="1" ht="24.75" customHeight="1">
      <c r="A43" s="1387" t="s">
        <v>616</v>
      </c>
      <c r="B43" s="1255" t="s">
        <v>604</v>
      </c>
      <c r="C43" s="1256">
        <v>46224</v>
      </c>
      <c r="D43" s="366" t="s">
        <v>480</v>
      </c>
      <c r="E43" s="1257">
        <v>46181</v>
      </c>
      <c r="F43" s="366" t="s">
        <v>605</v>
      </c>
      <c r="G43" s="1278"/>
      <c r="H43" s="1568">
        <v>0</v>
      </c>
      <c r="I43" s="1236" t="s">
        <v>556</v>
      </c>
      <c r="J43" s="1225" t="s">
        <v>30</v>
      </c>
      <c r="K43" s="1572"/>
      <c r="L43" s="1390">
        <v>46181</v>
      </c>
      <c r="M43" s="1225" t="s">
        <v>110</v>
      </c>
      <c r="N43" s="1573">
        <v>419</v>
      </c>
      <c r="O43" s="1225" t="s">
        <v>110</v>
      </c>
      <c r="P43" s="707" t="s">
        <v>35</v>
      </c>
      <c r="Q43" s="1574">
        <v>46178</v>
      </c>
      <c r="R43" s="694"/>
      <c r="S43" s="1574"/>
      <c r="T43" s="1574"/>
      <c r="U43" s="1574"/>
      <c r="V43" s="1571">
        <v>72</v>
      </c>
      <c r="W43" s="1466"/>
      <c r="X43" s="1571">
        <v>72</v>
      </c>
      <c r="Y43" s="1244">
        <f t="shared" si="0"/>
        <v>0</v>
      </c>
      <c r="Z43" s="1569"/>
      <c r="AA43" s="1569"/>
      <c r="AB43" s="697">
        <v>0</v>
      </c>
      <c r="AC43" s="697">
        <v>0</v>
      </c>
      <c r="AD43" s="1056">
        <v>0</v>
      </c>
      <c r="AE43" s="1468" t="s">
        <v>606</v>
      </c>
      <c r="AF43" s="714"/>
    </row>
    <row r="44" spans="1:32" s="715" customFormat="1" ht="24.75" customHeight="1">
      <c r="A44" s="1387"/>
      <c r="B44" s="1465"/>
      <c r="C44" s="1390"/>
      <c r="D44" s="1390"/>
      <c r="E44" s="1390"/>
      <c r="F44" s="1463"/>
      <c r="G44" s="1278"/>
      <c r="H44" s="1568"/>
      <c r="I44" s="1236"/>
      <c r="J44" s="1568"/>
      <c r="K44" s="1572"/>
      <c r="L44" s="1390"/>
      <c r="M44" s="1568"/>
      <c r="N44" s="1573"/>
      <c r="O44" s="1568"/>
      <c r="P44" s="1575"/>
      <c r="Q44" s="1574"/>
      <c r="R44" s="694"/>
      <c r="S44" s="1574"/>
      <c r="T44" s="1574"/>
      <c r="U44" s="1574"/>
      <c r="V44" s="1571"/>
      <c r="W44" s="1466"/>
      <c r="X44" s="1571"/>
      <c r="Y44" s="1280">
        <f t="shared" si="0"/>
        <v>0</v>
      </c>
      <c r="Z44" s="1574"/>
      <c r="AA44" s="1574"/>
      <c r="AB44" s="1576"/>
      <c r="AC44" s="1576"/>
      <c r="AD44" s="1261"/>
      <c r="AE44" s="1467"/>
      <c r="AF44" s="714"/>
    </row>
    <row r="45" spans="1:32" s="715" customFormat="1" ht="24.75" customHeight="1">
      <c r="A45" s="1387"/>
      <c r="B45" s="1465"/>
      <c r="C45" s="1390"/>
      <c r="D45" s="1390"/>
      <c r="E45" s="1390"/>
      <c r="F45" s="1463"/>
      <c r="G45" s="1278"/>
      <c r="H45" s="1568"/>
      <c r="I45" s="1236"/>
      <c r="J45" s="1568"/>
      <c r="K45" s="1572"/>
      <c r="L45" s="1390"/>
      <c r="M45" s="1568"/>
      <c r="N45" s="1573"/>
      <c r="O45" s="1568"/>
      <c r="P45" s="1575"/>
      <c r="Q45" s="1574"/>
      <c r="R45" s="694"/>
      <c r="S45" s="1574"/>
      <c r="T45" s="1574"/>
      <c r="U45" s="1574"/>
      <c r="V45" s="1571"/>
      <c r="W45" s="1466"/>
      <c r="X45" s="1571"/>
      <c r="Y45" s="1280">
        <f t="shared" si="0"/>
        <v>0</v>
      </c>
      <c r="Z45" s="1574"/>
      <c r="AA45" s="1574"/>
      <c r="AB45" s="1576"/>
      <c r="AC45" s="1576"/>
      <c r="AD45" s="1261"/>
      <c r="AE45" s="1467"/>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1387"/>
      <c r="B50" s="1465"/>
      <c r="C50" s="1390"/>
      <c r="D50" s="1390"/>
      <c r="E50" s="1390"/>
      <c r="F50" s="1463"/>
      <c r="G50" s="1278"/>
      <c r="H50" s="1568"/>
      <c r="I50" s="1236"/>
      <c r="J50" s="1568"/>
      <c r="K50" s="1572"/>
      <c r="L50" s="1390"/>
      <c r="M50" s="1568"/>
      <c r="N50" s="1573"/>
      <c r="O50" s="1568"/>
      <c r="P50" s="1575"/>
      <c r="Q50" s="1574"/>
      <c r="R50" s="694"/>
      <c r="S50" s="1574"/>
      <c r="T50" s="1574"/>
      <c r="U50" s="1574"/>
      <c r="V50" s="1571"/>
      <c r="W50" s="1466"/>
      <c r="X50" s="1571"/>
      <c r="Y50" s="1280">
        <f t="shared" si="0"/>
        <v>0</v>
      </c>
      <c r="Z50" s="1574"/>
      <c r="AA50" s="1574"/>
      <c r="AB50" s="1576"/>
      <c r="AC50" s="1576"/>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617</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618</v>
      </c>
      <c r="H53" s="691">
        <v>43</v>
      </c>
      <c r="I53" s="1055" t="s">
        <v>556</v>
      </c>
      <c r="J53" s="691" t="s">
        <v>33</v>
      </c>
      <c r="K53" s="691" t="s">
        <v>619</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620</v>
      </c>
      <c r="AF53" s="708"/>
    </row>
    <row r="54" spans="1:116" ht="24.75" customHeight="1">
      <c r="A54" s="716" t="s">
        <v>621</v>
      </c>
      <c r="B54" s="690" t="s">
        <v>31</v>
      </c>
      <c r="C54" s="1042">
        <v>46006</v>
      </c>
      <c r="D54" s="1042" t="s">
        <v>56</v>
      </c>
      <c r="E54" s="1042">
        <v>45936</v>
      </c>
      <c r="F54" s="690" t="s">
        <v>57</v>
      </c>
      <c r="G54" s="690" t="s">
        <v>622</v>
      </c>
      <c r="H54" s="691">
        <v>0</v>
      </c>
      <c r="I54" s="1055" t="s">
        <v>556</v>
      </c>
      <c r="J54" s="691" t="s">
        <v>30</v>
      </c>
      <c r="K54" s="691" t="s">
        <v>619</v>
      </c>
      <c r="L54" s="689" t="s">
        <v>623</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624</v>
      </c>
      <c r="AF54" s="708"/>
    </row>
    <row r="55" spans="1:116" ht="24.75" customHeight="1">
      <c r="A55" s="1387" t="s">
        <v>625</v>
      </c>
      <c r="B55" s="690" t="s">
        <v>31</v>
      </c>
      <c r="C55" s="1390">
        <v>46213</v>
      </c>
      <c r="D55" s="1390" t="s">
        <v>475</v>
      </c>
      <c r="E55" s="1390">
        <v>46169</v>
      </c>
      <c r="F55" s="1463" t="s">
        <v>61</v>
      </c>
      <c r="G55" s="1278"/>
      <c r="H55" s="1568">
        <v>0</v>
      </c>
      <c r="I55" s="691" t="s">
        <v>556</v>
      </c>
      <c r="J55" s="691" t="s">
        <v>30</v>
      </c>
      <c r="K55" s="1568"/>
      <c r="L55" s="1390" t="s">
        <v>623</v>
      </c>
      <c r="M55" s="691" t="s">
        <v>110</v>
      </c>
      <c r="N55" s="692">
        <v>88403.8</v>
      </c>
      <c r="O55" s="701" t="s">
        <v>110</v>
      </c>
      <c r="P55" s="693" t="s">
        <v>32</v>
      </c>
      <c r="Q55" s="1574">
        <v>46169</v>
      </c>
      <c r="R55" s="718"/>
      <c r="S55" s="1577"/>
      <c r="T55" s="1578"/>
      <c r="U55" s="1574"/>
      <c r="V55" s="1331">
        <v>6992</v>
      </c>
      <c r="W55" s="1228"/>
      <c r="X55" s="1571">
        <f>SUM(V55-W55)</f>
        <v>6992</v>
      </c>
      <c r="Y55" s="1244"/>
      <c r="Z55" s="1226"/>
      <c r="AA55" s="1226"/>
      <c r="AB55" s="697">
        <v>0</v>
      </c>
      <c r="AC55" s="697">
        <v>0</v>
      </c>
      <c r="AD55" s="1056">
        <v>0</v>
      </c>
      <c r="AE55" s="1245" t="s">
        <v>626</v>
      </c>
    </row>
    <row r="56" spans="1:116" ht="24.75" customHeight="1">
      <c r="A56" s="814" t="s">
        <v>627</v>
      </c>
      <c r="B56" s="690" t="s">
        <v>31</v>
      </c>
      <c r="C56" s="689">
        <v>46142</v>
      </c>
      <c r="D56" s="689" t="s">
        <v>464</v>
      </c>
      <c r="E56" s="689"/>
      <c r="F56" s="690" t="s">
        <v>63</v>
      </c>
      <c r="G56" s="690" t="s">
        <v>628</v>
      </c>
      <c r="H56" s="691">
        <v>0</v>
      </c>
      <c r="I56" s="691" t="s">
        <v>556</v>
      </c>
      <c r="J56" s="691" t="s">
        <v>30</v>
      </c>
      <c r="K56" s="691" t="s">
        <v>619</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629</v>
      </c>
    </row>
    <row r="57" spans="1:116" ht="24.75" customHeight="1">
      <c r="A57" s="1200" t="s">
        <v>630</v>
      </c>
      <c r="B57" s="741" t="s">
        <v>31</v>
      </c>
      <c r="C57" s="740">
        <v>46052</v>
      </c>
      <c r="D57" s="740"/>
      <c r="E57" s="740">
        <v>45866</v>
      </c>
      <c r="F57" s="741" t="s">
        <v>57</v>
      </c>
      <c r="G57" s="741" t="s">
        <v>631</v>
      </c>
      <c r="H57" s="742">
        <v>0</v>
      </c>
      <c r="I57" s="301" t="s">
        <v>556</v>
      </c>
      <c r="J57" s="742" t="s">
        <v>33</v>
      </c>
      <c r="K57" s="742" t="s">
        <v>619</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632</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634</v>
      </c>
      <c r="B61" s="1062" t="s">
        <v>34</v>
      </c>
      <c r="C61" s="1390">
        <v>46191</v>
      </c>
      <c r="D61" s="1389" t="s">
        <v>54</v>
      </c>
      <c r="E61" s="1389">
        <v>46171</v>
      </c>
      <c r="F61" s="1388" t="s">
        <v>53</v>
      </c>
      <c r="G61" s="1257"/>
      <c r="H61" s="1567">
        <v>61</v>
      </c>
      <c r="I61" s="372" t="s">
        <v>619</v>
      </c>
      <c r="J61" s="1058" t="s">
        <v>30</v>
      </c>
      <c r="K61" s="1568"/>
      <c r="L61" s="1389"/>
      <c r="M61" s="372" t="s">
        <v>110</v>
      </c>
      <c r="N61" s="991">
        <v>44936</v>
      </c>
      <c r="O61" s="372" t="s">
        <v>110</v>
      </c>
      <c r="P61" s="707" t="s">
        <v>35</v>
      </c>
      <c r="Q61" s="1569">
        <v>46146</v>
      </c>
      <c r="R61" s="1569"/>
      <c r="S61" s="1569"/>
      <c r="T61" s="1569"/>
      <c r="U61" s="1569"/>
      <c r="V61" s="1570">
        <v>3375</v>
      </c>
      <c r="W61" s="1571"/>
      <c r="X61" s="1571">
        <f>SUM(V61-W61)</f>
        <v>3375</v>
      </c>
      <c r="Y61" s="1244">
        <f>IFERROR($W61/$V61, 0)</f>
        <v>0</v>
      </c>
      <c r="Z61" s="1579"/>
      <c r="AA61" s="1579"/>
      <c r="AB61" s="697">
        <v>0</v>
      </c>
      <c r="AC61" s="697">
        <v>0</v>
      </c>
      <c r="AD61" s="1056">
        <v>0</v>
      </c>
      <c r="AE61" s="1245" t="s">
        <v>635</v>
      </c>
      <c r="AF61" s="727"/>
    </row>
    <row r="62" spans="1:116" ht="24.75" customHeight="1">
      <c r="A62" s="1200" t="s">
        <v>636</v>
      </c>
      <c r="B62" s="1062" t="s">
        <v>34</v>
      </c>
      <c r="C62" s="1390">
        <v>46181</v>
      </c>
      <c r="D62" s="1389" t="s">
        <v>54</v>
      </c>
      <c r="E62" s="1389">
        <v>46171</v>
      </c>
      <c r="F62" s="1388" t="s">
        <v>53</v>
      </c>
      <c r="G62" s="1257"/>
      <c r="H62" s="1567">
        <v>85</v>
      </c>
      <c r="I62" s="372" t="s">
        <v>619</v>
      </c>
      <c r="J62" s="1058" t="s">
        <v>30</v>
      </c>
      <c r="K62" s="1568"/>
      <c r="L62" s="1389"/>
      <c r="M62" s="372" t="s">
        <v>110</v>
      </c>
      <c r="N62" s="991">
        <v>60062</v>
      </c>
      <c r="O62" s="372" t="s">
        <v>110</v>
      </c>
      <c r="P62" s="707" t="s">
        <v>35</v>
      </c>
      <c r="Q62" s="1569">
        <v>46174</v>
      </c>
      <c r="R62" s="1569"/>
      <c r="S62" s="1569"/>
      <c r="T62" s="1569"/>
      <c r="U62" s="1569"/>
      <c r="V62" s="1570">
        <v>4380</v>
      </c>
      <c r="W62" s="1571"/>
      <c r="X62" s="1571">
        <f>SUM(V62-W62)</f>
        <v>4380</v>
      </c>
      <c r="Y62" s="1244">
        <f>IFERROR($W62/$V62, 0)</f>
        <v>0</v>
      </c>
      <c r="Z62" s="1579"/>
      <c r="AA62" s="1579"/>
      <c r="AB62" s="697">
        <v>0</v>
      </c>
      <c r="AC62" s="697">
        <v>0</v>
      </c>
      <c r="AD62" s="1056">
        <v>0</v>
      </c>
      <c r="AE62" s="1245" t="s">
        <v>637</v>
      </c>
      <c r="AF62" s="727"/>
    </row>
    <row r="63" spans="1:116" ht="24.75" customHeight="1">
      <c r="A63" s="1522" t="s">
        <v>638</v>
      </c>
      <c r="B63" s="1062" t="s">
        <v>34</v>
      </c>
      <c r="C63" s="1390">
        <v>46191</v>
      </c>
      <c r="D63" s="1389" t="s">
        <v>54</v>
      </c>
      <c r="E63" s="1389">
        <v>46171</v>
      </c>
      <c r="F63" s="1388" t="s">
        <v>53</v>
      </c>
      <c r="G63" s="1257"/>
      <c r="H63" s="1567">
        <v>86</v>
      </c>
      <c r="I63" s="372" t="s">
        <v>619</v>
      </c>
      <c r="J63" s="1058" t="s">
        <v>30</v>
      </c>
      <c r="K63" s="1568"/>
      <c r="L63" s="1389"/>
      <c r="M63" s="372" t="s">
        <v>110</v>
      </c>
      <c r="N63" s="991">
        <v>64118</v>
      </c>
      <c r="O63" s="372" t="s">
        <v>110</v>
      </c>
      <c r="P63" s="707" t="s">
        <v>35</v>
      </c>
      <c r="Q63" s="1569">
        <v>46174</v>
      </c>
      <c r="R63" s="1569"/>
      <c r="S63" s="1569"/>
      <c r="T63" s="1569"/>
      <c r="U63" s="1569"/>
      <c r="V63" s="1570">
        <v>4753</v>
      </c>
      <c r="W63" s="1571"/>
      <c r="X63" s="1571">
        <f>SUM(V63-W63)</f>
        <v>4753</v>
      </c>
      <c r="Y63" s="1244">
        <f>IFERROR($W63/$V63, 0)</f>
        <v>0</v>
      </c>
      <c r="Z63" s="1579"/>
      <c r="AA63" s="1579"/>
      <c r="AB63" s="697">
        <v>0</v>
      </c>
      <c r="AC63" s="697">
        <v>0</v>
      </c>
      <c r="AD63" s="1056">
        <v>0</v>
      </c>
      <c r="AE63" s="1245" t="s">
        <v>635</v>
      </c>
      <c r="AF63" s="727"/>
    </row>
    <row r="64" spans="1:116" ht="24.75" customHeight="1">
      <c r="A64" s="1522" t="s">
        <v>639</v>
      </c>
      <c r="B64" s="1062" t="s">
        <v>34</v>
      </c>
      <c r="C64" s="1390">
        <v>46191</v>
      </c>
      <c r="D64" s="1389" t="s">
        <v>54</v>
      </c>
      <c r="E64" s="1389">
        <v>46171</v>
      </c>
      <c r="F64" s="1388" t="s">
        <v>53</v>
      </c>
      <c r="G64" s="1257"/>
      <c r="H64" s="1567">
        <v>87</v>
      </c>
      <c r="I64" s="372" t="s">
        <v>619</v>
      </c>
      <c r="J64" s="1058" t="s">
        <v>30</v>
      </c>
      <c r="K64" s="1568"/>
      <c r="L64" s="1389"/>
      <c r="M64" s="372" t="s">
        <v>110</v>
      </c>
      <c r="N64" s="991">
        <v>64040</v>
      </c>
      <c r="O64" s="372" t="s">
        <v>110</v>
      </c>
      <c r="P64" s="707" t="s">
        <v>35</v>
      </c>
      <c r="Q64" s="1569">
        <v>46174</v>
      </c>
      <c r="R64" s="1569"/>
      <c r="S64" s="1569"/>
      <c r="T64" s="1569"/>
      <c r="U64" s="1569"/>
      <c r="V64" s="1570">
        <v>4888</v>
      </c>
      <c r="W64" s="1571"/>
      <c r="X64" s="1571">
        <f>SUM(V64-W64)</f>
        <v>4888</v>
      </c>
      <c r="Y64" s="1244">
        <f>IFERROR($W64/$V64, 0)</f>
        <v>0</v>
      </c>
      <c r="Z64" s="1579"/>
      <c r="AA64" s="1579"/>
      <c r="AB64" s="697">
        <v>0</v>
      </c>
      <c r="AC64" s="697">
        <v>0</v>
      </c>
      <c r="AD64" s="1056">
        <v>0</v>
      </c>
      <c r="AE64" s="1245" t="s">
        <v>640</v>
      </c>
      <c r="AF64" s="727"/>
    </row>
    <row r="65" spans="1:32" ht="24.75" customHeight="1">
      <c r="A65" s="1522" t="s">
        <v>641</v>
      </c>
      <c r="B65" s="1062" t="s">
        <v>34</v>
      </c>
      <c r="C65" s="1390">
        <v>46191</v>
      </c>
      <c r="D65" s="1389" t="s">
        <v>54</v>
      </c>
      <c r="E65" s="1389">
        <v>46163</v>
      </c>
      <c r="F65" s="1388" t="s">
        <v>53</v>
      </c>
      <c r="G65" s="1257" t="s">
        <v>642</v>
      </c>
      <c r="H65" s="1567">
        <v>82</v>
      </c>
      <c r="I65" s="372" t="s">
        <v>619</v>
      </c>
      <c r="J65" s="1058" t="s">
        <v>30</v>
      </c>
      <c r="K65" s="1568"/>
      <c r="L65" s="1389"/>
      <c r="M65" s="372" t="s">
        <v>110</v>
      </c>
      <c r="N65" s="991">
        <v>60234</v>
      </c>
      <c r="O65" s="372" t="s">
        <v>110</v>
      </c>
      <c r="P65" s="707" t="s">
        <v>35</v>
      </c>
      <c r="Q65" s="1569">
        <v>46164</v>
      </c>
      <c r="R65" s="1569"/>
      <c r="S65" s="1569"/>
      <c r="T65" s="1569"/>
      <c r="U65" s="1569"/>
      <c r="V65" s="1570">
        <v>4497</v>
      </c>
      <c r="W65" s="1571"/>
      <c r="X65" s="1571">
        <f>SUM(V65-W65)</f>
        <v>4497</v>
      </c>
      <c r="Y65" s="1244">
        <f>IFERROR($W65/$V65, 0)</f>
        <v>0</v>
      </c>
      <c r="Z65" s="1579"/>
      <c r="AA65" s="1579"/>
      <c r="AB65" s="697">
        <v>0</v>
      </c>
      <c r="AC65" s="697">
        <v>0</v>
      </c>
      <c r="AD65" s="1056">
        <v>0</v>
      </c>
      <c r="AE65" s="1245" t="s">
        <v>640</v>
      </c>
      <c r="AF65" s="727"/>
    </row>
    <row r="66" spans="1:32" ht="24.75" customHeight="1">
      <c r="A66" s="1522" t="s">
        <v>643</v>
      </c>
      <c r="B66" s="1062" t="s">
        <v>34</v>
      </c>
      <c r="C66" s="1390">
        <v>46191</v>
      </c>
      <c r="D66" s="1389" t="s">
        <v>54</v>
      </c>
      <c r="E66" s="1389">
        <v>46171</v>
      </c>
      <c r="F66" s="1388" t="s">
        <v>53</v>
      </c>
      <c r="G66" s="1257"/>
      <c r="H66" s="1567">
        <v>55</v>
      </c>
      <c r="I66" s="372" t="s">
        <v>619</v>
      </c>
      <c r="J66" s="1058" t="s">
        <v>30</v>
      </c>
      <c r="K66" s="1568"/>
      <c r="L66" s="1389"/>
      <c r="M66" s="372" t="s">
        <v>110</v>
      </c>
      <c r="N66" s="991">
        <v>45757.7</v>
      </c>
      <c r="O66" s="372" t="s">
        <v>110</v>
      </c>
      <c r="P66" s="707" t="s">
        <v>35</v>
      </c>
      <c r="Q66" s="1569">
        <v>46174</v>
      </c>
      <c r="R66" s="1569"/>
      <c r="S66" s="1569"/>
      <c r="T66" s="1569"/>
      <c r="U66" s="1569"/>
      <c r="V66" s="1570">
        <v>3537</v>
      </c>
      <c r="W66" s="1571"/>
      <c r="X66" s="1571">
        <f>SUM(V66-W66)</f>
        <v>3537</v>
      </c>
      <c r="Y66" s="1244">
        <f>IFERROR($W66/$V66, 0)</f>
        <v>0</v>
      </c>
      <c r="Z66" s="1579"/>
      <c r="AA66" s="1579"/>
      <c r="AB66" s="697">
        <v>0</v>
      </c>
      <c r="AC66" s="697">
        <v>0</v>
      </c>
      <c r="AD66" s="1056">
        <v>0</v>
      </c>
      <c r="AE66" s="1245" t="s">
        <v>640</v>
      </c>
      <c r="AF66" s="727"/>
    </row>
    <row r="67" spans="1:32" ht="24.75" customHeight="1">
      <c r="A67" s="1522" t="s">
        <v>644</v>
      </c>
      <c r="B67" s="1062" t="s">
        <v>34</v>
      </c>
      <c r="C67" s="1390">
        <v>46191</v>
      </c>
      <c r="D67" s="1389" t="s">
        <v>54</v>
      </c>
      <c r="E67" s="1389">
        <v>46171</v>
      </c>
      <c r="F67" s="1388" t="s">
        <v>53</v>
      </c>
      <c r="G67" s="1257"/>
      <c r="H67" s="1567">
        <v>54</v>
      </c>
      <c r="I67" s="372" t="s">
        <v>619</v>
      </c>
      <c r="J67" s="1058" t="s">
        <v>30</v>
      </c>
      <c r="K67" s="1568"/>
      <c r="L67" s="1389"/>
      <c r="M67" s="372" t="s">
        <v>110</v>
      </c>
      <c r="N67" s="991">
        <v>39903.550000000003</v>
      </c>
      <c r="O67" s="372" t="s">
        <v>110</v>
      </c>
      <c r="P67" s="707" t="s">
        <v>35</v>
      </c>
      <c r="Q67" s="1569">
        <v>46174</v>
      </c>
      <c r="R67" s="1569"/>
      <c r="S67" s="1569"/>
      <c r="T67" s="1569"/>
      <c r="U67" s="1569"/>
      <c r="V67" s="1570">
        <v>3000</v>
      </c>
      <c r="W67" s="1571"/>
      <c r="X67" s="1571">
        <f>SUM(V67-W67)</f>
        <v>3000</v>
      </c>
      <c r="Y67" s="1244">
        <f>IFERROR($W67/$V67, 0)</f>
        <v>0</v>
      </c>
      <c r="Z67" s="1579"/>
      <c r="AA67" s="1579"/>
      <c r="AB67" s="697">
        <v>0</v>
      </c>
      <c r="AC67" s="697">
        <v>0</v>
      </c>
      <c r="AD67" s="1056">
        <v>0</v>
      </c>
      <c r="AE67" s="1245" t="s">
        <v>640</v>
      </c>
      <c r="AF67" s="727"/>
    </row>
    <row r="68" spans="1:32" ht="24.75" customHeight="1">
      <c r="A68" s="1522" t="s">
        <v>645</v>
      </c>
      <c r="B68" s="1062" t="s">
        <v>34</v>
      </c>
      <c r="C68" s="1390">
        <v>46191</v>
      </c>
      <c r="D68" s="1389" t="s">
        <v>54</v>
      </c>
      <c r="E68" s="1389">
        <v>46171</v>
      </c>
      <c r="F68" s="1388" t="s">
        <v>53</v>
      </c>
      <c r="G68" s="1257"/>
      <c r="H68" s="1567">
        <v>78</v>
      </c>
      <c r="I68" s="372" t="s">
        <v>619</v>
      </c>
      <c r="J68" s="1058" t="s">
        <v>30</v>
      </c>
      <c r="K68" s="1568"/>
      <c r="L68" s="1389"/>
      <c r="M68" s="372" t="s">
        <v>110</v>
      </c>
      <c r="N68" s="991">
        <v>58190</v>
      </c>
      <c r="O68" s="372" t="s">
        <v>110</v>
      </c>
      <c r="P68" s="707" t="s">
        <v>35</v>
      </c>
      <c r="Q68" s="1569">
        <v>46174</v>
      </c>
      <c r="R68" s="1569"/>
      <c r="S68" s="1569"/>
      <c r="T68" s="1569"/>
      <c r="U68" s="1569"/>
      <c r="V68" s="1570">
        <v>4283</v>
      </c>
      <c r="W68" s="1571"/>
      <c r="X68" s="1571">
        <f>SUM(V68-W68)</f>
        <v>4283</v>
      </c>
      <c r="Y68" s="1244">
        <f>IFERROR($W68/$V68, 0)</f>
        <v>0</v>
      </c>
      <c r="Z68" s="1579"/>
      <c r="AA68" s="1579"/>
      <c r="AB68" s="697">
        <v>0</v>
      </c>
      <c r="AC68" s="697">
        <v>0</v>
      </c>
      <c r="AD68" s="1056">
        <v>0</v>
      </c>
      <c r="AE68" s="1245" t="s">
        <v>640</v>
      </c>
      <c r="AF68" s="727"/>
    </row>
    <row r="69" spans="1:32" ht="24.75" customHeight="1">
      <c r="A69" s="1522" t="s">
        <v>646</v>
      </c>
      <c r="B69" s="1062" t="s">
        <v>34</v>
      </c>
      <c r="C69" s="1390">
        <v>46191</v>
      </c>
      <c r="D69" s="1389" t="s">
        <v>473</v>
      </c>
      <c r="E69" s="1389">
        <v>46142</v>
      </c>
      <c r="F69" s="1388" t="s">
        <v>53</v>
      </c>
      <c r="G69" s="1257"/>
      <c r="H69" s="1567">
        <v>75</v>
      </c>
      <c r="I69" s="372" t="s">
        <v>619</v>
      </c>
      <c r="J69" s="1058" t="s">
        <v>30</v>
      </c>
      <c r="K69" s="1568"/>
      <c r="L69" s="1389"/>
      <c r="M69" s="372" t="s">
        <v>110</v>
      </c>
      <c r="N69" s="991">
        <v>61026</v>
      </c>
      <c r="O69" s="372" t="s">
        <v>110</v>
      </c>
      <c r="P69" s="707" t="s">
        <v>35</v>
      </c>
      <c r="Q69" s="1569">
        <v>46144</v>
      </c>
      <c r="R69" s="1569"/>
      <c r="S69" s="1569"/>
      <c r="T69" s="1569"/>
      <c r="U69" s="1569"/>
      <c r="V69" s="1570">
        <v>4683</v>
      </c>
      <c r="W69" s="1571">
        <v>851</v>
      </c>
      <c r="X69" s="1571">
        <f>SUM(V69-W69)</f>
        <v>3832</v>
      </c>
      <c r="Y69" s="1244">
        <f>IFERROR($W69/$V69, 0)</f>
        <v>0.18172111894084989</v>
      </c>
      <c r="Z69" s="1569">
        <v>46177</v>
      </c>
      <c r="AA69" s="1569"/>
      <c r="AB69" s="697">
        <v>0</v>
      </c>
      <c r="AC69" s="697">
        <v>0</v>
      </c>
      <c r="AD69" s="1056">
        <v>0</v>
      </c>
      <c r="AE69" s="1245" t="s">
        <v>640</v>
      </c>
      <c r="AF69" s="727"/>
    </row>
    <row r="70" spans="1:32" ht="24.75" customHeight="1">
      <c r="A70" s="1392" t="s">
        <v>647</v>
      </c>
      <c r="B70" s="1062" t="s">
        <v>34</v>
      </c>
      <c r="C70" s="1390">
        <v>46191</v>
      </c>
      <c r="D70" s="1389" t="s">
        <v>54</v>
      </c>
      <c r="E70" s="1389">
        <v>46184</v>
      </c>
      <c r="F70" s="1388" t="s">
        <v>53</v>
      </c>
      <c r="G70" s="1257"/>
      <c r="H70" s="1567">
        <v>65</v>
      </c>
      <c r="I70" s="372" t="s">
        <v>556</v>
      </c>
      <c r="J70" s="1058" t="s">
        <v>30</v>
      </c>
      <c r="K70" s="1568"/>
      <c r="L70" s="1389"/>
      <c r="M70" s="372" t="s">
        <v>110</v>
      </c>
      <c r="N70" s="991">
        <v>45252</v>
      </c>
      <c r="O70" s="372" t="s">
        <v>110</v>
      </c>
      <c r="P70" s="707" t="s">
        <v>32</v>
      </c>
      <c r="Q70" s="1569"/>
      <c r="R70" s="1569"/>
      <c r="S70" s="1569"/>
      <c r="T70" s="1569"/>
      <c r="U70" s="1569"/>
      <c r="V70" s="1570">
        <v>3360</v>
      </c>
      <c r="W70" s="1571"/>
      <c r="X70" s="1571">
        <f>SUM(V70-W70)</f>
        <v>3360</v>
      </c>
      <c r="Y70" s="1244">
        <f>IFERROR($W70/$V70, 0)</f>
        <v>0</v>
      </c>
      <c r="Z70" s="1579"/>
      <c r="AA70" s="1579"/>
      <c r="AB70" s="697">
        <v>0</v>
      </c>
      <c r="AC70" s="697">
        <v>0</v>
      </c>
      <c r="AD70" s="1056">
        <v>0</v>
      </c>
      <c r="AE70" s="1245" t="s">
        <v>648</v>
      </c>
      <c r="AF70" s="727"/>
    </row>
    <row r="71" spans="1:32" ht="24.75" customHeight="1">
      <c r="A71" s="1409" t="s">
        <v>649</v>
      </c>
      <c r="B71" s="1062" t="s">
        <v>34</v>
      </c>
      <c r="C71" s="1390">
        <v>46191</v>
      </c>
      <c r="D71" s="1389" t="s">
        <v>54</v>
      </c>
      <c r="E71" s="1389">
        <v>46184</v>
      </c>
      <c r="F71" s="1388" t="s">
        <v>53</v>
      </c>
      <c r="G71" s="1257"/>
      <c r="H71" s="1567">
        <v>21</v>
      </c>
      <c r="I71" s="372" t="s">
        <v>556</v>
      </c>
      <c r="J71" s="742" t="s">
        <v>30</v>
      </c>
      <c r="K71" s="742"/>
      <c r="L71" s="1389"/>
      <c r="M71" s="372" t="s">
        <v>110</v>
      </c>
      <c r="N71" s="991">
        <v>38308</v>
      </c>
      <c r="O71" s="372" t="s">
        <v>110</v>
      </c>
      <c r="P71" s="707" t="s">
        <v>32</v>
      </c>
      <c r="Q71" s="1569"/>
      <c r="R71" s="1569"/>
      <c r="S71" s="1569"/>
      <c r="T71" s="1569"/>
      <c r="U71" s="1569"/>
      <c r="V71" s="1570">
        <v>3379</v>
      </c>
      <c r="W71" s="1571"/>
      <c r="X71" s="1571">
        <f>SUM(V71-W71)</f>
        <v>3379</v>
      </c>
      <c r="Y71" s="1244">
        <f>IFERROR($W71/$V71, 0)</f>
        <v>0</v>
      </c>
      <c r="Z71" s="1579"/>
      <c r="AA71" s="1579"/>
      <c r="AB71" s="697">
        <v>0</v>
      </c>
      <c r="AC71" s="697">
        <v>0</v>
      </c>
      <c r="AD71" s="1056">
        <v>0</v>
      </c>
      <c r="AE71" s="1245" t="s">
        <v>650</v>
      </c>
      <c r="AF71" s="727"/>
    </row>
    <row r="72" spans="1:32" ht="24.75" customHeight="1">
      <c r="A72" s="1392" t="s">
        <v>651</v>
      </c>
      <c r="B72" s="1062" t="s">
        <v>34</v>
      </c>
      <c r="C72" s="1390">
        <v>46191</v>
      </c>
      <c r="D72" s="1389" t="s">
        <v>54</v>
      </c>
      <c r="E72" s="1389">
        <v>46169</v>
      </c>
      <c r="F72" s="1388" t="s">
        <v>53</v>
      </c>
      <c r="G72" s="1257" t="s">
        <v>652</v>
      </c>
      <c r="H72" s="1567">
        <v>85</v>
      </c>
      <c r="I72" s="372" t="s">
        <v>556</v>
      </c>
      <c r="J72" s="1058" t="s">
        <v>30</v>
      </c>
      <c r="K72" s="1568"/>
      <c r="L72" s="1389"/>
      <c r="M72" s="372" t="s">
        <v>110</v>
      </c>
      <c r="N72" s="991">
        <v>56492</v>
      </c>
      <c r="O72" s="372" t="s">
        <v>110</v>
      </c>
      <c r="P72" s="707" t="s">
        <v>35</v>
      </c>
      <c r="Q72" s="1569">
        <v>46170</v>
      </c>
      <c r="R72" s="1569"/>
      <c r="S72" s="1569"/>
      <c r="T72" s="1569"/>
      <c r="U72" s="1569"/>
      <c r="V72" s="1570">
        <v>4054</v>
      </c>
      <c r="W72" s="1580">
        <v>1633</v>
      </c>
      <c r="X72" s="1571">
        <f>SUM(V72-W72)</f>
        <v>2421</v>
      </c>
      <c r="Y72" s="1244">
        <f>IFERROR($W72/$V72, 0)</f>
        <v>0.40281203749383326</v>
      </c>
      <c r="Z72" s="1569">
        <v>46184</v>
      </c>
      <c r="AA72" s="1579"/>
      <c r="AB72" s="697">
        <v>0</v>
      </c>
      <c r="AC72" s="697">
        <v>0</v>
      </c>
      <c r="AD72" s="1056">
        <v>0</v>
      </c>
      <c r="AE72" s="1245" t="s">
        <v>648</v>
      </c>
      <c r="AF72" s="727"/>
    </row>
    <row r="73" spans="1:32" ht="24.75" customHeight="1">
      <c r="A73" s="1392" t="s">
        <v>653</v>
      </c>
      <c r="B73" s="1062" t="s">
        <v>34</v>
      </c>
      <c r="C73" s="1390">
        <v>46191</v>
      </c>
      <c r="D73" s="1389" t="s">
        <v>54</v>
      </c>
      <c r="E73" s="1389">
        <v>46169</v>
      </c>
      <c r="F73" s="1388" t="s">
        <v>53</v>
      </c>
      <c r="G73" s="1257" t="s">
        <v>654</v>
      </c>
      <c r="H73" s="1567">
        <v>87</v>
      </c>
      <c r="I73" s="372" t="s">
        <v>556</v>
      </c>
      <c r="J73" s="1058" t="s">
        <v>30</v>
      </c>
      <c r="K73" s="1568"/>
      <c r="L73" s="1389"/>
      <c r="M73" s="372" t="s">
        <v>110</v>
      </c>
      <c r="N73" s="991">
        <v>59286</v>
      </c>
      <c r="O73" s="372" t="s">
        <v>110</v>
      </c>
      <c r="P73" s="707" t="s">
        <v>35</v>
      </c>
      <c r="Q73" s="1569">
        <v>46170</v>
      </c>
      <c r="R73" s="1569"/>
      <c r="S73" s="1569"/>
      <c r="T73" s="1569"/>
      <c r="U73" s="1569"/>
      <c r="V73" s="1570">
        <v>4413</v>
      </c>
      <c r="W73" s="1580">
        <v>2019</v>
      </c>
      <c r="X73" s="1571">
        <f>SUM(V73-W73)</f>
        <v>2394</v>
      </c>
      <c r="Y73" s="1244">
        <f>IFERROR($W73/$V73, 0)</f>
        <v>0.45751189666893272</v>
      </c>
      <c r="Z73" s="1569">
        <v>46184</v>
      </c>
      <c r="AA73" s="1579"/>
      <c r="AB73" s="697">
        <v>0</v>
      </c>
      <c r="AC73" s="697">
        <v>0</v>
      </c>
      <c r="AD73" s="1056">
        <v>0</v>
      </c>
      <c r="AE73" s="1245" t="s">
        <v>648</v>
      </c>
      <c r="AF73" s="727"/>
    </row>
    <row r="74" spans="1:32" ht="24.75" customHeight="1">
      <c r="A74" s="1392" t="s">
        <v>655</v>
      </c>
      <c r="B74" s="1062" t="s">
        <v>34</v>
      </c>
      <c r="C74" s="1390">
        <v>46191</v>
      </c>
      <c r="D74" s="1389" t="s">
        <v>54</v>
      </c>
      <c r="E74" s="1389">
        <v>46184</v>
      </c>
      <c r="F74" s="1388" t="s">
        <v>53</v>
      </c>
      <c r="G74" s="1257"/>
      <c r="H74" s="1567">
        <v>77</v>
      </c>
      <c r="I74" s="372" t="s">
        <v>556</v>
      </c>
      <c r="J74" s="1058" t="s">
        <v>30</v>
      </c>
      <c r="K74" s="1568"/>
      <c r="L74" s="1389"/>
      <c r="M74" s="372" t="s">
        <v>110</v>
      </c>
      <c r="N74" s="991">
        <v>52948</v>
      </c>
      <c r="O74" s="372" t="s">
        <v>110</v>
      </c>
      <c r="P74" s="707" t="s">
        <v>32</v>
      </c>
      <c r="Q74" s="1569"/>
      <c r="R74" s="1569"/>
      <c r="S74" s="1569"/>
      <c r="T74" s="1569"/>
      <c r="U74" s="1569"/>
      <c r="V74" s="1570">
        <v>3957</v>
      </c>
      <c r="W74" s="1571"/>
      <c r="X74" s="1571">
        <f>SUM(V74-W74)</f>
        <v>3957</v>
      </c>
      <c r="Y74" s="1244">
        <f>IFERROR($W74/$V74, 0)</f>
        <v>0</v>
      </c>
      <c r="Z74" s="1579"/>
      <c r="AA74" s="1579"/>
      <c r="AB74" s="697">
        <v>0</v>
      </c>
      <c r="AC74" s="697">
        <v>0</v>
      </c>
      <c r="AD74" s="1056">
        <v>0</v>
      </c>
      <c r="AE74" s="1245" t="s">
        <v>648</v>
      </c>
      <c r="AF74" s="727"/>
    </row>
    <row r="75" spans="1:32" ht="24.75" customHeight="1">
      <c r="A75" s="1409" t="s">
        <v>656</v>
      </c>
      <c r="B75" s="1062" t="s">
        <v>34</v>
      </c>
      <c r="C75" s="1390">
        <v>46191</v>
      </c>
      <c r="D75" s="1389" t="s">
        <v>54</v>
      </c>
      <c r="E75" s="1389">
        <v>46184</v>
      </c>
      <c r="F75" s="1388" t="s">
        <v>53</v>
      </c>
      <c r="G75" s="1257"/>
      <c r="H75" s="1567">
        <v>74</v>
      </c>
      <c r="I75" s="372" t="s">
        <v>556</v>
      </c>
      <c r="J75" s="742" t="s">
        <v>30</v>
      </c>
      <c r="K75" s="742"/>
      <c r="L75" s="1389"/>
      <c r="M75" s="372" t="s">
        <v>110</v>
      </c>
      <c r="N75" s="991">
        <v>51256</v>
      </c>
      <c r="O75" s="372" t="s">
        <v>110</v>
      </c>
      <c r="P75" s="707" t="s">
        <v>32</v>
      </c>
      <c r="Q75" s="1569"/>
      <c r="R75" s="1569"/>
      <c r="S75" s="1569"/>
      <c r="T75" s="1569"/>
      <c r="U75" s="1569"/>
      <c r="V75" s="1570">
        <v>3826</v>
      </c>
      <c r="W75" s="1571"/>
      <c r="X75" s="1571">
        <f>SUM(V75-W75)</f>
        <v>3826</v>
      </c>
      <c r="Y75" s="1244">
        <f>IFERROR($W75/$V75, 0)</f>
        <v>0</v>
      </c>
      <c r="Z75" s="1579"/>
      <c r="AA75" s="1579"/>
      <c r="AB75" s="697">
        <v>0</v>
      </c>
      <c r="AC75" s="697">
        <v>0</v>
      </c>
      <c r="AD75" s="1056">
        <v>0</v>
      </c>
      <c r="AE75" s="1245" t="s">
        <v>650</v>
      </c>
      <c r="AF75" s="727"/>
    </row>
    <row r="76" spans="1:32" ht="24.75" customHeight="1">
      <c r="A76" s="1409" t="s">
        <v>657</v>
      </c>
      <c r="B76" s="1062" t="s">
        <v>34</v>
      </c>
      <c r="C76" s="1390">
        <v>46191</v>
      </c>
      <c r="D76" s="1389" t="s">
        <v>54</v>
      </c>
      <c r="E76" s="1389">
        <v>46184</v>
      </c>
      <c r="F76" s="1388" t="s">
        <v>53</v>
      </c>
      <c r="G76" s="1257"/>
      <c r="H76" s="1567">
        <v>73</v>
      </c>
      <c r="I76" s="372" t="s">
        <v>556</v>
      </c>
      <c r="J76" s="1058" t="s">
        <v>30</v>
      </c>
      <c r="K76" s="1568"/>
      <c r="L76" s="1389"/>
      <c r="M76" s="372" t="s">
        <v>110</v>
      </c>
      <c r="N76" s="991">
        <v>61225.25</v>
      </c>
      <c r="O76" s="372" t="s">
        <v>110</v>
      </c>
      <c r="P76" s="707" t="s">
        <v>32</v>
      </c>
      <c r="Q76" s="1569"/>
      <c r="R76" s="1569"/>
      <c r="S76" s="1569"/>
      <c r="T76" s="1569"/>
      <c r="U76" s="1569"/>
      <c r="V76" s="1570">
        <v>4654</v>
      </c>
      <c r="W76" s="1571"/>
      <c r="X76" s="1571">
        <f>SUM(V76-W76)</f>
        <v>4654</v>
      </c>
      <c r="Y76" s="1244">
        <f>IFERROR($W76/$V76, 0)</f>
        <v>0</v>
      </c>
      <c r="Z76" s="1579"/>
      <c r="AA76" s="1579"/>
      <c r="AB76" s="697">
        <v>0</v>
      </c>
      <c r="AC76" s="697">
        <v>0</v>
      </c>
      <c r="AD76" s="1056">
        <v>0</v>
      </c>
      <c r="AE76" s="1245" t="s">
        <v>648</v>
      </c>
      <c r="AF76" s="727"/>
    </row>
    <row r="77" spans="1:32" ht="24.75" customHeight="1">
      <c r="A77" s="1387" t="s">
        <v>658</v>
      </c>
      <c r="B77" s="1419" t="s">
        <v>34</v>
      </c>
      <c r="C77" s="1390">
        <v>46203</v>
      </c>
      <c r="D77" s="1388" t="s">
        <v>50</v>
      </c>
      <c r="E77" s="1389">
        <v>46161</v>
      </c>
      <c r="F77" s="1388" t="s">
        <v>53</v>
      </c>
      <c r="G77" s="1257"/>
      <c r="H77" s="1180">
        <v>0</v>
      </c>
      <c r="I77" s="1264" t="s">
        <v>556</v>
      </c>
      <c r="J77" s="1180" t="s">
        <v>30</v>
      </c>
      <c r="K77" s="1568"/>
      <c r="L77" s="1389"/>
      <c r="M77" s="1180" t="s">
        <v>110</v>
      </c>
      <c r="N77" s="1422">
        <v>36161.25</v>
      </c>
      <c r="O77" s="1180" t="s">
        <v>110</v>
      </c>
      <c r="P77" s="1423" t="s">
        <v>35</v>
      </c>
      <c r="Q77" s="1569">
        <v>46162</v>
      </c>
      <c r="R77" s="1569"/>
      <c r="S77" s="1569"/>
      <c r="T77" s="1569"/>
      <c r="U77" s="1569"/>
      <c r="V77" s="1570">
        <v>2885</v>
      </c>
      <c r="W77" s="1571"/>
      <c r="X77" s="1571">
        <f>SUM(V77-W77)</f>
        <v>2885</v>
      </c>
      <c r="Y77" s="1244">
        <f>IFERROR($W77/$V77, 0)</f>
        <v>0</v>
      </c>
      <c r="Z77" s="1579"/>
      <c r="AA77" s="1579"/>
      <c r="AB77" s="1192">
        <v>0</v>
      </c>
      <c r="AC77" s="1192">
        <v>0</v>
      </c>
      <c r="AD77" s="1229">
        <v>0</v>
      </c>
      <c r="AE77" s="1245" t="s">
        <v>659</v>
      </c>
      <c r="AF77" s="727"/>
    </row>
    <row r="78" spans="1:32" s="708" customFormat="1" ht="24.75" customHeight="1">
      <c r="A78" s="688" t="s">
        <v>660</v>
      </c>
      <c r="B78" s="377" t="s">
        <v>34</v>
      </c>
      <c r="C78" s="1390">
        <v>46181</v>
      </c>
      <c r="D78" s="1388"/>
      <c r="E78" s="1389"/>
      <c r="F78" s="1388"/>
      <c r="G78" s="1257"/>
      <c r="H78" s="1567">
        <v>47</v>
      </c>
      <c r="I78" s="372" t="s">
        <v>556</v>
      </c>
      <c r="J78" s="701" t="s">
        <v>30</v>
      </c>
      <c r="K78" s="1568"/>
      <c r="L78" s="1389"/>
      <c r="M78" s="701" t="s">
        <v>110</v>
      </c>
      <c r="N78" s="705">
        <v>36936</v>
      </c>
      <c r="O78" s="701" t="s">
        <v>110</v>
      </c>
      <c r="P78" s="707" t="s">
        <v>32</v>
      </c>
      <c r="Q78" s="1569"/>
      <c r="R78" s="1569"/>
      <c r="S78" s="1569"/>
      <c r="T78" s="1569"/>
      <c r="U78" s="1569"/>
      <c r="V78" s="1570">
        <v>2724</v>
      </c>
      <c r="W78" s="1571"/>
      <c r="X78" s="1571">
        <f>SUM(V78-W78)</f>
        <v>2724</v>
      </c>
      <c r="Y78" s="1244">
        <f>IFERROR($W78/$V78, 0)</f>
        <v>0</v>
      </c>
      <c r="Z78" s="1579"/>
      <c r="AA78" s="1579"/>
      <c r="AB78" s="697">
        <v>0</v>
      </c>
      <c r="AC78" s="697">
        <v>0</v>
      </c>
      <c r="AD78" s="1056">
        <v>0</v>
      </c>
      <c r="AE78" s="1245" t="s">
        <v>661</v>
      </c>
      <c r="AF78" s="1386"/>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664</v>
      </c>
      <c r="AF79" s="727"/>
    </row>
    <row r="80" spans="1:32" ht="24.75" customHeight="1">
      <c r="A80" s="1387" t="s">
        <v>665</v>
      </c>
      <c r="B80" s="377" t="s">
        <v>34</v>
      </c>
      <c r="C80" s="1390">
        <v>46172</v>
      </c>
      <c r="D80" s="1388" t="s">
        <v>50</v>
      </c>
      <c r="E80" s="1389">
        <v>46143</v>
      </c>
      <c r="F80" s="1388"/>
      <c r="G80" s="1243"/>
      <c r="H80" s="990">
        <v>0</v>
      </c>
      <c r="I80" s="372" t="s">
        <v>556</v>
      </c>
      <c r="J80" s="701" t="s">
        <v>30</v>
      </c>
      <c r="K80" s="1568"/>
      <c r="L80" s="1389"/>
      <c r="M80" s="701" t="s">
        <v>110</v>
      </c>
      <c r="N80" s="705">
        <v>3443</v>
      </c>
      <c r="O80" s="701" t="s">
        <v>110</v>
      </c>
      <c r="P80" s="693" t="s">
        <v>35</v>
      </c>
      <c r="Q80" s="1569">
        <v>46147</v>
      </c>
      <c r="R80" s="1569"/>
      <c r="S80" s="1569"/>
      <c r="T80" s="1569"/>
      <c r="U80" s="1569"/>
      <c r="V80" s="1571">
        <v>224</v>
      </c>
      <c r="W80" s="1571"/>
      <c r="X80" s="1571">
        <f>SUM(V80-W80)</f>
        <v>224</v>
      </c>
      <c r="Y80" s="1244">
        <f>IFERROR($W80/$V80, 0)</f>
        <v>0</v>
      </c>
      <c r="Z80" s="1569"/>
      <c r="AA80" s="1569"/>
      <c r="AB80" s="697">
        <v>0</v>
      </c>
      <c r="AC80" s="697">
        <v>0</v>
      </c>
      <c r="AD80" s="703">
        <v>0</v>
      </c>
      <c r="AE80" s="1245"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679</v>
      </c>
      <c r="AF85" s="727"/>
    </row>
    <row r="86" spans="1:32" ht="24.75" customHeight="1">
      <c r="A86" s="1387" t="s">
        <v>680</v>
      </c>
      <c r="B86" s="1182" t="s">
        <v>37</v>
      </c>
      <c r="C86" s="1390">
        <v>46208</v>
      </c>
      <c r="D86" s="1388"/>
      <c r="E86" s="1389"/>
      <c r="F86" s="1388"/>
      <c r="G86" s="1243"/>
      <c r="H86" s="1567">
        <v>56</v>
      </c>
      <c r="I86" s="1264" t="s">
        <v>556</v>
      </c>
      <c r="J86" s="1266" t="s">
        <v>30</v>
      </c>
      <c r="K86" s="1568"/>
      <c r="L86" s="1389"/>
      <c r="M86" s="1180" t="s">
        <v>110</v>
      </c>
      <c r="N86" s="1581">
        <v>38720</v>
      </c>
      <c r="O86" s="1181" t="s">
        <v>110</v>
      </c>
      <c r="P86" s="1342" t="s">
        <v>32</v>
      </c>
      <c r="Q86" s="1569"/>
      <c r="R86" s="1569"/>
      <c r="S86" s="1569"/>
      <c r="T86" s="1569"/>
      <c r="U86" s="1569"/>
      <c r="V86" s="1570">
        <v>3134</v>
      </c>
      <c r="W86" s="1571"/>
      <c r="X86" s="1571">
        <f>SUM(V86-W86)</f>
        <v>3134</v>
      </c>
      <c r="Y86" s="1244">
        <f>IFERROR($W86/$V86, 0)</f>
        <v>0</v>
      </c>
      <c r="Z86" s="1582"/>
      <c r="AA86" s="1583"/>
      <c r="AB86" s="815">
        <v>0</v>
      </c>
      <c r="AC86" s="818">
        <v>0</v>
      </c>
      <c r="AD86" s="734">
        <v>0</v>
      </c>
      <c r="AE86" s="1245" t="s">
        <v>681</v>
      </c>
      <c r="AF86" s="727"/>
    </row>
    <row r="87" spans="1:32" ht="24.75" customHeight="1">
      <c r="A87" s="1387" t="s">
        <v>682</v>
      </c>
      <c r="B87" s="1182" t="s">
        <v>37</v>
      </c>
      <c r="C87" s="1390">
        <v>46229</v>
      </c>
      <c r="D87" s="1388"/>
      <c r="E87" s="1389"/>
      <c r="F87" s="1388"/>
      <c r="G87" s="1243"/>
      <c r="H87" s="1567">
        <v>80</v>
      </c>
      <c r="I87" s="1264" t="s">
        <v>556</v>
      </c>
      <c r="J87" s="1266" t="s">
        <v>30</v>
      </c>
      <c r="K87" s="1568"/>
      <c r="L87" s="1389"/>
      <c r="M87" s="1180" t="s">
        <v>110</v>
      </c>
      <c r="N87" s="1422">
        <v>77657.7</v>
      </c>
      <c r="O87" s="1181" t="s">
        <v>110</v>
      </c>
      <c r="P87" s="1342" t="s">
        <v>32</v>
      </c>
      <c r="Q87" s="1569"/>
      <c r="R87" s="1569"/>
      <c r="S87" s="1569"/>
      <c r="T87" s="1569"/>
      <c r="U87" s="1569"/>
      <c r="V87" s="1570">
        <v>6243</v>
      </c>
      <c r="W87" s="1571"/>
      <c r="X87" s="1571">
        <f>SUM(V87-W87)</f>
        <v>6243</v>
      </c>
      <c r="Y87" s="1244">
        <f>IFERROR($W87/$V87, 0)</f>
        <v>0</v>
      </c>
      <c r="Z87" s="1569"/>
      <c r="AA87" s="1371"/>
      <c r="AB87" s="1340">
        <v>0</v>
      </c>
      <c r="AC87" s="1524">
        <v>0</v>
      </c>
      <c r="AD87" s="1427">
        <v>0</v>
      </c>
      <c r="AE87" s="1245" t="s">
        <v>683</v>
      </c>
      <c r="AF87" s="727"/>
    </row>
    <row r="88" spans="1:32" ht="24.75" customHeight="1">
      <c r="A88" s="1387" t="s">
        <v>684</v>
      </c>
      <c r="B88" s="1182" t="s">
        <v>37</v>
      </c>
      <c r="C88" s="1390">
        <v>46229</v>
      </c>
      <c r="D88" s="1388"/>
      <c r="E88" s="1389"/>
      <c r="F88" s="1388"/>
      <c r="G88" s="1243"/>
      <c r="H88" s="1567">
        <v>82</v>
      </c>
      <c r="I88" s="1264" t="s">
        <v>556</v>
      </c>
      <c r="J88" s="1266" t="s">
        <v>30</v>
      </c>
      <c r="K88" s="1568"/>
      <c r="L88" s="1389"/>
      <c r="M88" s="1180" t="s">
        <v>110</v>
      </c>
      <c r="N88" s="1422">
        <v>85513</v>
      </c>
      <c r="O88" s="1181" t="s">
        <v>110</v>
      </c>
      <c r="P88" s="1342" t="s">
        <v>32</v>
      </c>
      <c r="Q88" s="1569"/>
      <c r="R88" s="1569"/>
      <c r="S88" s="1569"/>
      <c r="T88" s="1569"/>
      <c r="U88" s="1569"/>
      <c r="V88" s="1570">
        <v>6678</v>
      </c>
      <c r="W88" s="1571"/>
      <c r="X88" s="1571">
        <f>SUM(V88-W88)</f>
        <v>6678</v>
      </c>
      <c r="Y88" s="1244">
        <f>IFERROR($W88/$V88, 0)</f>
        <v>0</v>
      </c>
      <c r="Z88" s="1569"/>
      <c r="AA88" s="1371"/>
      <c r="AB88" s="1340">
        <v>0</v>
      </c>
      <c r="AC88" s="1524">
        <v>0</v>
      </c>
      <c r="AD88" s="1427">
        <v>0</v>
      </c>
      <c r="AE88" s="1245" t="s">
        <v>683</v>
      </c>
      <c r="AF88" s="727"/>
    </row>
    <row r="89" spans="1:32" ht="24.75" customHeight="1">
      <c r="A89" s="1387" t="s">
        <v>685</v>
      </c>
      <c r="B89" s="1182" t="s">
        <v>37</v>
      </c>
      <c r="C89" s="1390">
        <v>46227</v>
      </c>
      <c r="D89" s="1388"/>
      <c r="E89" s="1389"/>
      <c r="F89" s="1388"/>
      <c r="G89" s="1243"/>
      <c r="H89" s="1567">
        <v>0</v>
      </c>
      <c r="I89" s="1264" t="s">
        <v>556</v>
      </c>
      <c r="J89" s="1266" t="s">
        <v>30</v>
      </c>
      <c r="K89" s="1568"/>
      <c r="L89" s="1389"/>
      <c r="M89" s="1180" t="s">
        <v>110</v>
      </c>
      <c r="N89" s="1581">
        <v>25174.45</v>
      </c>
      <c r="O89" s="1181" t="s">
        <v>110</v>
      </c>
      <c r="P89" s="1342" t="s">
        <v>32</v>
      </c>
      <c r="Q89" s="1569"/>
      <c r="R89" s="1569"/>
      <c r="S89" s="1569"/>
      <c r="T89" s="1569"/>
      <c r="U89" s="1569"/>
      <c r="V89" s="1570">
        <v>2721</v>
      </c>
      <c r="W89" s="1571"/>
      <c r="X89" s="1571">
        <f>SUM(V89-W89)</f>
        <v>2721</v>
      </c>
      <c r="Y89" s="1244">
        <f>IFERROR($W89/$V89, 0)</f>
        <v>0</v>
      </c>
      <c r="Z89" s="1584"/>
      <c r="AA89" s="1520"/>
      <c r="AB89" s="815">
        <v>0</v>
      </c>
      <c r="AC89" s="818">
        <v>0</v>
      </c>
      <c r="AD89" s="734">
        <v>0</v>
      </c>
      <c r="AE89" s="1245" t="s">
        <v>686</v>
      </c>
      <c r="AF89" s="727"/>
    </row>
    <row r="90" spans="1:32" ht="24.75" customHeight="1">
      <c r="A90" s="1392" t="s">
        <v>687</v>
      </c>
      <c r="B90" s="1393" t="s">
        <v>37</v>
      </c>
      <c r="C90" s="699">
        <v>46187</v>
      </c>
      <c r="D90" s="1388" t="s">
        <v>471</v>
      </c>
      <c r="E90" s="1389">
        <v>46171</v>
      </c>
      <c r="F90" s="1388" t="s">
        <v>51</v>
      </c>
      <c r="G90" s="1243"/>
      <c r="H90" s="1567">
        <v>53</v>
      </c>
      <c r="I90" s="1264" t="s">
        <v>556</v>
      </c>
      <c r="J90" s="1266" t="s">
        <v>30</v>
      </c>
      <c r="K90" s="1368"/>
      <c r="L90" s="1242"/>
      <c r="M90" s="1180" t="s">
        <v>110</v>
      </c>
      <c r="N90" s="1369">
        <v>56455</v>
      </c>
      <c r="O90" s="1181" t="s">
        <v>110</v>
      </c>
      <c r="P90" s="1342" t="s">
        <v>35</v>
      </c>
      <c r="Q90" s="1569">
        <v>46174</v>
      </c>
      <c r="R90" s="1569"/>
      <c r="S90" s="1569"/>
      <c r="T90" s="1569"/>
      <c r="U90" s="1569"/>
      <c r="V90" s="1570">
        <v>4814</v>
      </c>
      <c r="W90" s="1580">
        <v>3685</v>
      </c>
      <c r="X90" s="1571">
        <f>SUM(V90-W90)</f>
        <v>1129</v>
      </c>
      <c r="Y90" s="1244">
        <f>IFERROR($W90/$V90, 0)</f>
        <v>0.76547569588699627</v>
      </c>
      <c r="Z90" s="1569">
        <v>46184</v>
      </c>
      <c r="AA90" s="1584"/>
      <c r="AB90" s="928">
        <v>0</v>
      </c>
      <c r="AC90" s="735">
        <v>0</v>
      </c>
      <c r="AD90" s="734">
        <v>0</v>
      </c>
      <c r="AE90" s="1245" t="s">
        <v>688</v>
      </c>
      <c r="AF90" s="727"/>
    </row>
    <row r="91" spans="1:32" ht="24.75" customHeight="1">
      <c r="A91" s="1391" t="s">
        <v>689</v>
      </c>
      <c r="B91" s="1393" t="s">
        <v>37</v>
      </c>
      <c r="C91" s="699">
        <v>46187</v>
      </c>
      <c r="D91" s="1388" t="s">
        <v>471</v>
      </c>
      <c r="E91" s="1389">
        <v>46171</v>
      </c>
      <c r="F91" s="1388" t="s">
        <v>51</v>
      </c>
      <c r="G91" s="1243"/>
      <c r="H91" s="1567">
        <v>76</v>
      </c>
      <c r="I91" s="1264" t="s">
        <v>566</v>
      </c>
      <c r="J91" s="1266" t="s">
        <v>30</v>
      </c>
      <c r="K91" s="1368"/>
      <c r="L91" s="1242"/>
      <c r="M91" s="1180" t="s">
        <v>110</v>
      </c>
      <c r="N91" s="1369">
        <v>72914</v>
      </c>
      <c r="O91" s="1181" t="s">
        <v>110</v>
      </c>
      <c r="P91" s="1527" t="s">
        <v>29</v>
      </c>
      <c r="Q91" s="1569">
        <v>46174</v>
      </c>
      <c r="R91" s="1569"/>
      <c r="S91" s="1569"/>
      <c r="T91" s="1569"/>
      <c r="U91" s="1569"/>
      <c r="V91" s="1570">
        <v>5649</v>
      </c>
      <c r="W91" s="1580">
        <v>5777</v>
      </c>
      <c r="X91" s="1571">
        <f>SUM(V91-W91)</f>
        <v>-128</v>
      </c>
      <c r="Y91" s="1244">
        <f>IFERROR($W91/$V91, 0)</f>
        <v>1.022658877677465</v>
      </c>
      <c r="Z91" s="1569">
        <v>46177</v>
      </c>
      <c r="AA91" s="1569"/>
      <c r="AB91" s="697">
        <v>0</v>
      </c>
      <c r="AC91" s="735">
        <v>0</v>
      </c>
      <c r="AD91" s="734">
        <v>0</v>
      </c>
      <c r="AE91" s="1245" t="s">
        <v>688</v>
      </c>
      <c r="AF91" s="727"/>
    </row>
    <row r="92" spans="1:32" ht="24.75" customHeight="1">
      <c r="A92" s="1392" t="s">
        <v>690</v>
      </c>
      <c r="B92" s="1393" t="s">
        <v>37</v>
      </c>
      <c r="C92" s="699">
        <v>46181</v>
      </c>
      <c r="D92" s="1388" t="s">
        <v>471</v>
      </c>
      <c r="E92" s="1389">
        <v>46141</v>
      </c>
      <c r="F92" s="1388" t="s">
        <v>51</v>
      </c>
      <c r="G92" s="1243"/>
      <c r="H92" s="1567">
        <v>74</v>
      </c>
      <c r="I92" s="1264" t="s">
        <v>556</v>
      </c>
      <c r="J92" s="1266" t="s">
        <v>30</v>
      </c>
      <c r="K92" s="1568"/>
      <c r="L92" s="1389"/>
      <c r="M92" s="1180" t="s">
        <v>110</v>
      </c>
      <c r="N92" s="1369">
        <v>92274</v>
      </c>
      <c r="O92" s="1181" t="s">
        <v>110</v>
      </c>
      <c r="P92" s="1342" t="s">
        <v>29</v>
      </c>
      <c r="Q92" s="1569">
        <v>46142</v>
      </c>
      <c r="R92" s="1569"/>
      <c r="S92" s="1569"/>
      <c r="T92" s="1569"/>
      <c r="U92" s="1569"/>
      <c r="V92" s="1570">
        <v>8145</v>
      </c>
      <c r="W92" s="1571">
        <v>7162</v>
      </c>
      <c r="X92" s="1571">
        <f>SUM(V92-W92)</f>
        <v>983</v>
      </c>
      <c r="Y92" s="1244">
        <f>IFERROR($W92/$V92, 0)</f>
        <v>0.87931246163290366</v>
      </c>
      <c r="Z92" s="1569">
        <v>46149</v>
      </c>
      <c r="AA92" s="1569"/>
      <c r="AB92" s="697">
        <v>0</v>
      </c>
      <c r="AC92" s="697">
        <v>0</v>
      </c>
      <c r="AD92" s="703">
        <v>0</v>
      </c>
      <c r="AE92" s="1245" t="s">
        <v>691</v>
      </c>
      <c r="AF92" s="727"/>
    </row>
    <row r="93" spans="1:32" ht="24.75" customHeight="1">
      <c r="A93" s="1387" t="s">
        <v>692</v>
      </c>
      <c r="B93" s="1393" t="s">
        <v>37</v>
      </c>
      <c r="C93" s="1390">
        <v>46215</v>
      </c>
      <c r="D93" s="1388"/>
      <c r="E93" s="1389"/>
      <c r="F93" s="1388"/>
      <c r="G93" s="1243"/>
      <c r="H93" s="1567">
        <v>48</v>
      </c>
      <c r="I93" s="1264" t="s">
        <v>556</v>
      </c>
      <c r="J93" s="1266" t="s">
        <v>30</v>
      </c>
      <c r="K93" s="1568"/>
      <c r="L93" s="1389"/>
      <c r="M93" s="1180" t="s">
        <v>110</v>
      </c>
      <c r="N93" s="1369">
        <v>50669</v>
      </c>
      <c r="O93" s="1181" t="s">
        <v>110</v>
      </c>
      <c r="P93" s="1342" t="s">
        <v>32</v>
      </c>
      <c r="Q93" s="1569"/>
      <c r="R93" s="1569"/>
      <c r="S93" s="1569"/>
      <c r="T93" s="1569"/>
      <c r="U93" s="1569"/>
      <c r="V93" s="1570">
        <v>3600</v>
      </c>
      <c r="W93" s="1571"/>
      <c r="X93" s="1571">
        <f>SUM(V93-W93)</f>
        <v>3600</v>
      </c>
      <c r="Y93" s="1244">
        <f>IFERROR($W93/$V93, 0)</f>
        <v>0</v>
      </c>
      <c r="Z93" s="1569"/>
      <c r="AA93" s="1569"/>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67">
        <v>69</v>
      </c>
      <c r="I94" s="1264" t="s">
        <v>556</v>
      </c>
      <c r="J94" s="1266" t="s">
        <v>30</v>
      </c>
      <c r="K94" s="1568"/>
      <c r="L94" s="1389"/>
      <c r="M94" s="1180" t="s">
        <v>110</v>
      </c>
      <c r="N94" s="416">
        <v>72896</v>
      </c>
      <c r="O94" s="1181" t="s">
        <v>110</v>
      </c>
      <c r="P94" s="1342" t="s">
        <v>29</v>
      </c>
      <c r="Q94" s="1569">
        <v>46157</v>
      </c>
      <c r="R94" s="1569"/>
      <c r="S94" s="1569"/>
      <c r="T94" s="1569"/>
      <c r="U94" s="1569"/>
      <c r="V94" s="1570">
        <v>6189</v>
      </c>
      <c r="W94" s="1571">
        <v>6050</v>
      </c>
      <c r="X94" s="1571">
        <f>SUM(V94-W94)</f>
        <v>139</v>
      </c>
      <c r="Y94" s="1244">
        <f>IFERROR($W94/$V94, 0)</f>
        <v>0.97754079819033768</v>
      </c>
      <c r="Z94" s="1569">
        <v>46169</v>
      </c>
      <c r="AA94" s="1569"/>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67">
        <v>60</v>
      </c>
      <c r="I95" s="1264" t="s">
        <v>556</v>
      </c>
      <c r="J95" s="1266" t="s">
        <v>30</v>
      </c>
      <c r="K95" s="1568"/>
      <c r="L95" s="1389"/>
      <c r="M95" s="1180" t="s">
        <v>110</v>
      </c>
      <c r="N95" s="416">
        <v>70151.5</v>
      </c>
      <c r="O95" s="1181" t="s">
        <v>110</v>
      </c>
      <c r="P95" s="1342" t="s">
        <v>35</v>
      </c>
      <c r="Q95" s="1569">
        <v>46170</v>
      </c>
      <c r="R95" s="1569"/>
      <c r="S95" s="1569"/>
      <c r="T95" s="1569"/>
      <c r="U95" s="1569"/>
      <c r="V95" s="1570">
        <v>5673</v>
      </c>
      <c r="W95" s="1571"/>
      <c r="X95" s="1571">
        <f>SUM(V95-W95)</f>
        <v>5673</v>
      </c>
      <c r="Y95" s="1244">
        <f>IFERROR($W95/$V95, 0)</f>
        <v>0</v>
      </c>
      <c r="Z95" s="1569"/>
      <c r="AA95" s="1569"/>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67">
        <v>70</v>
      </c>
      <c r="I96" s="1264" t="s">
        <v>556</v>
      </c>
      <c r="J96" s="1266" t="s">
        <v>30</v>
      </c>
      <c r="K96" s="1568"/>
      <c r="L96" s="1389"/>
      <c r="M96" s="1180" t="s">
        <v>110</v>
      </c>
      <c r="N96" s="416">
        <v>65362</v>
      </c>
      <c r="O96" s="1181" t="s">
        <v>110</v>
      </c>
      <c r="P96" s="1342" t="s">
        <v>35</v>
      </c>
      <c r="Q96" s="1569">
        <v>46170</v>
      </c>
      <c r="R96" s="1569"/>
      <c r="S96" s="1569"/>
      <c r="T96" s="1569"/>
      <c r="U96" s="1569"/>
      <c r="V96" s="1570">
        <v>5460</v>
      </c>
      <c r="W96" s="1571"/>
      <c r="X96" s="1571">
        <f>SUM(V96-W96)</f>
        <v>5460</v>
      </c>
      <c r="Y96" s="1244">
        <f>IFERROR($W96/$V96, 0)</f>
        <v>0</v>
      </c>
      <c r="Z96" s="1569"/>
      <c r="AA96" s="1569"/>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67">
        <v>90</v>
      </c>
      <c r="I98" s="1264" t="s">
        <v>556</v>
      </c>
      <c r="J98" s="1266" t="s">
        <v>30</v>
      </c>
      <c r="K98" s="1568"/>
      <c r="L98" s="1389"/>
      <c r="M98" s="1180" t="s">
        <v>110</v>
      </c>
      <c r="N98" s="1369">
        <v>90888</v>
      </c>
      <c r="O98" s="1181" t="s">
        <v>110</v>
      </c>
      <c r="P98" s="1342" t="s">
        <v>32</v>
      </c>
      <c r="Q98" s="1569"/>
      <c r="R98" s="1569"/>
      <c r="S98" s="1569"/>
      <c r="T98" s="1569"/>
      <c r="U98" s="1569"/>
      <c r="V98" s="1570">
        <v>7881</v>
      </c>
      <c r="W98" s="1571"/>
      <c r="X98" s="1571">
        <f>SUM(V98-W98)</f>
        <v>7881</v>
      </c>
      <c r="Y98" s="1244">
        <f>IFERROR($W98/$V98, 0)</f>
        <v>0</v>
      </c>
      <c r="Z98" s="1569"/>
      <c r="AA98" s="1569"/>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69">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67">
        <v>56</v>
      </c>
      <c r="I101" s="1264" t="s">
        <v>556</v>
      </c>
      <c r="J101" s="1266" t="s">
        <v>30</v>
      </c>
      <c r="K101" s="1568"/>
      <c r="L101" s="1389"/>
      <c r="M101" s="1180" t="s">
        <v>110</v>
      </c>
      <c r="N101" s="416">
        <v>55504</v>
      </c>
      <c r="O101" s="1181" t="s">
        <v>110</v>
      </c>
      <c r="P101" s="1342" t="s">
        <v>35</v>
      </c>
      <c r="Q101" s="1569">
        <v>46174</v>
      </c>
      <c r="R101" s="1569"/>
      <c r="S101" s="1569"/>
      <c r="T101" s="1569"/>
      <c r="U101" s="1569"/>
      <c r="V101" s="1570">
        <v>4652</v>
      </c>
      <c r="W101" s="1571"/>
      <c r="X101" s="1571">
        <f>SUM(V101-W101)</f>
        <v>4652</v>
      </c>
      <c r="Y101" s="1244">
        <f>IFERROR($W101/$V101, 0)</f>
        <v>0</v>
      </c>
      <c r="Z101" s="1569"/>
      <c r="AA101" s="1569"/>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67">
        <v>74</v>
      </c>
      <c r="I102" s="1264" t="s">
        <v>556</v>
      </c>
      <c r="J102" s="1266" t="s">
        <v>30</v>
      </c>
      <c r="K102" s="1568"/>
      <c r="L102" s="1389"/>
      <c r="M102" s="1180" t="s">
        <v>110</v>
      </c>
      <c r="N102" s="416">
        <v>70534.5</v>
      </c>
      <c r="O102" s="1181" t="s">
        <v>110</v>
      </c>
      <c r="P102" s="1342" t="s">
        <v>35</v>
      </c>
      <c r="Q102" s="1569">
        <v>46174</v>
      </c>
      <c r="R102" s="1569"/>
      <c r="S102" s="1569"/>
      <c r="T102" s="1569"/>
      <c r="U102" s="1569"/>
      <c r="V102" s="1570">
        <v>5756</v>
      </c>
      <c r="W102" s="1571"/>
      <c r="X102" s="1571">
        <f>SUM(V102-W102)</f>
        <v>5756</v>
      </c>
      <c r="Y102" s="1244">
        <f>IFERROR($W102/$V102, 0)</f>
        <v>0</v>
      </c>
      <c r="Z102" s="1569"/>
      <c r="AA102" s="1569"/>
      <c r="AB102" s="1192">
        <v>0</v>
      </c>
      <c r="AC102" s="1192">
        <v>0</v>
      </c>
      <c r="AD102" s="1229">
        <v>0</v>
      </c>
      <c r="AE102" s="1245" t="s">
        <v>695</v>
      </c>
      <c r="AF102" s="727"/>
    </row>
    <row r="103" spans="1:32" ht="24.75" customHeight="1">
      <c r="A103" s="1356" t="s">
        <v>705</v>
      </c>
      <c r="B103" s="1393" t="s">
        <v>37</v>
      </c>
      <c r="C103" s="699">
        <v>46187</v>
      </c>
      <c r="D103" s="1388" t="s">
        <v>471</v>
      </c>
      <c r="E103" s="1389">
        <v>46171</v>
      </c>
      <c r="F103" s="1388" t="s">
        <v>51</v>
      </c>
      <c r="G103" s="1243"/>
      <c r="H103" s="1567">
        <v>85</v>
      </c>
      <c r="I103" s="1236" t="s">
        <v>566</v>
      </c>
      <c r="J103" s="1266" t="s">
        <v>30</v>
      </c>
      <c r="K103" s="1368"/>
      <c r="L103" s="1242"/>
      <c r="M103" s="1180" t="s">
        <v>110</v>
      </c>
      <c r="N103" s="1369">
        <v>64590</v>
      </c>
      <c r="O103" s="1181" t="s">
        <v>110</v>
      </c>
      <c r="P103" s="1418" t="s">
        <v>38</v>
      </c>
      <c r="Q103" s="1569">
        <v>46174</v>
      </c>
      <c r="R103" s="1569"/>
      <c r="S103" s="1569"/>
      <c r="T103" s="1569"/>
      <c r="U103" s="1569"/>
      <c r="V103" s="1570">
        <v>5218</v>
      </c>
      <c r="W103" s="1585">
        <v>5194</v>
      </c>
      <c r="X103" s="1571">
        <f>SUM(V103-W103)</f>
        <v>24</v>
      </c>
      <c r="Y103" s="1244">
        <f>IFERROR($W103/$V103, 0)</f>
        <v>0.99540053660406291</v>
      </c>
      <c r="Z103" s="1569">
        <v>46177</v>
      </c>
      <c r="AA103" s="1569">
        <v>46185</v>
      </c>
      <c r="AB103" s="697">
        <v>0</v>
      </c>
      <c r="AC103" s="735">
        <v>0</v>
      </c>
      <c r="AD103" s="734">
        <v>0</v>
      </c>
      <c r="AE103" s="1245" t="s">
        <v>688</v>
      </c>
      <c r="AF103" s="727"/>
    </row>
    <row r="104" spans="1:32" ht="24.75" customHeight="1">
      <c r="A104" s="1387" t="s">
        <v>706</v>
      </c>
      <c r="B104" s="1182" t="s">
        <v>37</v>
      </c>
      <c r="C104" s="1390">
        <v>46195</v>
      </c>
      <c r="D104" s="1388" t="s">
        <v>50</v>
      </c>
      <c r="E104" s="1389">
        <v>46161</v>
      </c>
      <c r="F104" s="1388" t="s">
        <v>51</v>
      </c>
      <c r="G104" s="1243"/>
      <c r="H104" s="1567">
        <v>28</v>
      </c>
      <c r="I104" s="1264" t="s">
        <v>556</v>
      </c>
      <c r="J104" s="1266" t="s">
        <v>30</v>
      </c>
      <c r="K104" s="1568"/>
      <c r="L104" s="1389"/>
      <c r="M104" s="1180" t="s">
        <v>110</v>
      </c>
      <c r="N104" s="416">
        <v>27694</v>
      </c>
      <c r="O104" s="1181" t="s">
        <v>110</v>
      </c>
      <c r="P104" s="1342" t="s">
        <v>29</v>
      </c>
      <c r="Q104" s="1569">
        <v>46162</v>
      </c>
      <c r="R104" s="1569"/>
      <c r="S104" s="1569"/>
      <c r="T104" s="1569"/>
      <c r="U104" s="1569"/>
      <c r="V104" s="1570">
        <v>2238</v>
      </c>
      <c r="W104" s="1571">
        <v>1146</v>
      </c>
      <c r="X104" s="1571">
        <f>SUM(V104-W104)</f>
        <v>1092</v>
      </c>
      <c r="Y104" s="1244">
        <f>IFERROR($W104/$V104, 0)</f>
        <v>0.51206434316353888</v>
      </c>
      <c r="Z104" s="1569">
        <v>46181</v>
      </c>
      <c r="AA104" s="1569"/>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67">
        <v>56</v>
      </c>
      <c r="I105" s="1264" t="s">
        <v>556</v>
      </c>
      <c r="J105" s="746" t="s">
        <v>30</v>
      </c>
      <c r="K105" s="1368"/>
      <c r="L105" s="1242"/>
      <c r="M105" s="1180" t="s">
        <v>110</v>
      </c>
      <c r="N105" s="1369">
        <v>50042</v>
      </c>
      <c r="O105" s="1181" t="s">
        <v>110</v>
      </c>
      <c r="P105" s="1342" t="s">
        <v>32</v>
      </c>
      <c r="Q105" s="1569"/>
      <c r="R105" s="1569"/>
      <c r="S105" s="1569"/>
      <c r="T105" s="1569"/>
      <c r="U105" s="1569"/>
      <c r="V105" s="1570">
        <v>4159</v>
      </c>
      <c r="W105" s="1571"/>
      <c r="X105" s="1571">
        <f>SUM(V105-W105)</f>
        <v>4159</v>
      </c>
      <c r="Y105" s="1244">
        <f>IFERROR($W105/$V105, 0)</f>
        <v>0</v>
      </c>
      <c r="Z105" s="1569"/>
      <c r="AA105" s="1569"/>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67">
        <v>62</v>
      </c>
      <c r="I106" s="1264" t="s">
        <v>556</v>
      </c>
      <c r="J106" s="746" t="s">
        <v>30</v>
      </c>
      <c r="K106" s="1368"/>
      <c r="L106" s="1242"/>
      <c r="M106" s="1180" t="s">
        <v>110</v>
      </c>
      <c r="N106" s="1369">
        <v>48766</v>
      </c>
      <c r="O106" s="1181" t="s">
        <v>110</v>
      </c>
      <c r="P106" s="1342" t="s">
        <v>32</v>
      </c>
      <c r="Q106" s="1569"/>
      <c r="R106" s="1569"/>
      <c r="S106" s="1569"/>
      <c r="T106" s="1569"/>
      <c r="U106" s="1569"/>
      <c r="V106" s="1570">
        <v>4009</v>
      </c>
      <c r="W106" s="1571"/>
      <c r="X106" s="1571">
        <f>SUM(V106-W106)</f>
        <v>4009</v>
      </c>
      <c r="Y106" s="1244">
        <f>IFERROR($W106/$V106, 0)</f>
        <v>0</v>
      </c>
      <c r="Z106" s="1569"/>
      <c r="AA106" s="1569"/>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67">
        <v>0</v>
      </c>
      <c r="I107" s="1264" t="s">
        <v>556</v>
      </c>
      <c r="J107" s="1266" t="s">
        <v>30</v>
      </c>
      <c r="K107" s="1568"/>
      <c r="L107" s="1389"/>
      <c r="M107" s="1180" t="s">
        <v>110</v>
      </c>
      <c r="N107" s="1369">
        <v>35456.550000000003</v>
      </c>
      <c r="O107" s="1181" t="s">
        <v>110</v>
      </c>
      <c r="P107" s="1342" t="s">
        <v>32</v>
      </c>
      <c r="Q107" s="1569"/>
      <c r="R107" s="1569"/>
      <c r="S107" s="1569"/>
      <c r="T107" s="1569"/>
      <c r="U107" s="1569"/>
      <c r="V107" s="1570">
        <v>2635</v>
      </c>
      <c r="W107" s="1571"/>
      <c r="X107" s="1571">
        <f>SUM(V107-W107)</f>
        <v>2635</v>
      </c>
      <c r="Y107" s="1244">
        <f>IFERROR($W107/$V107, 0)</f>
        <v>0</v>
      </c>
      <c r="Z107" s="1569"/>
      <c r="AA107" s="1569"/>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67">
        <v>0</v>
      </c>
      <c r="I108" s="1264" t="s">
        <v>556</v>
      </c>
      <c r="J108" s="1266" t="s">
        <v>30</v>
      </c>
      <c r="K108" s="1568"/>
      <c r="L108" s="1389"/>
      <c r="M108" s="1180" t="s">
        <v>110</v>
      </c>
      <c r="N108" s="416">
        <v>75219.199999999997</v>
      </c>
      <c r="O108" s="1181" t="s">
        <v>110</v>
      </c>
      <c r="P108" s="1342" t="s">
        <v>32</v>
      </c>
      <c r="Q108" s="1569"/>
      <c r="R108" s="1569"/>
      <c r="S108" s="1569"/>
      <c r="T108" s="1569"/>
      <c r="U108" s="1569"/>
      <c r="V108" s="1570">
        <v>5902</v>
      </c>
      <c r="W108" s="1571"/>
      <c r="X108" s="1571">
        <f>SUM(V108-W108)</f>
        <v>5902</v>
      </c>
      <c r="Y108" s="1244">
        <f>IFERROR($W108/$V108, 0)</f>
        <v>0</v>
      </c>
      <c r="Z108" s="1569"/>
      <c r="AA108" s="1569"/>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68"/>
      <c r="L109" s="1389"/>
      <c r="M109" s="1180" t="s">
        <v>110</v>
      </c>
      <c r="N109" s="416">
        <v>31327.7</v>
      </c>
      <c r="O109" s="1181" t="s">
        <v>110</v>
      </c>
      <c r="P109" s="1342" t="s">
        <v>32</v>
      </c>
      <c r="Q109" s="1569"/>
      <c r="R109" s="1569"/>
      <c r="S109" s="1569"/>
      <c r="T109" s="1569"/>
      <c r="U109" s="1569"/>
      <c r="V109" s="1570">
        <v>2342</v>
      </c>
      <c r="W109" s="1571"/>
      <c r="X109" s="1571">
        <f>SUM(V109-W109)</f>
        <v>2342</v>
      </c>
      <c r="Y109" s="1244">
        <f>IFERROR($W109/$V109, 0)</f>
        <v>0</v>
      </c>
      <c r="Z109" s="1569"/>
      <c r="AA109" s="1371"/>
      <c r="AB109" s="1192">
        <v>0</v>
      </c>
      <c r="AC109" s="1192">
        <v>0</v>
      </c>
      <c r="AD109" s="1229">
        <v>0</v>
      </c>
      <c r="AE109" s="1245" t="s">
        <v>683</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68"/>
      <c r="L110" s="1389"/>
      <c r="M110" s="1180" t="s">
        <v>110</v>
      </c>
      <c r="N110" s="416">
        <v>27837.25</v>
      </c>
      <c r="O110" s="1181" t="s">
        <v>110</v>
      </c>
      <c r="P110" s="1342" t="s">
        <v>32</v>
      </c>
      <c r="Q110" s="1569"/>
      <c r="R110" s="1569"/>
      <c r="S110" s="1569"/>
      <c r="T110" s="1569"/>
      <c r="U110" s="1569"/>
      <c r="V110" s="1570">
        <v>2145</v>
      </c>
      <c r="W110" s="1571"/>
      <c r="X110" s="1571">
        <f>SUM(V110-W110)</f>
        <v>2145</v>
      </c>
      <c r="Y110" s="1244">
        <f>IFERROR($W110/$V110, 0)</f>
        <v>0</v>
      </c>
      <c r="Z110" s="1569"/>
      <c r="AA110" s="1569"/>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67" t="s">
        <v>36</v>
      </c>
      <c r="K111" s="1568"/>
      <c r="L111" s="1389"/>
      <c r="M111" s="1567" t="s">
        <v>238</v>
      </c>
      <c r="N111" s="1581">
        <v>60744.4</v>
      </c>
      <c r="O111" s="1181" t="s">
        <v>110</v>
      </c>
      <c r="P111" s="1342" t="s">
        <v>32</v>
      </c>
      <c r="Q111" s="1569"/>
      <c r="R111" s="1569"/>
      <c r="S111" s="1569"/>
      <c r="T111" s="1569"/>
      <c r="U111" s="1569"/>
      <c r="V111" s="1570">
        <v>5950</v>
      </c>
      <c r="W111" s="1571"/>
      <c r="X111" s="1571">
        <f>SUM(V111-W111)</f>
        <v>5950</v>
      </c>
      <c r="Y111" s="1244">
        <f>IFERROR($W111/$V111, 0)</f>
        <v>0</v>
      </c>
      <c r="Z111" s="1569"/>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67">
        <v>88</v>
      </c>
      <c r="I112" s="1264" t="s">
        <v>556</v>
      </c>
      <c r="J112" s="1180" t="s">
        <v>36</v>
      </c>
      <c r="K112" s="1568"/>
      <c r="L112" s="1389"/>
      <c r="M112" s="1180" t="s">
        <v>238</v>
      </c>
      <c r="N112" s="1422"/>
      <c r="O112" s="1181" t="s">
        <v>110</v>
      </c>
      <c r="P112" s="1342" t="s">
        <v>32</v>
      </c>
      <c r="Q112" s="1569"/>
      <c r="R112" s="1569"/>
      <c r="S112" s="1569"/>
      <c r="T112" s="1569"/>
      <c r="U112" s="1569"/>
      <c r="V112" s="1570">
        <v>12305</v>
      </c>
      <c r="W112" s="1571"/>
      <c r="X112" s="1571">
        <f>SUM(V112-W112)</f>
        <v>12305</v>
      </c>
      <c r="Y112" s="1244">
        <f>IFERROR($W112/$V112, 0)</f>
        <v>0</v>
      </c>
      <c r="Z112" s="1569"/>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67"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723">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723">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723">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566</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566</v>
      </c>
      <c r="J3" s="691" t="s">
        <v>30</v>
      </c>
      <c r="K3" s="986"/>
      <c r="L3" s="360" t="s">
        <v>623</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566</v>
      </c>
      <c r="J4" s="691" t="s">
        <v>30</v>
      </c>
      <c r="K4" s="986"/>
      <c r="L4" s="360" t="s">
        <v>623</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566</v>
      </c>
      <c r="J5" s="691" t="s">
        <v>30</v>
      </c>
      <c r="K5" s="701"/>
      <c r="L5" s="360" t="s">
        <v>623</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566</v>
      </c>
      <c r="J6" s="691" t="s">
        <v>30</v>
      </c>
      <c r="K6" s="701"/>
      <c r="L6" s="360" t="s">
        <v>623</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566</v>
      </c>
      <c r="J7" s="1058" t="s">
        <v>30</v>
      </c>
      <c r="K7" s="701"/>
      <c r="L7" s="360" t="s">
        <v>623</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566</v>
      </c>
      <c r="J8" s="1058" t="s">
        <v>30</v>
      </c>
      <c r="K8" s="701" t="s">
        <v>832</v>
      </c>
      <c r="L8" s="360" t="s">
        <v>623</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566</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566</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67">
        <v>58</v>
      </c>
      <c r="I11" s="372" t="s">
        <v>566</v>
      </c>
      <c r="J11" s="1058" t="s">
        <v>30</v>
      </c>
      <c r="K11" s="691"/>
      <c r="L11" s="360" t="s">
        <v>623</v>
      </c>
      <c r="M11" s="372" t="s">
        <v>110</v>
      </c>
      <c r="N11" s="991">
        <v>56668.15</v>
      </c>
      <c r="O11" s="372" t="s">
        <v>110</v>
      </c>
      <c r="P11" s="729" t="s">
        <v>38</v>
      </c>
      <c r="Q11" s="1569">
        <v>46144</v>
      </c>
      <c r="R11" s="702" t="s">
        <v>238</v>
      </c>
      <c r="S11" s="363" t="s">
        <v>814</v>
      </c>
      <c r="T11" s="373" t="s">
        <v>815</v>
      </c>
      <c r="U11" s="373" t="s">
        <v>815</v>
      </c>
      <c r="V11" s="1571">
        <v>4061</v>
      </c>
      <c r="W11" s="1585">
        <v>4061</v>
      </c>
      <c r="X11" s="1571">
        <f>SUM(V11-W11)</f>
        <v>0</v>
      </c>
      <c r="Y11" s="1244">
        <f>IFERROR($W11/$V11, 0)</f>
        <v>1</v>
      </c>
      <c r="Z11" s="1569">
        <v>46153</v>
      </c>
      <c r="AA11" s="1569">
        <v>46178</v>
      </c>
      <c r="AB11" s="697">
        <v>0</v>
      </c>
      <c r="AC11" s="697">
        <v>0</v>
      </c>
      <c r="AD11" s="1056">
        <v>0</v>
      </c>
      <c r="AE11" s="1245" t="s">
        <v>648</v>
      </c>
    </row>
    <row r="12" spans="1:31" ht="39.75" customHeight="1">
      <c r="A12" s="1518" t="s">
        <v>842</v>
      </c>
      <c r="B12" s="1519" t="s">
        <v>34</v>
      </c>
      <c r="C12" s="1390">
        <v>46191</v>
      </c>
      <c r="D12" s="1389" t="s">
        <v>473</v>
      </c>
      <c r="E12" s="1389">
        <v>46142</v>
      </c>
      <c r="F12" s="1388" t="s">
        <v>53</v>
      </c>
      <c r="G12" s="1257"/>
      <c r="H12" s="1567">
        <v>81</v>
      </c>
      <c r="I12" s="372" t="s">
        <v>566</v>
      </c>
      <c r="J12" s="1058" t="s">
        <v>30</v>
      </c>
      <c r="K12" s="691"/>
      <c r="L12" s="360" t="s">
        <v>623</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648</v>
      </c>
    </row>
    <row r="13" spans="1:31" ht="39.75" customHeight="1">
      <c r="A13" s="1518" t="s">
        <v>843</v>
      </c>
      <c r="B13" s="1519" t="s">
        <v>34</v>
      </c>
      <c r="C13" s="1390">
        <v>46191</v>
      </c>
      <c r="D13" s="1389" t="s">
        <v>54</v>
      </c>
      <c r="E13" s="1389">
        <v>46163</v>
      </c>
      <c r="F13" s="1388" t="s">
        <v>53</v>
      </c>
      <c r="G13" s="1257" t="s">
        <v>844</v>
      </c>
      <c r="H13" s="1567">
        <v>83</v>
      </c>
      <c r="I13" s="372" t="s">
        <v>566</v>
      </c>
      <c r="J13" s="1058" t="s">
        <v>30</v>
      </c>
      <c r="K13" s="691"/>
      <c r="L13" s="360" t="s">
        <v>623</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648</v>
      </c>
    </row>
    <row r="14" spans="1:31" ht="39.75" customHeight="1">
      <c r="A14" s="1526" t="s">
        <v>845</v>
      </c>
      <c r="B14" s="1062" t="s">
        <v>34</v>
      </c>
      <c r="C14" s="1390">
        <v>46191</v>
      </c>
      <c r="D14" s="1389" t="s">
        <v>54</v>
      </c>
      <c r="E14" s="1389">
        <v>46169</v>
      </c>
      <c r="F14" s="1388" t="s">
        <v>53</v>
      </c>
      <c r="G14" s="1257" t="s">
        <v>846</v>
      </c>
      <c r="H14" s="1567">
        <v>56</v>
      </c>
      <c r="I14" s="1055" t="s">
        <v>566</v>
      </c>
      <c r="J14" s="1058" t="s">
        <v>30</v>
      </c>
      <c r="K14" s="691"/>
      <c r="L14" s="360" t="s">
        <v>623</v>
      </c>
      <c r="M14" s="372" t="s">
        <v>110</v>
      </c>
      <c r="N14" s="991">
        <v>42220</v>
      </c>
      <c r="O14" s="372" t="s">
        <v>110</v>
      </c>
      <c r="P14" s="729" t="s">
        <v>38</v>
      </c>
      <c r="Q14" s="1569">
        <v>46170</v>
      </c>
      <c r="R14" s="702" t="s">
        <v>238</v>
      </c>
      <c r="S14" s="363" t="s">
        <v>814</v>
      </c>
      <c r="T14" s="373" t="s">
        <v>815</v>
      </c>
      <c r="U14" s="373" t="s">
        <v>815</v>
      </c>
      <c r="V14" s="1570">
        <v>3090</v>
      </c>
      <c r="W14" s="1585">
        <v>2901</v>
      </c>
      <c r="X14" s="1571">
        <f>SUM(V14-W14)</f>
        <v>189</v>
      </c>
      <c r="Y14" s="1244">
        <f>IFERROR($W14/$V14, 0)</f>
        <v>0.93883495145631068</v>
      </c>
      <c r="Z14" s="1569">
        <v>46183</v>
      </c>
      <c r="AA14" s="1569">
        <v>46184</v>
      </c>
      <c r="AB14" s="1192">
        <v>0</v>
      </c>
      <c r="AC14" s="697">
        <v>0</v>
      </c>
      <c r="AD14" s="1261">
        <v>0</v>
      </c>
      <c r="AE14" s="1245" t="s">
        <v>648</v>
      </c>
    </row>
    <row r="15" spans="1:31" ht="39.75" customHeight="1">
      <c r="A15" s="728" t="s">
        <v>847</v>
      </c>
      <c r="B15" s="377" t="s">
        <v>34</v>
      </c>
      <c r="C15" s="689">
        <v>46112</v>
      </c>
      <c r="D15" s="700" t="s">
        <v>54</v>
      </c>
      <c r="E15" s="699">
        <v>46125</v>
      </c>
      <c r="F15" s="700" t="s">
        <v>53</v>
      </c>
      <c r="G15" s="699" t="s">
        <v>848</v>
      </c>
      <c r="H15" s="701">
        <v>20</v>
      </c>
      <c r="I15" s="372" t="s">
        <v>566</v>
      </c>
      <c r="J15" s="1058" t="s">
        <v>30</v>
      </c>
      <c r="K15" s="691"/>
      <c r="L15" s="360" t="s">
        <v>623</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566</v>
      </c>
      <c r="J16" s="701" t="s">
        <v>30</v>
      </c>
      <c r="K16" s="691"/>
      <c r="L16" s="360" t="s">
        <v>623</v>
      </c>
      <c r="M16" s="701" t="s">
        <v>110</v>
      </c>
      <c r="N16" s="705">
        <v>6580.6</v>
      </c>
      <c r="O16" s="701" t="s">
        <v>110</v>
      </c>
      <c r="P16" s="729" t="s">
        <v>38</v>
      </c>
      <c r="Q16" s="1569">
        <v>46147</v>
      </c>
      <c r="R16" s="702" t="s">
        <v>110</v>
      </c>
      <c r="S16" s="363">
        <v>46161</v>
      </c>
      <c r="T16" s="373" t="s">
        <v>815</v>
      </c>
      <c r="U16" s="373" t="s">
        <v>815</v>
      </c>
      <c r="V16" s="1570">
        <v>466</v>
      </c>
      <c r="W16" s="1585">
        <v>505</v>
      </c>
      <c r="X16" s="1571">
        <f>SUM(V16-W16)</f>
        <v>-39</v>
      </c>
      <c r="Y16" s="1244">
        <f>IFERROR($W16/$V16, 0)</f>
        <v>1.0836909871244635</v>
      </c>
      <c r="Z16" s="1569">
        <v>46157</v>
      </c>
      <c r="AA16" s="1503">
        <v>46161</v>
      </c>
      <c r="AB16" s="1501">
        <v>0</v>
      </c>
      <c r="AC16" s="697">
        <v>0</v>
      </c>
      <c r="AD16" s="1056">
        <v>0</v>
      </c>
      <c r="AE16" s="1245" t="s">
        <v>661</v>
      </c>
    </row>
    <row r="17" spans="1:31" ht="39.75" customHeight="1">
      <c r="A17" s="728" t="s">
        <v>130</v>
      </c>
      <c r="B17" s="377" t="s">
        <v>34</v>
      </c>
      <c r="C17" s="689">
        <v>46040</v>
      </c>
      <c r="D17" s="1243" t="s">
        <v>852</v>
      </c>
      <c r="E17" s="699">
        <v>45867</v>
      </c>
      <c r="F17" s="700" t="s">
        <v>53</v>
      </c>
      <c r="G17" s="1243" t="s">
        <v>853</v>
      </c>
      <c r="H17" s="701">
        <v>0</v>
      </c>
      <c r="I17" s="372" t="s">
        <v>566</v>
      </c>
      <c r="J17" s="1180" t="s">
        <v>30</v>
      </c>
      <c r="K17" s="362"/>
      <c r="L17" s="360" t="s">
        <v>623</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566</v>
      </c>
      <c r="J18" s="701" t="s">
        <v>30</v>
      </c>
      <c r="K18" s="1225"/>
      <c r="L18" s="360" t="s">
        <v>623</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566</v>
      </c>
      <c r="J19" s="701" t="s">
        <v>30</v>
      </c>
      <c r="K19" s="691"/>
      <c r="L19" s="360" t="s">
        <v>623</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566</v>
      </c>
      <c r="J20" s="1180" t="s">
        <v>30</v>
      </c>
      <c r="K20" s="691"/>
      <c r="L20" s="360" t="s">
        <v>623</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566</v>
      </c>
      <c r="J21" s="742" t="s">
        <v>36</v>
      </c>
      <c r="K21" s="691"/>
      <c r="L21" s="360" t="s">
        <v>623</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67">
        <v>21</v>
      </c>
      <c r="I22" s="372" t="s">
        <v>566</v>
      </c>
      <c r="J22" s="1058" t="s">
        <v>30</v>
      </c>
      <c r="K22" s="691"/>
      <c r="L22" s="1389">
        <v>46147</v>
      </c>
      <c r="M22" s="372" t="s">
        <v>110</v>
      </c>
      <c r="N22" s="991">
        <v>81882</v>
      </c>
      <c r="O22" s="372" t="s">
        <v>110</v>
      </c>
      <c r="P22" s="729" t="s">
        <v>38</v>
      </c>
      <c r="Q22" s="1569">
        <v>46146</v>
      </c>
      <c r="R22" s="992" t="s">
        <v>110</v>
      </c>
      <c r="S22" s="363">
        <v>46182</v>
      </c>
      <c r="T22" s="373" t="s">
        <v>815</v>
      </c>
      <c r="U22" s="373" t="s">
        <v>815</v>
      </c>
      <c r="V22" s="1570">
        <v>6481</v>
      </c>
      <c r="W22" s="1491">
        <v>6586</v>
      </c>
      <c r="X22" s="1571">
        <f>SUM(V22-W22)</f>
        <v>-105</v>
      </c>
      <c r="Y22" s="1244">
        <f>IFERROR($W22/$V22, 0)</f>
        <v>1.0162012035179757</v>
      </c>
      <c r="Z22" s="1569">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67">
        <v>65</v>
      </c>
      <c r="I23" s="372" t="s">
        <v>566</v>
      </c>
      <c r="J23" s="1058" t="s">
        <v>30</v>
      </c>
      <c r="K23" s="691"/>
      <c r="L23" s="1389">
        <v>46175</v>
      </c>
      <c r="M23" s="372" t="s">
        <v>110</v>
      </c>
      <c r="N23" s="991">
        <v>97544</v>
      </c>
      <c r="O23" s="372" t="s">
        <v>110</v>
      </c>
      <c r="P23" s="729" t="s">
        <v>38</v>
      </c>
      <c r="Q23" s="1569">
        <v>46171</v>
      </c>
      <c r="R23" s="702" t="s">
        <v>238</v>
      </c>
      <c r="S23" s="363" t="s">
        <v>814</v>
      </c>
      <c r="T23" s="373" t="s">
        <v>815</v>
      </c>
      <c r="U23" s="373" t="s">
        <v>815</v>
      </c>
      <c r="V23" s="1570">
        <v>7771</v>
      </c>
      <c r="W23" s="1491">
        <v>7729</v>
      </c>
      <c r="X23" s="1571">
        <f>SUM(V23-W23)</f>
        <v>42</v>
      </c>
      <c r="Y23" s="1244">
        <f>IFERROR($W23/$V23, 0)</f>
        <v>0.99459529018144388</v>
      </c>
      <c r="Z23" s="1569">
        <v>46178</v>
      </c>
      <c r="AA23" s="1583">
        <v>46184</v>
      </c>
      <c r="AB23" s="815">
        <v>0</v>
      </c>
      <c r="AC23" s="1501">
        <v>0</v>
      </c>
      <c r="AD23" s="1056">
        <v>0</v>
      </c>
      <c r="AE23" s="1043" t="s">
        <v>868</v>
      </c>
    </row>
    <row r="24" spans="1:31" ht="39.75" customHeight="1">
      <c r="A24" s="1440" t="s">
        <v>869</v>
      </c>
      <c r="B24" s="1255" t="s">
        <v>553</v>
      </c>
      <c r="C24" s="1390">
        <v>46199</v>
      </c>
      <c r="D24" s="1390" t="s">
        <v>56</v>
      </c>
      <c r="E24" s="1389">
        <v>46155</v>
      </c>
      <c r="F24" s="1388" t="s">
        <v>573</v>
      </c>
      <c r="G24" s="1243" t="s">
        <v>870</v>
      </c>
      <c r="H24" s="1567">
        <v>0</v>
      </c>
      <c r="I24" s="1055" t="s">
        <v>566</v>
      </c>
      <c r="J24" s="1058" t="s">
        <v>30</v>
      </c>
      <c r="K24" s="691"/>
      <c r="L24" s="1389">
        <v>46176</v>
      </c>
      <c r="M24" s="372" t="s">
        <v>110</v>
      </c>
      <c r="N24" s="991">
        <v>10128.049999999999</v>
      </c>
      <c r="O24" s="372" t="s">
        <v>110</v>
      </c>
      <c r="P24" s="729" t="s">
        <v>38</v>
      </c>
      <c r="Q24" s="1569">
        <v>46176</v>
      </c>
      <c r="R24" s="702" t="s">
        <v>238</v>
      </c>
      <c r="S24" s="363" t="s">
        <v>814</v>
      </c>
      <c r="T24" s="373" t="s">
        <v>815</v>
      </c>
      <c r="U24" s="373" t="s">
        <v>815</v>
      </c>
      <c r="V24" s="1570">
        <v>813</v>
      </c>
      <c r="W24" s="1491">
        <v>800</v>
      </c>
      <c r="X24" s="1571">
        <f>SUM(V24-W24)</f>
        <v>13</v>
      </c>
      <c r="Y24" s="1244">
        <f>IFERROR($W24/$V24, 0)</f>
        <v>0.98400984009840098</v>
      </c>
      <c r="Z24" s="1569">
        <v>46184</v>
      </c>
      <c r="AA24" s="1569">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566</v>
      </c>
      <c r="J25" s="701" t="s">
        <v>30</v>
      </c>
      <c r="K25" s="986"/>
      <c r="L25" s="360" t="s">
        <v>623</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566</v>
      </c>
      <c r="J26" s="1058" t="s">
        <v>30</v>
      </c>
      <c r="K26" s="691"/>
      <c r="L26" s="360" t="s">
        <v>623</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566</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566</v>
      </c>
      <c r="J28" s="369" t="s">
        <v>30</v>
      </c>
      <c r="K28" s="362"/>
      <c r="L28" s="360" t="s">
        <v>623</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566</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566</v>
      </c>
      <c r="J30" s="701" t="s">
        <v>30</v>
      </c>
      <c r="K30" s="691"/>
      <c r="L30" s="360" t="s">
        <v>623</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566</v>
      </c>
      <c r="J31" s="1266" t="s">
        <v>30</v>
      </c>
      <c r="K31" s="691"/>
      <c r="L31" s="360" t="s">
        <v>623</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566</v>
      </c>
      <c r="J32" s="1266" t="s">
        <v>30</v>
      </c>
      <c r="K32" s="691"/>
      <c r="L32" s="360" t="s">
        <v>623</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566</v>
      </c>
      <c r="J33" s="1266" t="s">
        <v>30</v>
      </c>
      <c r="K33" s="691"/>
      <c r="L33" s="360" t="s">
        <v>623</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566</v>
      </c>
      <c r="J34" s="362" t="s">
        <v>30</v>
      </c>
      <c r="K34" s="362"/>
      <c r="L34" s="360" t="s">
        <v>623</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566</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566</v>
      </c>
      <c r="J36" s="742" t="s">
        <v>30</v>
      </c>
      <c r="K36" s="362"/>
      <c r="L36" s="360" t="s">
        <v>623</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566</v>
      </c>
      <c r="J37" s="742" t="s">
        <v>30</v>
      </c>
      <c r="K37" s="362"/>
      <c r="L37" s="360" t="s">
        <v>623</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67">
        <v>79</v>
      </c>
      <c r="I38" s="304" t="s">
        <v>566</v>
      </c>
      <c r="J38" s="746" t="s">
        <v>30</v>
      </c>
      <c r="K38" s="691"/>
      <c r="L38" s="360" t="s">
        <v>623</v>
      </c>
      <c r="M38" s="1180" t="s">
        <v>110</v>
      </c>
      <c r="N38" s="1369">
        <v>73533</v>
      </c>
      <c r="O38" s="1181" t="s">
        <v>110</v>
      </c>
      <c r="P38" s="1418" t="s">
        <v>38</v>
      </c>
      <c r="Q38" s="1569">
        <v>46147</v>
      </c>
      <c r="R38" s="702" t="s">
        <v>238</v>
      </c>
      <c r="S38" s="363" t="s">
        <v>814</v>
      </c>
      <c r="T38" s="373" t="s">
        <v>815</v>
      </c>
      <c r="U38" s="373" t="s">
        <v>815</v>
      </c>
      <c r="V38" s="1570">
        <v>5974</v>
      </c>
      <c r="W38" s="1585">
        <v>5911</v>
      </c>
      <c r="X38" s="1571">
        <f>SUM(V38-W38)</f>
        <v>63</v>
      </c>
      <c r="Y38" s="1244">
        <f>IFERROR($W38/$V38, 0)</f>
        <v>0.98945430197522599</v>
      </c>
      <c r="Z38" s="370">
        <v>46174</v>
      </c>
      <c r="AA38" s="1503">
        <v>46176</v>
      </c>
      <c r="AB38" s="697">
        <v>0</v>
      </c>
      <c r="AC38" s="697">
        <v>0</v>
      </c>
      <c r="AD38" s="1056">
        <v>0</v>
      </c>
      <c r="AE38" s="1245" t="s">
        <v>648</v>
      </c>
    </row>
    <row r="39" spans="1:31" ht="39.75" customHeight="1">
      <c r="A39" s="1356" t="s">
        <v>904</v>
      </c>
      <c r="B39" s="1062" t="s">
        <v>40</v>
      </c>
      <c r="C39" s="1390">
        <v>46172</v>
      </c>
      <c r="D39" s="1241" t="s">
        <v>52</v>
      </c>
      <c r="E39" s="1242">
        <v>46142</v>
      </c>
      <c r="F39" s="1241" t="s">
        <v>51</v>
      </c>
      <c r="G39" s="1243"/>
      <c r="H39" s="995">
        <v>74</v>
      </c>
      <c r="I39" s="304" t="s">
        <v>566</v>
      </c>
      <c r="J39" s="746" t="s">
        <v>30</v>
      </c>
      <c r="K39" s="691"/>
      <c r="L39" s="360" t="s">
        <v>623</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566</v>
      </c>
      <c r="J40" s="746" t="s">
        <v>30</v>
      </c>
      <c r="K40" s="691"/>
      <c r="L40" s="360" t="s">
        <v>623</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566</v>
      </c>
      <c r="J41" s="746" t="s">
        <v>30</v>
      </c>
      <c r="K41" s="362"/>
      <c r="L41" s="360" t="s">
        <v>623</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566</v>
      </c>
      <c r="J42" s="746" t="s">
        <v>30</v>
      </c>
      <c r="K42" s="1368"/>
      <c r="L42" s="360" t="s">
        <v>623</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566</v>
      </c>
      <c r="J43" s="746" t="s">
        <v>30</v>
      </c>
      <c r="K43" s="1368"/>
      <c r="L43" s="360" t="s">
        <v>623</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566</v>
      </c>
      <c r="J44" s="746" t="s">
        <v>30</v>
      </c>
      <c r="K44" s="1368"/>
      <c r="L44" s="360" t="s">
        <v>623</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566</v>
      </c>
      <c r="J45" s="746" t="s">
        <v>30</v>
      </c>
      <c r="K45" s="1368"/>
      <c r="L45" s="360" t="s">
        <v>623</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566</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566</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566</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566</v>
      </c>
      <c r="J49" s="701" t="s">
        <v>30</v>
      </c>
      <c r="K49" s="713"/>
      <c r="L49" s="699">
        <v>45741</v>
      </c>
      <c r="M49" s="701" t="s">
        <v>110</v>
      </c>
      <c r="N49" s="705">
        <v>31186.25</v>
      </c>
      <c r="O49" s="701" t="s">
        <v>110</v>
      </c>
      <c r="P49" s="1273" t="s">
        <v>38</v>
      </c>
      <c r="Q49" s="702">
        <v>45743</v>
      </c>
      <c r="R49" s="702" t="s">
        <v>623</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566</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566</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566</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566</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566</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566</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566</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566</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566</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566</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566</v>
      </c>
      <c r="J12" s="742" t="s">
        <v>30</v>
      </c>
      <c r="K12" s="360" t="s">
        <v>623</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566</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566</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566</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566</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566</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566</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566</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566</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566</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566</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566</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566</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566</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566</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566</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566</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566</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566</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566</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566</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566</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566</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566</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566</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566</v>
      </c>
      <c r="J40" s="369" t="s">
        <v>30</v>
      </c>
      <c r="K40" s="360" t="s">
        <v>623</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566</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566</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566</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566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573</v>
      </c>
      <c r="G45" s="442" t="s">
        <v>150</v>
      </c>
      <c r="H45" s="300">
        <v>0</v>
      </c>
      <c r="I45" s="301" t="s">
        <v>566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566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566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566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566</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566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573</v>
      </c>
      <c r="G51" s="303" t="s">
        <v>158</v>
      </c>
      <c r="H51" s="20">
        <v>0</v>
      </c>
      <c r="I51" s="304" t="s">
        <v>566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566</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566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566</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573</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566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566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566</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566</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566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566</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573</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566</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566</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573</v>
      </c>
      <c r="G72" s="303" t="s">
        <v>194</v>
      </c>
      <c r="H72" s="20">
        <v>59</v>
      </c>
      <c r="I72" s="304" t="s">
        <v>566</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566</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566</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566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566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573</v>
      </c>
      <c r="G77" s="368"/>
      <c r="H77" s="369">
        <v>76</v>
      </c>
      <c r="I77" s="372" t="s">
        <v>566</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573</v>
      </c>
      <c r="G78" s="366" t="s">
        <v>200</v>
      </c>
      <c r="H78" s="369">
        <v>62</v>
      </c>
      <c r="I78" s="369" t="s">
        <v>566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573</v>
      </c>
      <c r="G79" s="298" t="s">
        <v>202</v>
      </c>
      <c r="H79" s="300">
        <v>85</v>
      </c>
      <c r="I79" s="300" t="s">
        <v>566</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573</v>
      </c>
      <c r="G80" s="298" t="s">
        <v>206</v>
      </c>
      <c r="H80" s="300">
        <v>72</v>
      </c>
      <c r="I80" s="300" t="s">
        <v>566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573</v>
      </c>
      <c r="G81" s="358" t="s">
        <v>1074</v>
      </c>
      <c r="H81" s="362">
        <v>66</v>
      </c>
      <c r="I81" s="362" t="s">
        <v>566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566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573</v>
      </c>
      <c r="G83" s="298" t="s">
        <v>1078</v>
      </c>
      <c r="H83" s="300">
        <v>87</v>
      </c>
      <c r="I83" s="300" t="s">
        <v>566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566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566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566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566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573</v>
      </c>
      <c r="G88" s="361" t="s">
        <v>1089</v>
      </c>
      <c r="H88" s="362">
        <v>67</v>
      </c>
      <c r="I88" s="1055" t="s">
        <v>566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566</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566</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573</v>
      </c>
      <c r="G91" s="298" t="s">
        <v>210</v>
      </c>
      <c r="H91" s="300">
        <v>66</v>
      </c>
      <c r="I91" s="300" t="s">
        <v>566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566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566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573</v>
      </c>
      <c r="G94" s="492" t="s">
        <v>1101</v>
      </c>
      <c r="H94" s="300">
        <v>73</v>
      </c>
      <c r="I94" s="301" t="s">
        <v>566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573</v>
      </c>
      <c r="G95" s="303" t="s">
        <v>1103</v>
      </c>
      <c r="H95" s="20">
        <v>70</v>
      </c>
      <c r="I95" s="304" t="s">
        <v>566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566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573</v>
      </c>
      <c r="G97" s="303"/>
      <c r="H97" s="20">
        <v>87</v>
      </c>
      <c r="I97" s="304" t="s">
        <v>566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566</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566</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566</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566</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566</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573</v>
      </c>
      <c r="G103" s="361" t="s">
        <v>1114</v>
      </c>
      <c r="H103" s="362">
        <v>28</v>
      </c>
      <c r="I103" s="1055" t="s">
        <v>566</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566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573</v>
      </c>
      <c r="G105" s="303"/>
      <c r="H105" s="20">
        <v>53</v>
      </c>
      <c r="I105" s="304" t="s">
        <v>566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566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573</v>
      </c>
      <c r="G107" s="361"/>
      <c r="H107" s="362">
        <v>82</v>
      </c>
      <c r="I107" s="1055" t="s">
        <v>566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566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566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573</v>
      </c>
      <c r="G110" s="361"/>
      <c r="H110" s="362">
        <v>34</v>
      </c>
      <c r="I110" s="1055" t="s">
        <v>566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566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566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566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566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566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566</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566</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566</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566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566</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566</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573</v>
      </c>
      <c r="G123" s="442" t="s">
        <v>170</v>
      </c>
      <c r="H123" s="20">
        <v>82</v>
      </c>
      <c r="I123" s="304" t="s">
        <v>566</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573</v>
      </c>
      <c r="G124" s="303" t="s">
        <v>172</v>
      </c>
      <c r="H124" s="20">
        <v>79</v>
      </c>
      <c r="I124" s="304" t="s">
        <v>566</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566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566</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573</v>
      </c>
      <c r="G127" s="303"/>
      <c r="H127" s="20">
        <v>69</v>
      </c>
      <c r="I127" s="304" t="s">
        <v>566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566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566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566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566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566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566</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566</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566</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566</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573</v>
      </c>
      <c r="G139" s="492" t="s">
        <v>1193</v>
      </c>
      <c r="H139" s="300">
        <v>0</v>
      </c>
      <c r="I139" s="301" t="s">
        <v>566</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566</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566</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573</v>
      </c>
      <c r="G142" s="492" t="s">
        <v>240</v>
      </c>
      <c r="H142" s="300">
        <v>0</v>
      </c>
      <c r="I142" s="300" t="s">
        <v>566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566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566</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573</v>
      </c>
      <c r="G145" s="1113" t="s">
        <v>242</v>
      </c>
      <c r="H145" s="300">
        <v>0</v>
      </c>
      <c r="I145" s="301" t="s">
        <v>566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573</v>
      </c>
      <c r="G146" s="492" t="s">
        <v>244</v>
      </c>
      <c r="H146" s="300">
        <v>0</v>
      </c>
      <c r="I146" s="300" t="s">
        <v>566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573</v>
      </c>
      <c r="G147" s="492" t="s">
        <v>1207</v>
      </c>
      <c r="H147" s="300">
        <v>0</v>
      </c>
      <c r="I147" s="301" t="s">
        <v>566</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573</v>
      </c>
      <c r="G148" s="442" t="s">
        <v>247</v>
      </c>
      <c r="H148" s="300">
        <v>0</v>
      </c>
      <c r="I148" s="301" t="s">
        <v>566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566</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566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566</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566</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566</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566</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566</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566</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566</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566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566</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566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566</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566</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566</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566</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566</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573</v>
      </c>
      <c r="G167" s="442" t="s">
        <v>259</v>
      </c>
      <c r="H167" s="300">
        <v>0</v>
      </c>
      <c r="I167" s="301" t="s">
        <v>566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573</v>
      </c>
      <c r="G168" s="361"/>
      <c r="H168" s="362">
        <v>385</v>
      </c>
      <c r="I168" s="1055" t="s">
        <v>566</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566</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566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566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573</v>
      </c>
      <c r="G173" s="492"/>
      <c r="H173" s="300">
        <v>50</v>
      </c>
      <c r="I173" s="301" t="s">
        <v>566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566</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566</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566</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566</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566</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566</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566</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566</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566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566</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566</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566</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566</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566</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566</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566</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566</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566</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566</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566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566</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566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566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566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566</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566</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566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566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566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566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566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566</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566</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566</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566</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566</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566</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566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566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566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566</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566</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566</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566</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566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566</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566</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566</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566</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566</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566</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566</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566</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573</v>
      </c>
      <c r="G253" s="816"/>
      <c r="H253" s="746">
        <v>0</v>
      </c>
      <c r="I253" s="304" t="s">
        <v>566</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573</v>
      </c>
      <c r="G254" s="1185"/>
      <c r="H254" s="1186">
        <v>0</v>
      </c>
      <c r="I254" s="1187" t="s">
        <v>566</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566</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566</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566</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566</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566</v>
      </c>
      <c r="J259" s="731" t="s">
        <v>30</v>
      </c>
      <c r="K259" s="360" t="s">
        <v>623</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566</v>
      </c>
      <c r="J260" s="20" t="s">
        <v>30</v>
      </c>
      <c r="K260" s="360" t="s">
        <v>623</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566</v>
      </c>
      <c r="J261" s="20" t="s">
        <v>30</v>
      </c>
      <c r="K261" s="360" t="s">
        <v>623</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566</v>
      </c>
      <c r="J262" s="20" t="s">
        <v>30</v>
      </c>
      <c r="K262" s="360" t="s">
        <v>623</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815</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566</v>
      </c>
      <c r="J263" s="20" t="s">
        <v>30</v>
      </c>
      <c r="K263" s="360" t="s">
        <v>623</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815</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566</v>
      </c>
      <c r="J264" s="20" t="s">
        <v>30</v>
      </c>
      <c r="K264" s="360" t="s">
        <v>623</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566</v>
      </c>
      <c r="J265" s="20" t="s">
        <v>30</v>
      </c>
      <c r="K265" s="360" t="s">
        <v>623</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566</v>
      </c>
      <c r="J266" s="20" t="s">
        <v>30</v>
      </c>
      <c r="K266" s="360" t="s">
        <v>623</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573</v>
      </c>
      <c r="G267" s="741" t="s">
        <v>1379</v>
      </c>
      <c r="H267" s="752">
        <v>89</v>
      </c>
      <c r="I267" s="1148" t="s">
        <v>566</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573</v>
      </c>
      <c r="G268" s="492" t="s">
        <v>1382</v>
      </c>
      <c r="H268" s="300">
        <v>59</v>
      </c>
      <c r="I268" s="1148" t="s">
        <v>566</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573</v>
      </c>
      <c r="G269" s="492" t="s">
        <v>1385</v>
      </c>
      <c r="H269" s="300">
        <v>89</v>
      </c>
      <c r="I269" s="1148" t="s">
        <v>566</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573</v>
      </c>
      <c r="G270" s="492"/>
      <c r="H270" s="300">
        <v>88</v>
      </c>
      <c r="I270" s="1148" t="s">
        <v>566</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573</v>
      </c>
      <c r="G271" s="492" t="s">
        <v>1390</v>
      </c>
      <c r="H271" s="300">
        <v>87</v>
      </c>
      <c r="I271" s="1148" t="s">
        <v>566</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573</v>
      </c>
      <c r="G272" s="492"/>
      <c r="H272" s="300">
        <v>90</v>
      </c>
      <c r="I272" s="1148" t="s">
        <v>566</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573</v>
      </c>
      <c r="G273" s="741" t="s">
        <v>1394</v>
      </c>
      <c r="H273" s="742">
        <v>90</v>
      </c>
      <c r="I273" s="1148" t="s">
        <v>566</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573</v>
      </c>
      <c r="G274" s="492" t="s">
        <v>1397</v>
      </c>
      <c r="H274" s="300">
        <v>90</v>
      </c>
      <c r="I274" s="1148" t="s">
        <v>566</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573</v>
      </c>
      <c r="G275" s="741" t="s">
        <v>1400</v>
      </c>
      <c r="H275" s="742">
        <v>90</v>
      </c>
      <c r="I275" s="1148" t="s">
        <v>566</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573</v>
      </c>
      <c r="G276" s="492" t="s">
        <v>1403</v>
      </c>
      <c r="H276" s="300">
        <v>89</v>
      </c>
      <c r="I276" s="1148" t="s">
        <v>566</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573</v>
      </c>
      <c r="G277" s="741" t="s">
        <v>1406</v>
      </c>
      <c r="H277" s="742">
        <v>88</v>
      </c>
      <c r="I277" s="1148" t="s">
        <v>566</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573</v>
      </c>
      <c r="G278" s="741" t="s">
        <v>1409</v>
      </c>
      <c r="H278" s="742">
        <v>86</v>
      </c>
      <c r="I278" s="1148" t="s">
        <v>566</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573</v>
      </c>
      <c r="G279" s="741" t="s">
        <v>1412</v>
      </c>
      <c r="H279" s="742">
        <v>87</v>
      </c>
      <c r="I279" s="1148" t="s">
        <v>566</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573</v>
      </c>
      <c r="G280" s="741" t="s">
        <v>1415</v>
      </c>
      <c r="H280" s="742">
        <v>85</v>
      </c>
      <c r="I280" s="1148" t="s">
        <v>566</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573</v>
      </c>
      <c r="G281" s="741" t="s">
        <v>1418</v>
      </c>
      <c r="H281" s="742">
        <v>87</v>
      </c>
      <c r="I281" s="1148" t="s">
        <v>566</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573</v>
      </c>
      <c r="G282" s="741" t="s">
        <v>1421</v>
      </c>
      <c r="H282" s="742">
        <v>85</v>
      </c>
      <c r="I282" s="1148" t="s">
        <v>566</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573</v>
      </c>
      <c r="G283" s="741" t="s">
        <v>1424</v>
      </c>
      <c r="H283" s="742">
        <v>76</v>
      </c>
      <c r="I283" s="1148" t="s">
        <v>566</v>
      </c>
      <c r="J283" s="731" t="s">
        <v>30</v>
      </c>
      <c r="K283" s="744">
        <v>45987</v>
      </c>
      <c r="L283" s="731" t="s">
        <v>110</v>
      </c>
      <c r="M283" s="822">
        <v>74892.5</v>
      </c>
      <c r="N283" s="343">
        <v>62257.5</v>
      </c>
      <c r="O283" s="555"/>
      <c r="P283" s="343">
        <v>62257.5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573</v>
      </c>
      <c r="G284" s="768" t="s">
        <v>1427</v>
      </c>
      <c r="H284" s="769">
        <v>86</v>
      </c>
      <c r="I284" s="372" t="s">
        <v>566</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573</v>
      </c>
      <c r="G285" s="741" t="s">
        <v>1430</v>
      </c>
      <c r="H285" s="742">
        <v>78</v>
      </c>
      <c r="I285" s="304" t="s">
        <v>566</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573</v>
      </c>
      <c r="G286" s="741" t="s">
        <v>1433</v>
      </c>
      <c r="H286" s="742">
        <v>73</v>
      </c>
      <c r="I286" s="304" t="s">
        <v>566</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573</v>
      </c>
      <c r="G287" s="741" t="s">
        <v>1436</v>
      </c>
      <c r="H287" s="742">
        <v>0</v>
      </c>
      <c r="I287" s="1148" t="s">
        <v>566</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573</v>
      </c>
      <c r="G288" s="741" t="s">
        <v>1439</v>
      </c>
      <c r="H288" s="742">
        <v>0</v>
      </c>
      <c r="I288" s="1148" t="s">
        <v>566</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15929333.720000001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566</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566</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566</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566</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566</v>
      </c>
      <c r="J300" s="1058" t="s">
        <v>30</v>
      </c>
      <c r="K300" s="360" t="s">
        <v>623</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815</v>
      </c>
      <c r="AB300" s="373" t="s">
        <v>815</v>
      </c>
      <c r="AC300" s="698" t="s">
        <v>1454</v>
      </c>
    </row>
    <row r="301" spans="1:32" ht="39.75" customHeight="1">
      <c r="A301" s="1510" t="s">
        <v>841</v>
      </c>
      <c r="B301" s="377" t="s">
        <v>34</v>
      </c>
      <c r="C301" s="1390">
        <v>46191</v>
      </c>
      <c r="D301" s="1389" t="s">
        <v>473</v>
      </c>
      <c r="E301" s="1389">
        <v>46142</v>
      </c>
      <c r="F301" s="1388" t="s">
        <v>53</v>
      </c>
      <c r="G301" s="1257"/>
      <c r="H301" s="1567">
        <v>58</v>
      </c>
      <c r="I301" s="372" t="s">
        <v>566</v>
      </c>
      <c r="J301" s="1058" t="s">
        <v>30</v>
      </c>
      <c r="K301" s="360" t="s">
        <v>623</v>
      </c>
      <c r="L301" s="372" t="s">
        <v>110</v>
      </c>
      <c r="M301" s="1246">
        <v>56668.15</v>
      </c>
      <c r="N301" s="920"/>
      <c r="O301" s="1359"/>
      <c r="P301" s="1246">
        <v>56668.15</v>
      </c>
      <c r="Q301" s="372" t="s">
        <v>110</v>
      </c>
      <c r="R301" s="1509" t="s">
        <v>38</v>
      </c>
      <c r="S301" s="1569">
        <v>46144</v>
      </c>
      <c r="T301" s="1571">
        <v>4061</v>
      </c>
      <c r="U301" s="1586">
        <v>4061</v>
      </c>
      <c r="V301" s="3">
        <f>IFERROR(Table5[[#This Row],[Actual Redline Completed Footage UG]]/Table5[[#This Row],[Footage UG]], 0)</f>
        <v>1</v>
      </c>
      <c r="W301" s="1569">
        <v>46153</v>
      </c>
      <c r="X301" s="815">
        <v>0</v>
      </c>
      <c r="Y301" s="815">
        <v>0</v>
      </c>
      <c r="Z301" s="1501">
        <v>0</v>
      </c>
      <c r="AA301" s="373" t="s">
        <v>815</v>
      </c>
      <c r="AB301" s="373" t="s">
        <v>815</v>
      </c>
      <c r="AC301" s="1245" t="s">
        <v>648</v>
      </c>
    </row>
    <row r="302" spans="1:32" ht="39.75" customHeight="1">
      <c r="A302" s="1508" t="s">
        <v>1455</v>
      </c>
      <c r="B302" s="377" t="s">
        <v>34</v>
      </c>
      <c r="C302" s="1390">
        <v>46172</v>
      </c>
      <c r="D302" s="367" t="s">
        <v>54</v>
      </c>
      <c r="E302" s="367">
        <v>46142</v>
      </c>
      <c r="F302" s="366" t="s">
        <v>53</v>
      </c>
      <c r="G302" s="699" t="s">
        <v>1456</v>
      </c>
      <c r="H302" s="990">
        <v>0</v>
      </c>
      <c r="I302" s="372" t="s">
        <v>566</v>
      </c>
      <c r="J302" s="1058" t="s">
        <v>30</v>
      </c>
      <c r="K302" s="360" t="s">
        <v>623</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815</v>
      </c>
      <c r="AB302" s="373" t="s">
        <v>815</v>
      </c>
      <c r="AC302" s="983"/>
    </row>
    <row r="303" spans="1:32" ht="39.75" customHeight="1">
      <c r="A303" s="297" t="s">
        <v>134</v>
      </c>
      <c r="B303" s="311" t="s">
        <v>34</v>
      </c>
      <c r="C303" s="19">
        <v>45711</v>
      </c>
      <c r="D303" s="18" t="s">
        <v>56</v>
      </c>
      <c r="E303" s="19">
        <v>45707</v>
      </c>
      <c r="F303" s="18" t="s">
        <v>1457</v>
      </c>
      <c r="G303" s="303" t="s">
        <v>135</v>
      </c>
      <c r="H303" s="20">
        <v>0</v>
      </c>
      <c r="I303" s="304" t="s">
        <v>566</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566</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566</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566</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566</v>
      </c>
      <c r="J307" s="369" t="s">
        <v>30</v>
      </c>
      <c r="K307" s="360" t="s">
        <v>623</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566</v>
      </c>
      <c r="J308" s="1058" t="s">
        <v>30</v>
      </c>
      <c r="K308" s="360" t="s">
        <v>623</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566</v>
      </c>
      <c r="J309" s="1058" t="s">
        <v>30</v>
      </c>
      <c r="K309" s="360" t="s">
        <v>623</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566</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566</v>
      </c>
      <c r="J311" s="369" t="s">
        <v>30</v>
      </c>
      <c r="K311" s="360" t="s">
        <v>623</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566</v>
      </c>
      <c r="J312" s="691" t="s">
        <v>30</v>
      </c>
      <c r="K312" s="360" t="s">
        <v>623</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566</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573</v>
      </c>
      <c r="G314" s="652" t="s">
        <v>1207</v>
      </c>
      <c r="H314" s="578">
        <v>0</v>
      </c>
      <c r="I314" s="582" t="s">
        <v>566</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566</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566</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566</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566</v>
      </c>
      <c r="J318" s="746" t="s">
        <v>30</v>
      </c>
      <c r="K318" s="360" t="s">
        <v>623</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566</v>
      </c>
      <c r="J319" s="746" t="s">
        <v>30</v>
      </c>
      <c r="K319" s="360" t="s">
        <v>623</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566</v>
      </c>
      <c r="J320" s="746" t="s">
        <v>30</v>
      </c>
      <c r="K320" s="360" t="s">
        <v>623</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566</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566</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566</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566</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566</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566</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566</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566</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566</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566</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566</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566</v>
      </c>
      <c r="J335" s="572" t="s">
        <v>30</v>
      </c>
      <c r="K335" s="360" t="s">
        <v>623</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566</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566</v>
      </c>
      <c r="J337" s="362" t="s">
        <v>36</v>
      </c>
      <c r="K337" s="360" t="s">
        <v>623</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566</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573</v>
      </c>
      <c r="G339" s="492"/>
      <c r="H339" s="300">
        <v>89</v>
      </c>
      <c r="I339" s="1148" t="s">
        <v>566</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566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566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566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566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S33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329:K337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7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621</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621</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823</v>
      </c>
      <c r="D954">
        <v>711</v>
      </c>
      <c r="E954">
        <v>325</v>
      </c>
      <c r="F954">
        <v>430</v>
      </c>
      <c r="G954">
        <v>1466</v>
      </c>
    </row>
    <row r="955" spans="1:7">
      <c r="A955" t="s">
        <v>881</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823</v>
      </c>
      <c r="E977">
        <v>195</v>
      </c>
      <c r="G977">
        <v>195</v>
      </c>
    </row>
    <row r="978" spans="1:7">
      <c r="A978" t="s">
        <v>881</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878</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878</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671</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677</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671</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860</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809</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671</v>
      </c>
      <c r="D1353">
        <v>667</v>
      </c>
      <c r="G1353">
        <v>667</v>
      </c>
    </row>
    <row r="1354" spans="1:7">
      <c r="A1354" t="s">
        <v>1053</v>
      </c>
      <c r="B1354">
        <v>1044</v>
      </c>
      <c r="G1354">
        <v>1044</v>
      </c>
    </row>
    <row r="1355" spans="1:7">
      <c r="A1355" t="s">
        <v>860</v>
      </c>
      <c r="C1355">
        <v>1062</v>
      </c>
      <c r="D1355">
        <v>1318</v>
      </c>
      <c r="E1355">
        <v>1165</v>
      </c>
      <c r="G1355">
        <v>3545</v>
      </c>
    </row>
    <row r="1356" spans="1:7">
      <c r="A1356" t="s">
        <v>674</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860</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855</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863</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857</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863</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872</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863</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820</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834</v>
      </c>
      <c r="E1490">
        <v>2434</v>
      </c>
      <c r="G1490">
        <v>2434</v>
      </c>
    </row>
    <row r="1491" spans="1:7">
      <c r="A1491" t="s">
        <v>812</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857</v>
      </c>
      <c r="B1507">
        <v>245</v>
      </c>
      <c r="G1507">
        <v>245</v>
      </c>
    </row>
    <row r="1508" spans="1:7">
      <c r="A1508" t="s">
        <v>820</v>
      </c>
      <c r="B1508">
        <v>864</v>
      </c>
      <c r="C1508">
        <v>674</v>
      </c>
      <c r="D1508">
        <v>724</v>
      </c>
      <c r="E1508">
        <v>165</v>
      </c>
      <c r="G1508">
        <v>2427</v>
      </c>
    </row>
    <row r="1509" spans="1:7">
      <c r="A1509" t="s">
        <v>834</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E1526">
        <v>513</v>
      </c>
      <c r="G1526">
        <v>513</v>
      </c>
    </row>
    <row r="1527" spans="1:7">
      <c r="A1527" t="s">
        <v>1001</v>
      </c>
    </row>
    <row r="1528" spans="1:7">
      <c r="A1528" t="s">
        <v>834</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795</v>
      </c>
      <c r="D1536">
        <v>140</v>
      </c>
      <c r="G1536">
        <v>140</v>
      </c>
    </row>
    <row r="1537" spans="1:7">
      <c r="A1537" t="s">
        <v>891</v>
      </c>
      <c r="C1537">
        <v>1174</v>
      </c>
      <c r="D1537">
        <v>1060</v>
      </c>
      <c r="E1537">
        <v>818</v>
      </c>
      <c r="F1537">
        <v>441</v>
      </c>
      <c r="G1537">
        <v>3493</v>
      </c>
    </row>
    <row r="1538" spans="1:7">
      <c r="A1538" t="s">
        <v>724</v>
      </c>
      <c r="C1538">
        <v>521</v>
      </c>
      <c r="D1538">
        <v>701</v>
      </c>
      <c r="E1538">
        <v>707</v>
      </c>
      <c r="F1538">
        <v>512</v>
      </c>
      <c r="G1538">
        <v>2441</v>
      </c>
    </row>
    <row r="1539" spans="1:7">
      <c r="A1539" t="s">
        <v>985</v>
      </c>
      <c r="C1539">
        <v>473</v>
      </c>
      <c r="D1539">
        <v>1258</v>
      </c>
      <c r="E1539">
        <v>1494</v>
      </c>
      <c r="G1539">
        <v>3225</v>
      </c>
    </row>
    <row r="1540" spans="1:7">
      <c r="A1540" t="s">
        <v>837</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D1547">
        <v>427</v>
      </c>
      <c r="G1547">
        <v>427</v>
      </c>
    </row>
    <row r="1548" spans="1:7">
      <c r="A1548" t="s">
        <v>809</v>
      </c>
    </row>
    <row r="1549" spans="1:7">
      <c r="A1549" t="s">
        <v>855</v>
      </c>
      <c r="D1549">
        <v>258</v>
      </c>
      <c r="G1549">
        <v>258</v>
      </c>
    </row>
    <row r="1550" spans="1:7">
      <c r="A1550" t="s">
        <v>834</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795</v>
      </c>
      <c r="B1555">
        <v>763</v>
      </c>
      <c r="C1555">
        <v>745</v>
      </c>
      <c r="D1555">
        <v>673</v>
      </c>
      <c r="F1555">
        <v>931</v>
      </c>
      <c r="G1555">
        <v>3112</v>
      </c>
    </row>
    <row r="1556" spans="1:7">
      <c r="A1556" t="s">
        <v>891</v>
      </c>
      <c r="C1556">
        <v>679</v>
      </c>
      <c r="D1556">
        <v>263</v>
      </c>
      <c r="E1556">
        <v>46</v>
      </c>
      <c r="G1556">
        <v>988</v>
      </c>
    </row>
    <row r="1557" spans="1:7">
      <c r="A1557" t="s">
        <v>724</v>
      </c>
    </row>
    <row r="1558" spans="1:7">
      <c r="A1558" t="s">
        <v>985</v>
      </c>
      <c r="B1558">
        <v>1070</v>
      </c>
      <c r="C1558">
        <v>584</v>
      </c>
      <c r="G1558">
        <v>1654</v>
      </c>
    </row>
    <row r="1559" spans="1:7">
      <c r="A1559" t="s">
        <v>841</v>
      </c>
      <c r="B1559">
        <v>525</v>
      </c>
      <c r="D1559">
        <v>787</v>
      </c>
      <c r="F1559">
        <v>540</v>
      </c>
      <c r="G1559">
        <v>1852</v>
      </c>
    </row>
    <row r="1560" spans="1:7">
      <c r="A1560" t="s">
        <v>690</v>
      </c>
      <c r="B1560">
        <v>483</v>
      </c>
      <c r="F1560">
        <v>191</v>
      </c>
      <c r="G1560">
        <v>674</v>
      </c>
    </row>
    <row r="1561" spans="1:7">
      <c r="A1561" t="s">
        <v>864</v>
      </c>
      <c r="C1561">
        <v>443</v>
      </c>
      <c r="D1561">
        <v>406</v>
      </c>
      <c r="E1561">
        <v>361</v>
      </c>
      <c r="F1561">
        <v>345</v>
      </c>
      <c r="G1561">
        <v>1555</v>
      </c>
    </row>
    <row r="1562" spans="1:7">
      <c r="A1562" t="s">
        <v>890</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807</v>
      </c>
      <c r="D1566">
        <v>292</v>
      </c>
      <c r="F1566">
        <v>2380</v>
      </c>
      <c r="G1566">
        <v>2672</v>
      </c>
    </row>
    <row r="1567" spans="1:7">
      <c r="A1567" t="s">
        <v>847</v>
      </c>
      <c r="E1567">
        <v>145</v>
      </c>
      <c r="G1567">
        <v>145</v>
      </c>
    </row>
    <row r="1568" spans="1:7">
      <c r="A1568" t="s">
        <v>851</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841</v>
      </c>
      <c r="B1579">
        <v>585</v>
      </c>
      <c r="C1579">
        <v>464</v>
      </c>
      <c r="D1579">
        <v>579</v>
      </c>
      <c r="E1579">
        <v>300</v>
      </c>
      <c r="F1579">
        <v>216</v>
      </c>
      <c r="G1579">
        <v>2144</v>
      </c>
    </row>
    <row r="1580" spans="1:7">
      <c r="A1580" t="s">
        <v>690</v>
      </c>
      <c r="B1580">
        <v>587</v>
      </c>
      <c r="C1580">
        <v>364</v>
      </c>
      <c r="E1580">
        <v>654</v>
      </c>
      <c r="F1580">
        <v>1381</v>
      </c>
      <c r="G1580">
        <v>2986</v>
      </c>
    </row>
    <row r="1581" spans="1:7">
      <c r="A1581" t="s">
        <v>864</v>
      </c>
      <c r="B1581">
        <v>766</v>
      </c>
      <c r="C1581">
        <v>566</v>
      </c>
      <c r="D1581">
        <v>488</v>
      </c>
      <c r="F1581">
        <v>225</v>
      </c>
      <c r="G1581">
        <v>2045</v>
      </c>
    </row>
    <row r="1582" spans="1:7">
      <c r="A1582" t="s">
        <v>890</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807</v>
      </c>
      <c r="C1585">
        <v>766</v>
      </c>
      <c r="G1585">
        <v>766</v>
      </c>
    </row>
    <row r="1586" spans="1:7">
      <c r="A1586" t="s">
        <v>851</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842</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841</v>
      </c>
      <c r="C1597">
        <v>65</v>
      </c>
      <c r="G1597">
        <v>65</v>
      </c>
    </row>
    <row r="1598" spans="1:7">
      <c r="A1598" t="s">
        <v>690</v>
      </c>
      <c r="E1598">
        <v>1196</v>
      </c>
      <c r="G1598">
        <v>1196</v>
      </c>
    </row>
    <row r="1599" spans="1:7">
      <c r="A1599" t="s">
        <v>864</v>
      </c>
      <c r="C1599">
        <v>465</v>
      </c>
      <c r="D1599">
        <v>193</v>
      </c>
      <c r="E1599">
        <v>1067</v>
      </c>
      <c r="F1599">
        <v>339</v>
      </c>
      <c r="G1599">
        <v>2064</v>
      </c>
    </row>
    <row r="1600" spans="1:7">
      <c r="A1600" t="s">
        <v>847</v>
      </c>
    </row>
    <row r="1601" spans="1:7">
      <c r="A1601" t="s">
        <v>1616</v>
      </c>
      <c r="E1601">
        <v>176</v>
      </c>
      <c r="F1601">
        <v>2202</v>
      </c>
      <c r="G1601">
        <v>2378</v>
      </c>
    </row>
    <row r="1602" spans="1:7">
      <c r="A1602" t="s">
        <v>842</v>
      </c>
      <c r="C1602">
        <v>649</v>
      </c>
      <c r="D1602">
        <v>130</v>
      </c>
      <c r="E1602">
        <v>864</v>
      </c>
      <c r="G1602">
        <v>1643</v>
      </c>
    </row>
    <row r="1603" spans="1:7">
      <c r="A1603" t="s">
        <v>568</v>
      </c>
      <c r="C1603">
        <v>1157</v>
      </c>
      <c r="G1603">
        <v>1157</v>
      </c>
    </row>
    <row r="1604" spans="1:7">
      <c r="A1604" t="s">
        <v>830</v>
      </c>
      <c r="C1604">
        <v>2456</v>
      </c>
      <c r="D1604">
        <v>2095</v>
      </c>
      <c r="G1604">
        <v>4551</v>
      </c>
    </row>
    <row r="1605" spans="1:7">
      <c r="A1605" t="s">
        <v>798</v>
      </c>
      <c r="C1605">
        <v>591</v>
      </c>
      <c r="D1605">
        <v>670</v>
      </c>
      <c r="E1605">
        <v>622</v>
      </c>
      <c r="F1605">
        <v>664</v>
      </c>
      <c r="G1605">
        <v>2547</v>
      </c>
    </row>
    <row r="1606" spans="1:7">
      <c r="A1606" t="s">
        <v>827</v>
      </c>
      <c r="D1606">
        <v>420</v>
      </c>
      <c r="E1606">
        <v>690</v>
      </c>
      <c r="G1606">
        <v>1110</v>
      </c>
    </row>
    <row r="1607" spans="1:7">
      <c r="A1607" t="s">
        <v>694</v>
      </c>
      <c r="D1607">
        <v>1110</v>
      </c>
      <c r="E1607">
        <v>1904</v>
      </c>
      <c r="F1607">
        <v>836</v>
      </c>
      <c r="G1607">
        <v>3850</v>
      </c>
    </row>
    <row r="1608" spans="1:7">
      <c r="A1608" t="s">
        <v>552</v>
      </c>
      <c r="E1608">
        <v>319</v>
      </c>
      <c r="F1608">
        <v>446</v>
      </c>
      <c r="G1608">
        <v>765</v>
      </c>
    </row>
    <row r="1609" spans="1:7">
      <c r="A1609" t="s">
        <v>564</v>
      </c>
      <c r="E1609">
        <v>1251</v>
      </c>
      <c r="F1609">
        <v>2149</v>
      </c>
      <c r="G1609">
        <v>3400</v>
      </c>
    </row>
    <row r="1610" spans="1:7">
      <c r="A1610" t="s">
        <v>843</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795</v>
      </c>
      <c r="B1618">
        <v>54</v>
      </c>
      <c r="G1618">
        <v>54</v>
      </c>
    </row>
    <row r="1619" spans="1:7">
      <c r="A1619" t="s">
        <v>690</v>
      </c>
      <c r="F1619">
        <v>241</v>
      </c>
      <c r="G1619">
        <v>241</v>
      </c>
    </row>
    <row r="1620" spans="1:7">
      <c r="A1620" t="s">
        <v>864</v>
      </c>
      <c r="C1620">
        <v>411</v>
      </c>
      <c r="D1620">
        <v>237</v>
      </c>
      <c r="F1620">
        <v>26</v>
      </c>
      <c r="G1620">
        <v>674</v>
      </c>
    </row>
    <row r="1621" spans="1:7">
      <c r="A1621" t="s">
        <v>807</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842</v>
      </c>
      <c r="B1625">
        <v>500</v>
      </c>
      <c r="C1625">
        <v>985</v>
      </c>
      <c r="D1625">
        <v>860</v>
      </c>
      <c r="E1625">
        <v>212</v>
      </c>
      <c r="G1625">
        <v>2557</v>
      </c>
    </row>
    <row r="1626" spans="1:7">
      <c r="A1626" t="s">
        <v>798</v>
      </c>
      <c r="B1626">
        <v>783</v>
      </c>
      <c r="C1626">
        <v>733</v>
      </c>
      <c r="D1626">
        <v>970</v>
      </c>
      <c r="E1626">
        <v>917</v>
      </c>
      <c r="F1626">
        <v>589</v>
      </c>
      <c r="G1626">
        <v>3992</v>
      </c>
    </row>
    <row r="1627" spans="1:7">
      <c r="A1627" t="s">
        <v>827</v>
      </c>
      <c r="B1627">
        <v>612</v>
      </c>
      <c r="G1627">
        <v>612</v>
      </c>
    </row>
    <row r="1628" spans="1:7">
      <c r="A1628" t="s">
        <v>694</v>
      </c>
      <c r="C1628">
        <v>1309</v>
      </c>
      <c r="D1628">
        <v>427</v>
      </c>
      <c r="E1628">
        <v>421</v>
      </c>
      <c r="G1628">
        <v>2157</v>
      </c>
    </row>
    <row r="1629" spans="1:7">
      <c r="A1629" t="s">
        <v>552</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843</v>
      </c>
      <c r="C1631">
        <v>2110</v>
      </c>
      <c r="D1631">
        <v>218</v>
      </c>
      <c r="E1631">
        <v>796</v>
      </c>
      <c r="F1631">
        <v>800</v>
      </c>
      <c r="G1631">
        <v>3924</v>
      </c>
    </row>
    <row r="1632" spans="1:7">
      <c r="A1632" t="s">
        <v>569</v>
      </c>
      <c r="B1632">
        <v>514</v>
      </c>
      <c r="C1632">
        <v>457</v>
      </c>
      <c r="D1632">
        <v>580</v>
      </c>
      <c r="E1632">
        <v>590</v>
      </c>
      <c r="F1632">
        <v>351</v>
      </c>
      <c r="G1632">
        <v>2492</v>
      </c>
    </row>
    <row r="1633" spans="1:7">
      <c r="A1633" t="s">
        <v>701</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646</v>
      </c>
      <c r="E1636">
        <v>590</v>
      </c>
      <c r="F1636">
        <v>261</v>
      </c>
      <c r="G1636">
        <v>851</v>
      </c>
    </row>
    <row r="1637" spans="1:7">
      <c r="A1637" t="s">
        <v>689</v>
      </c>
      <c r="E1637">
        <v>2715</v>
      </c>
      <c r="F1637">
        <v>1377</v>
      </c>
      <c r="G1637">
        <v>4092</v>
      </c>
    </row>
    <row r="1638" spans="1:7">
      <c r="A1638" t="s">
        <v>705</v>
      </c>
      <c r="E1638">
        <v>804</v>
      </c>
      <c r="F1638">
        <v>559</v>
      </c>
      <c r="G1638">
        <v>1363</v>
      </c>
    </row>
    <row r="1639" spans="1:7">
      <c r="A1639" t="s">
        <v>867</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795</v>
      </c>
      <c r="C1647">
        <v>441</v>
      </c>
      <c r="D1647">
        <v>7</v>
      </c>
      <c r="E1647">
        <v>36</v>
      </c>
      <c r="G1647">
        <v>484</v>
      </c>
    </row>
    <row r="1648" spans="1:7">
      <c r="A1648" t="s">
        <v>690</v>
      </c>
      <c r="E1648">
        <v>525</v>
      </c>
      <c r="G1648">
        <v>525</v>
      </c>
    </row>
    <row r="1649" spans="1:7">
      <c r="A1649" t="s">
        <v>864</v>
      </c>
    </row>
    <row r="1650" spans="1:7">
      <c r="A1650" t="s">
        <v>905</v>
      </c>
      <c r="B1650">
        <v>100</v>
      </c>
      <c r="G1650">
        <v>100</v>
      </c>
    </row>
    <row r="1651" spans="1:7">
      <c r="A1651" t="s">
        <v>842</v>
      </c>
      <c r="B1651">
        <v>314</v>
      </c>
      <c r="G1651">
        <v>314</v>
      </c>
    </row>
    <row r="1652" spans="1:7">
      <c r="A1652" t="s">
        <v>568</v>
      </c>
      <c r="B1652">
        <v>1643</v>
      </c>
      <c r="C1652">
        <v>1601</v>
      </c>
      <c r="D1652">
        <v>764</v>
      </c>
      <c r="G1652">
        <v>4008</v>
      </c>
    </row>
    <row r="1653" spans="1:7">
      <c r="A1653" t="s">
        <v>798</v>
      </c>
      <c r="B1653">
        <v>230</v>
      </c>
      <c r="D1653">
        <v>31</v>
      </c>
      <c r="E1653">
        <v>24</v>
      </c>
      <c r="G1653">
        <v>285</v>
      </c>
    </row>
    <row r="1654" spans="1:7">
      <c r="A1654" t="s">
        <v>694</v>
      </c>
      <c r="E1654">
        <v>43</v>
      </c>
      <c r="G1654">
        <v>43</v>
      </c>
    </row>
    <row r="1655" spans="1:7">
      <c r="A1655" t="s">
        <v>552</v>
      </c>
      <c r="D1655">
        <v>510</v>
      </c>
      <c r="E1655">
        <v>320</v>
      </c>
      <c r="G1655">
        <v>830</v>
      </c>
    </row>
    <row r="1656" spans="1:7">
      <c r="A1656" t="s">
        <v>564</v>
      </c>
      <c r="C1656">
        <v>68</v>
      </c>
      <c r="G1656">
        <v>68</v>
      </c>
    </row>
    <row r="1657" spans="1:7">
      <c r="A1657" t="s">
        <v>843</v>
      </c>
      <c r="B1657">
        <v>363</v>
      </c>
      <c r="G1657">
        <v>363</v>
      </c>
    </row>
    <row r="1658" spans="1:7">
      <c r="A1658" t="s">
        <v>569</v>
      </c>
      <c r="B1658">
        <v>370</v>
      </c>
      <c r="G1658">
        <v>370</v>
      </c>
    </row>
    <row r="1659" spans="1:7">
      <c r="A1659" t="s">
        <v>646</v>
      </c>
    </row>
    <row r="1660" spans="1:7">
      <c r="A1660" t="s">
        <v>689</v>
      </c>
      <c r="B1660">
        <v>675</v>
      </c>
      <c r="C1660">
        <v>668</v>
      </c>
      <c r="D1660">
        <v>44</v>
      </c>
      <c r="E1660">
        <v>256</v>
      </c>
      <c r="G1660">
        <v>1643</v>
      </c>
    </row>
    <row r="1661" spans="1:7">
      <c r="A1661" t="s">
        <v>705</v>
      </c>
      <c r="B1661">
        <v>1052</v>
      </c>
      <c r="C1661">
        <v>1291</v>
      </c>
      <c r="D1661">
        <v>781</v>
      </c>
      <c r="E1661">
        <v>294</v>
      </c>
      <c r="G1661">
        <v>3418</v>
      </c>
    </row>
    <row r="1662" spans="1:7">
      <c r="A1662" t="s">
        <v>867</v>
      </c>
      <c r="B1662">
        <v>1403</v>
      </c>
      <c r="C1662">
        <v>1668</v>
      </c>
      <c r="D1662">
        <v>1670</v>
      </c>
      <c r="E1662">
        <v>1364</v>
      </c>
      <c r="G1662">
        <v>6105</v>
      </c>
    </row>
    <row r="1663" spans="1:7">
      <c r="A1663" t="s">
        <v>572</v>
      </c>
      <c r="B1663">
        <v>935</v>
      </c>
      <c r="C1663">
        <v>2201</v>
      </c>
      <c r="D1663">
        <v>2415</v>
      </c>
      <c r="E1663">
        <v>1484</v>
      </c>
      <c r="G1663">
        <v>7035</v>
      </c>
    </row>
    <row r="1664" spans="1:7">
      <c r="A1664" t="s">
        <v>603</v>
      </c>
      <c r="B1664">
        <v>557</v>
      </c>
      <c r="C1664">
        <v>788</v>
      </c>
      <c r="D1664">
        <v>911</v>
      </c>
      <c r="E1664">
        <v>820</v>
      </c>
      <c r="G1664">
        <v>3076</v>
      </c>
    </row>
    <row r="1665" spans="1:7">
      <c r="A1665" t="s">
        <v>706</v>
      </c>
      <c r="B1665">
        <v>554</v>
      </c>
      <c r="C1665">
        <v>592</v>
      </c>
      <c r="G1665">
        <v>1146</v>
      </c>
    </row>
    <row r="1666" spans="1:7">
      <c r="A1666" t="s">
        <v>845</v>
      </c>
      <c r="D1666">
        <v>1095</v>
      </c>
      <c r="E1666">
        <v>1806</v>
      </c>
      <c r="G1666">
        <v>2901</v>
      </c>
    </row>
    <row r="1667" spans="1:7">
      <c r="A1667" t="s">
        <v>869</v>
      </c>
      <c r="E1667">
        <v>800</v>
      </c>
      <c r="G1667">
        <v>800</v>
      </c>
    </row>
    <row r="1668" spans="1:7">
      <c r="A1668" t="s">
        <v>651</v>
      </c>
    </row>
    <row r="1669" spans="1:7">
      <c r="A1669" t="s">
        <v>653</v>
      </c>
      <c r="E1669">
        <v>981</v>
      </c>
      <c r="G1669">
        <v>981</v>
      </c>
    </row>
    <row r="1670" spans="1:7">
      <c r="A1670" t="s">
        <v>687</v>
      </c>
      <c r="E1670">
        <v>1809</v>
      </c>
      <c r="G1670">
        <v>1809</v>
      </c>
    </row>
    <row r="1671" spans="1:7">
      <c r="A1671" t="s">
        <v>799</v>
      </c>
      <c r="E1671">
        <v>682</v>
      </c>
      <c r="G1671">
        <v>682</v>
      </c>
    </row>
    <row r="1672" spans="1:7">
      <c r="A1672" t="s">
        <v>574</v>
      </c>
    </row>
    <row r="1673" spans="1:7">
      <c r="A1673" t="s">
        <v>586</v>
      </c>
    </row>
    <row r="1674" spans="1:7">
      <c r="A1674" t="s">
        <v>472</v>
      </c>
      <c r="B1674">
        <v>8196</v>
      </c>
      <c r="C1674">
        <v>9341</v>
      </c>
      <c r="D1674">
        <v>8228</v>
      </c>
      <c r="E1674">
        <v>11244</v>
      </c>
      <c r="G1674">
        <v>37009</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tabSelected="1" workbookViewId="0">
      <pane ySplit="1" topLeftCell="A3260" activePane="bottomLeft" state="frozen"/>
      <selection pane="bottomLeft" activeCell="F3274" sqref="F327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1545</v>
      </c>
      <c r="C820" s="239">
        <v>45750</v>
      </c>
      <c r="E820" s="11"/>
      <c r="F820" s="76" t="s">
        <v>668</v>
      </c>
      <c r="G820" t="str">
        <f t="shared" si="12"/>
        <v>April</v>
      </c>
    </row>
    <row r="821" spans="1:7">
      <c r="A821" s="234" t="s">
        <v>111</v>
      </c>
      <c r="B821" s="234" t="s">
        <v>1546</v>
      </c>
      <c r="C821" s="23">
        <v>45750</v>
      </c>
      <c r="E821" s="11"/>
      <c r="F821" s="76" t="s">
        <v>668</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1545</v>
      </c>
      <c r="C833" s="239">
        <v>45751</v>
      </c>
      <c r="E833" s="11"/>
      <c r="F833" s="76" t="s">
        <v>668</v>
      </c>
      <c r="G833" t="str">
        <f t="shared" si="12"/>
        <v>April</v>
      </c>
    </row>
    <row r="834" spans="1:7">
      <c r="A834" s="233" t="s">
        <v>111</v>
      </c>
      <c r="B834" s="233" t="s">
        <v>1546</v>
      </c>
      <c r="C834" s="23">
        <v>45751</v>
      </c>
      <c r="E834" s="11"/>
      <c r="F834" s="76" t="s">
        <v>668</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1545</v>
      </c>
      <c r="C856" s="239">
        <v>45755</v>
      </c>
      <c r="E856" s="11"/>
      <c r="F856" s="76" t="s">
        <v>668</v>
      </c>
      <c r="G856" t="str">
        <f t="shared" si="13"/>
        <v>April</v>
      </c>
    </row>
    <row r="857" spans="1:7">
      <c r="A857" s="233" t="s">
        <v>111</v>
      </c>
      <c r="B857" s="233" t="s">
        <v>1546</v>
      </c>
      <c r="C857" s="23">
        <v>45755</v>
      </c>
      <c r="E857" s="11"/>
      <c r="F857" s="76" t="s">
        <v>668</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1545</v>
      </c>
      <c r="C867" s="239">
        <v>45756</v>
      </c>
      <c r="E867" s="11"/>
      <c r="F867" s="76" t="s">
        <v>668</v>
      </c>
      <c r="G867" t="str">
        <f t="shared" si="13"/>
        <v>April</v>
      </c>
    </row>
    <row r="868" spans="1:7">
      <c r="A868" s="233" t="s">
        <v>111</v>
      </c>
      <c r="B868" s="233" t="s">
        <v>1546</v>
      </c>
      <c r="C868" s="23">
        <v>45756</v>
      </c>
      <c r="E868" s="11"/>
      <c r="F868" s="76" t="s">
        <v>668</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621</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621</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621</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621</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621</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671</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671</v>
      </c>
      <c r="B2542" s="244" t="s">
        <v>52</v>
      </c>
      <c r="C2542" s="23">
        <v>46043</v>
      </c>
      <c r="D2542" s="89">
        <v>408</v>
      </c>
      <c r="F2542" s="1137"/>
      <c r="G2542" t="s">
        <v>2450</v>
      </c>
    </row>
    <row r="2543" spans="1:7">
      <c r="A2543" s="244" t="s">
        <v>677</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677</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671</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671</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671</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674</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674</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674</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674</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674</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671</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674</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1452</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1452</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568</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569</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569</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569</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569</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646</v>
      </c>
      <c r="B3195" s="1221" t="s">
        <v>473</v>
      </c>
      <c r="C3195" s="23">
        <v>46177</v>
      </c>
      <c r="D3195" s="11">
        <v>590</v>
      </c>
      <c r="G3195" t="s">
        <v>1985</v>
      </c>
    </row>
    <row r="3196" spans="1:7">
      <c r="A3196" s="1220" t="s">
        <v>694</v>
      </c>
      <c r="B3196" s="1220" t="s">
        <v>2627</v>
      </c>
      <c r="C3196" s="23">
        <v>46177</v>
      </c>
      <c r="D3196" s="11">
        <v>421</v>
      </c>
      <c r="G3196" t="s">
        <v>1985</v>
      </c>
    </row>
    <row r="3197" spans="1:7">
      <c r="A3197" s="1220" t="s">
        <v>689</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569</v>
      </c>
      <c r="B3205" s="1232" t="s">
        <v>470</v>
      </c>
      <c r="C3205" s="23">
        <v>46178</v>
      </c>
      <c r="D3205" s="11">
        <v>351</v>
      </c>
      <c r="G3205" t="s">
        <v>1985</v>
      </c>
    </row>
    <row r="3206" spans="1:7">
      <c r="A3206" s="1219" t="s">
        <v>843</v>
      </c>
      <c r="B3206" s="1219" t="s">
        <v>54</v>
      </c>
      <c r="C3206" s="23">
        <v>46178</v>
      </c>
      <c r="D3206" s="11">
        <v>800</v>
      </c>
      <c r="G3206" t="s">
        <v>1985</v>
      </c>
    </row>
    <row r="3207" spans="1:7">
      <c r="A3207" s="1457" t="s">
        <v>646</v>
      </c>
      <c r="B3207" s="1221" t="s">
        <v>473</v>
      </c>
      <c r="C3207" s="23">
        <v>46178</v>
      </c>
      <c r="D3207" s="11">
        <v>261</v>
      </c>
      <c r="G3207" t="s">
        <v>1985</v>
      </c>
    </row>
    <row r="3208" spans="1:7">
      <c r="A3208" s="1220" t="s">
        <v>689</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568</v>
      </c>
      <c r="B3217" s="1221" t="s">
        <v>62</v>
      </c>
      <c r="C3217" s="23">
        <v>46181</v>
      </c>
      <c r="D3217" s="89">
        <v>1643</v>
      </c>
      <c r="G3217" t="s">
        <v>1985</v>
      </c>
    </row>
    <row r="3218" spans="1:7">
      <c r="A3218" s="1435" t="s">
        <v>569</v>
      </c>
      <c r="B3218" s="1232" t="s">
        <v>470</v>
      </c>
      <c r="C3218" s="23">
        <v>46181</v>
      </c>
      <c r="D3218" s="11">
        <v>370</v>
      </c>
      <c r="G3218" t="s">
        <v>1985</v>
      </c>
    </row>
    <row r="3219" spans="1:7">
      <c r="A3219" s="1221" t="s">
        <v>572</v>
      </c>
      <c r="B3219" s="1221" t="s">
        <v>56</v>
      </c>
      <c r="C3219" s="23">
        <v>46181</v>
      </c>
      <c r="D3219" s="11">
        <v>935</v>
      </c>
      <c r="F3219" s="11" t="s">
        <v>2677</v>
      </c>
      <c r="G3219" t="s">
        <v>1985</v>
      </c>
    </row>
    <row r="3220" spans="1:7">
      <c r="A3220" s="1435" t="s">
        <v>603</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646</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689</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568</v>
      </c>
      <c r="B3232" s="1431" t="s">
        <v>62</v>
      </c>
      <c r="C3232" s="23">
        <v>46182</v>
      </c>
      <c r="D3232" s="89">
        <v>1601</v>
      </c>
      <c r="G3232" t="s">
        <v>1985</v>
      </c>
    </row>
    <row r="3233" spans="1:7">
      <c r="A3233" s="1430" t="s">
        <v>569</v>
      </c>
      <c r="B3233" s="1430" t="s">
        <v>2682</v>
      </c>
      <c r="C3233" s="23">
        <v>46182</v>
      </c>
      <c r="F3233" s="1425" t="s">
        <v>2683</v>
      </c>
      <c r="G3233" t="s">
        <v>1985</v>
      </c>
    </row>
    <row r="3234" spans="1:7">
      <c r="A3234" s="1431" t="s">
        <v>572</v>
      </c>
      <c r="B3234" s="1431" t="s">
        <v>56</v>
      </c>
      <c r="C3234" s="23">
        <v>46182</v>
      </c>
      <c r="D3234" s="89">
        <v>2201</v>
      </c>
      <c r="G3234" t="s">
        <v>1985</v>
      </c>
    </row>
    <row r="3235" spans="1:7">
      <c r="A3235" s="1430" t="s">
        <v>603</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689</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568</v>
      </c>
      <c r="B3246" s="1221" t="s">
        <v>62</v>
      </c>
      <c r="C3246" s="23">
        <v>46183</v>
      </c>
      <c r="D3246" s="11">
        <v>764</v>
      </c>
      <c r="G3246" t="s">
        <v>1985</v>
      </c>
    </row>
    <row r="3247" spans="1:7">
      <c r="A3247" s="1435" t="s">
        <v>569</v>
      </c>
      <c r="B3247" s="1435" t="s">
        <v>2682</v>
      </c>
      <c r="C3247" s="23">
        <v>46183</v>
      </c>
      <c r="F3247" s="1224" t="s">
        <v>2683</v>
      </c>
      <c r="G3247" t="s">
        <v>1985</v>
      </c>
    </row>
    <row r="3248" spans="1:7">
      <c r="A3248" s="1221" t="s">
        <v>572</v>
      </c>
      <c r="B3248" s="1221" t="s">
        <v>56</v>
      </c>
      <c r="C3248" s="23">
        <v>46183</v>
      </c>
      <c r="D3248" s="89">
        <v>2415</v>
      </c>
      <c r="F3248" s="50" t="s">
        <v>2688</v>
      </c>
      <c r="G3248" t="s">
        <v>1985</v>
      </c>
    </row>
    <row r="3249" spans="1:7">
      <c r="A3249" s="1435" t="s">
        <v>603</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689</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572</v>
      </c>
      <c r="B3259" s="1431" t="s">
        <v>56</v>
      </c>
      <c r="C3259" s="23">
        <v>46184</v>
      </c>
      <c r="D3259" s="89">
        <v>1484</v>
      </c>
      <c r="G3259" t="s">
        <v>1985</v>
      </c>
    </row>
    <row r="3260" spans="1:7">
      <c r="A3260" s="1431" t="s">
        <v>869</v>
      </c>
      <c r="B3260" s="1431" t="s">
        <v>56</v>
      </c>
      <c r="C3260" s="23">
        <v>46184</v>
      </c>
      <c r="D3260" s="11">
        <v>800</v>
      </c>
      <c r="G3260" t="s">
        <v>1985</v>
      </c>
    </row>
    <row r="3261" spans="1:7">
      <c r="A3261" s="1430" t="s">
        <v>603</v>
      </c>
      <c r="B3261" s="1430" t="s">
        <v>2678</v>
      </c>
      <c r="C3261" s="23">
        <v>46184</v>
      </c>
      <c r="D3261" s="11">
        <v>820</v>
      </c>
      <c r="F3261" s="11" t="s">
        <v>2694</v>
      </c>
      <c r="G3261" t="s">
        <v>1985</v>
      </c>
    </row>
    <row r="3262" spans="1:7">
      <c r="A3262" s="1489" t="s">
        <v>651</v>
      </c>
      <c r="B3262" s="1489" t="s">
        <v>54</v>
      </c>
      <c r="C3262" s="23">
        <v>46184</v>
      </c>
      <c r="F3262" s="11" t="s">
        <v>1820</v>
      </c>
      <c r="G3262" t="s">
        <v>1985</v>
      </c>
    </row>
    <row r="3263" spans="1:7">
      <c r="A3263" s="1232" t="s">
        <v>653</v>
      </c>
      <c r="B3263" s="1232" t="s">
        <v>54</v>
      </c>
      <c r="C3263" s="23">
        <v>46184</v>
      </c>
      <c r="D3263" s="11">
        <v>981</v>
      </c>
      <c r="G3263" t="s">
        <v>1985</v>
      </c>
    </row>
    <row r="3264" spans="1:7">
      <c r="A3264" s="1431" t="s">
        <v>845</v>
      </c>
      <c r="B3264" s="1431" t="s">
        <v>54</v>
      </c>
      <c r="C3264" s="23">
        <v>46184</v>
      </c>
      <c r="D3264" s="89">
        <v>1806</v>
      </c>
      <c r="G3264" t="s">
        <v>1985</v>
      </c>
    </row>
    <row r="3265" spans="1:7">
      <c r="A3265" s="1232" t="s">
        <v>687</v>
      </c>
      <c r="B3265" s="1430" t="s">
        <v>2627</v>
      </c>
      <c r="C3265" s="23">
        <v>46184</v>
      </c>
      <c r="D3265" s="89">
        <v>1809</v>
      </c>
      <c r="G3265" t="s">
        <v>1985</v>
      </c>
    </row>
    <row r="3266" spans="1:7">
      <c r="A3266" s="1431" t="s">
        <v>689</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564</v>
      </c>
      <c r="B3274" s="1435" t="s">
        <v>473</v>
      </c>
      <c r="C3274" s="23">
        <v>46185</v>
      </c>
      <c r="D3274" s="89">
        <v>2404</v>
      </c>
      <c r="G3274" t="s">
        <v>1985</v>
      </c>
    </row>
    <row r="3275" spans="1:7">
      <c r="A3275" s="1221" t="s">
        <v>572</v>
      </c>
      <c r="B3275" s="1221" t="s">
        <v>56</v>
      </c>
      <c r="C3275" s="23">
        <v>46185</v>
      </c>
      <c r="D3275" s="11">
        <v>792</v>
      </c>
      <c r="F3275" s="11" t="s">
        <v>2698</v>
      </c>
      <c r="G3275" t="s">
        <v>1985</v>
      </c>
    </row>
    <row r="3276" spans="1:7">
      <c r="A3276" s="1435" t="s">
        <v>574</v>
      </c>
      <c r="B3276" s="1435" t="s">
        <v>56</v>
      </c>
      <c r="C3276" s="23">
        <v>46185</v>
      </c>
      <c r="D3276" s="89">
        <v>2663</v>
      </c>
      <c r="G3276" t="s">
        <v>1985</v>
      </c>
    </row>
    <row r="3277" spans="1:7">
      <c r="A3277" s="1221" t="s">
        <v>586</v>
      </c>
      <c r="B3277" s="1221" t="s">
        <v>473</v>
      </c>
      <c r="C3277" s="23">
        <v>46185</v>
      </c>
      <c r="D3277" s="89">
        <v>1192</v>
      </c>
      <c r="G3277" t="s">
        <v>1985</v>
      </c>
    </row>
    <row r="3278" spans="1:7">
      <c r="A3278" s="1435" t="s">
        <v>603</v>
      </c>
      <c r="B3278" s="1435" t="s">
        <v>2678</v>
      </c>
      <c r="C3278" s="23">
        <v>46185</v>
      </c>
      <c r="D3278" s="11">
        <v>0</v>
      </c>
      <c r="F3278" s="11" t="s">
        <v>2677</v>
      </c>
      <c r="G3278" t="s">
        <v>1985</v>
      </c>
    </row>
    <row r="3279" spans="1:7">
      <c r="A3279" s="1438" t="s">
        <v>651</v>
      </c>
      <c r="B3279" s="1438" t="s">
        <v>54</v>
      </c>
      <c r="C3279" s="23">
        <v>46185</v>
      </c>
      <c r="G3279" t="s">
        <v>1985</v>
      </c>
    </row>
    <row r="3280" spans="1:7">
      <c r="A3280" s="1220" t="s">
        <v>653</v>
      </c>
      <c r="B3280" s="1220" t="s">
        <v>54</v>
      </c>
      <c r="C3280" s="23">
        <v>46185</v>
      </c>
      <c r="D3280" s="89">
        <v>1038</v>
      </c>
      <c r="G3280" t="s">
        <v>1985</v>
      </c>
    </row>
    <row r="3281" spans="1:7">
      <c r="A3281" s="1220" t="s">
        <v>687</v>
      </c>
      <c r="B3281" s="1435" t="s">
        <v>2627</v>
      </c>
      <c r="C3281" s="23">
        <v>46185</v>
      </c>
      <c r="D3281" s="89">
        <v>1876</v>
      </c>
      <c r="G3281" t="s">
        <v>1985</v>
      </c>
    </row>
    <row r="3282" spans="1:7">
      <c r="A3282" s="1221" t="s">
        <v>689</v>
      </c>
      <c r="B3282" s="1220" t="s">
        <v>2627</v>
      </c>
      <c r="C3282" s="23">
        <v>46185</v>
      </c>
      <c r="D3282" s="11">
        <v>42</v>
      </c>
      <c r="G3282" t="s">
        <v>1985</v>
      </c>
    </row>
    <row r="3283" spans="1:7">
      <c r="A3283" s="1221" t="s">
        <v>705</v>
      </c>
      <c r="B3283" s="1220" t="s">
        <v>2627</v>
      </c>
      <c r="C3283" s="23">
        <v>46185</v>
      </c>
      <c r="D3283" s="11">
        <v>413</v>
      </c>
      <c r="G3283" t="s">
        <v>1985</v>
      </c>
    </row>
    <row r="3284" spans="1:7">
      <c r="A3284" s="1438" t="s">
        <v>798</v>
      </c>
      <c r="B3284" s="240" t="s">
        <v>2615</v>
      </c>
      <c r="C3284" s="23">
        <v>46185</v>
      </c>
      <c r="G3284" t="s">
        <v>1985</v>
      </c>
    </row>
    <row r="3285" spans="1:7">
      <c r="A3285" s="1221" t="s">
        <v>799</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06F383-CBAD-47C4-8C51-F6F99C9F0FB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2026-06-12T21:45:18Z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