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37" documentId="8_{E14B221E-02E2-46A3-8CEC-C736815F2DD5}" xr6:coauthVersionLast="47" xr6:coauthVersionMax="47" xr10:uidLastSave="{E7A37A62-008A-4E67-A80F-96C8F5ABD5D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Footage'!$A$136:$DQ$136</definedName>
    <definedName name="_xlnm._FilterDatabase" localSheetId="5" hidden="1">'UG Condensed'!$A$1:$BE$142</definedName>
  </definedNames>
  <calcPr calcId="191028"/>
  <pivotCaches>
    <pivotCache cacheId="1323" r:id="rId12"/>
    <pivotCache cacheId="1324" r:id="rId13"/>
    <pivotCache cacheId="1325" r:id="rId14"/>
    <pivotCache cacheId="1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00" i="2"/>
  <c r="Y95" i="2"/>
  <c r="Y168" i="2"/>
  <c r="Y167" i="2"/>
  <c r="Y166" i="2"/>
  <c r="Y165" i="2"/>
  <c r="Y164" i="2"/>
  <c r="Y163" i="2"/>
  <c r="Y162" i="2"/>
  <c r="Y161" i="2"/>
  <c r="Y160" i="2"/>
  <c r="Y159" i="2"/>
  <c r="Y158" i="2"/>
  <c r="Y157" i="2"/>
  <c r="Y156" i="2"/>
  <c r="Y155" i="2"/>
  <c r="Y154" i="2"/>
  <c r="Y149" i="2"/>
  <c r="Y148" i="2"/>
  <c r="Y147" i="2"/>
  <c r="Y146" i="2"/>
  <c r="Y145" i="2"/>
  <c r="Y144" i="2"/>
  <c r="Y143" i="2"/>
  <c r="Y142" i="2"/>
  <c r="Y141" i="2"/>
  <c r="Y140" i="2"/>
  <c r="Y138" i="2"/>
  <c r="Y137"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8" i="2"/>
  <c r="X62" i="2"/>
  <c r="X94" i="2"/>
  <c r="X70" i="2"/>
  <c r="X116" i="2"/>
  <c r="X108" i="2"/>
  <c r="X125" i="2"/>
  <c r="X81" i="2"/>
  <c r="X82" i="2"/>
  <c r="X76" i="2"/>
  <c r="X88" i="2"/>
  <c r="X92" i="2"/>
  <c r="X93" i="2"/>
  <c r="X89" i="2"/>
  <c r="X69" i="2"/>
  <c r="X72" i="2"/>
  <c r="X68" i="2"/>
  <c r="X67" i="2"/>
  <c r="X52" i="2"/>
  <c r="X84" i="2"/>
  <c r="X34" i="2"/>
  <c r="X22" i="2"/>
  <c r="X149" i="2"/>
  <c r="X90" i="2"/>
  <c r="X114" i="2"/>
  <c r="X85" i="2"/>
  <c r="X86" i="2"/>
  <c r="X87" i="2"/>
  <c r="X123" i="2"/>
  <c r="X118" i="2"/>
  <c r="X20" i="2"/>
  <c r="X21" i="2"/>
  <c r="X56" i="2"/>
  <c r="X28" i="2"/>
  <c r="X146"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7" i="2"/>
  <c r="X168" i="2"/>
  <c r="X163" i="2"/>
  <c r="X164" i="2"/>
  <c r="X165" i="2"/>
  <c r="X166" i="2"/>
  <c r="X162" i="2"/>
  <c r="X160" i="2"/>
  <c r="X161" i="2"/>
  <c r="X159" i="2"/>
  <c r="X158" i="2"/>
  <c r="X157" i="2"/>
  <c r="X155" i="2"/>
  <c r="X156" i="2"/>
  <c r="X154" i="2"/>
  <c r="X145" i="2"/>
  <c r="X144" i="2"/>
  <c r="X141" i="2"/>
  <c r="X142" i="2"/>
  <c r="X140" i="2"/>
  <c r="X137" i="2"/>
  <c r="X19" i="2"/>
  <c r="X45" i="2"/>
  <c r="X109" i="2"/>
  <c r="X107" i="2"/>
  <c r="X100" i="2"/>
  <c r="X110" i="2"/>
  <c r="X128" i="2"/>
  <c r="X129" i="2"/>
  <c r="X130" i="2"/>
  <c r="X131"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7"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8"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9"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<sst xmlns="http://schemas.openxmlformats.org/spreadsheetml/2006/main" count="12684" uniqueCount="1518">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</sst>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3" totalsRowShown="0" headerRowDxfId="93" tableBorderDxfId="92">
  <autoFilter ref="A99:AD133"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6:AD150" totalsRowShown="0" headerRowDxfId="80" tableBorderDxfId="79">
  <autoFilter ref="A136: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10-06T18:32:53.65" personId="{79160F3F-A2CD-4B5D-ACD4-80E02EA51DFF}" id="{E573ABCC-20C0-430A-A4E0-086A5B0B404A}">
    <text>10-6-2025 Confirmed Actual Completed Footage.</text>
  </threadedComment>
  <threadedComment ref="Y138" dT="2025-10-06T18:33:24.56" personId="{79160F3F-A2CD-4B5D-ACD4-80E02EA51DFF}" id="{8564D662-3EE8-4281-A976-82111C3B89C8}">
    <text>10-6-2025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zoomScale="80" zoomScaleNormal="80" workbookViewId="0">
      <pane xSplit="1" topLeftCell="B129" activePane="topRight" state="frozen"/>
      <selection pane="topRight" activeCell="A133" sqref="A133:XFD1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IFERROR($W3/$V3, 0)</f>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0">SUM(V4-W4)</f>
        <v>6041</v>
      </c>
      <c r="Y4" s="711">
        <f>IFERROR($W4/$V4, 0)</f>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0"/>
        <v>3015</v>
      </c>
      <c r="Y5" s="711">
        <f>IFERROR($W5/$V5, 0)</f>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0"/>
        <v>3796</v>
      </c>
      <c r="Y6" s="711">
        <f>IFERROR($W6/$V6, 0)</f>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0"/>
        <v>6634</v>
      </c>
      <c r="Y7" s="711">
        <f>IFERROR($W7/$V7, 0)</f>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0"/>
        <v>1865</v>
      </c>
      <c r="Y8" s="711">
        <f>IFERROR($W8/$V8, 0)</f>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0"/>
        <v>6387</v>
      </c>
      <c r="Y9" s="711">
        <f>IFERROR($W9/$V9, 0)</f>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0"/>
        <v>523</v>
      </c>
      <c r="Y10" s="711">
        <f>IFERROR($W10/$V10, 0)</f>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0"/>
        <v>4568</v>
      </c>
      <c r="Y11" s="711">
        <f>IFERROR($W11/$V11, 0)</f>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0"/>
        <v>0</v>
      </c>
      <c r="Y12" s="711">
        <f>IFERROR($W12/$V12, 0)</f>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0"/>
        <v>1206</v>
      </c>
      <c r="Y13" s="711">
        <f>IFERROR($W13/$V13, 0)</f>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0"/>
        <v>483</v>
      </c>
      <c r="Y14" s="711">
        <f>IFERROR($W14/$V14, 0)</f>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0"/>
        <v>831</v>
      </c>
      <c r="Y15" s="711">
        <f>IFERROR($W15/$V15, 0)</f>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0"/>
        <v>516</v>
      </c>
      <c r="Y16" s="711">
        <f>IFERROR($W16/$V16, 0)</f>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1">
        <f>IFERROR($W17/$V17, 0)</f>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1">
        <f>IFERROR($W18/$V18, 0)</f>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1">SUM(V19-W19)</f>
        <v>11</v>
      </c>
      <c r="Y19" s="711">
        <f>IFERROR($W19/$V19, 0)</f>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1"/>
        <v>7655</v>
      </c>
      <c r="Y20" s="711">
        <f>IFERROR($W20/$V20, 0)</f>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1"/>
        <v>3853</v>
      </c>
      <c r="Y21" s="711">
        <f>IFERROR($W21/$V21, 0)</f>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1"/>
        <v>22387</v>
      </c>
      <c r="Y22" s="711">
        <f>IFERROR($W22/$V22, 0)</f>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1"/>
        <v>474</v>
      </c>
      <c r="Y23" s="711">
        <f>IFERROR($W23/$V23, 0)</f>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2">SUM(V24-W24)</f>
        <v>2845</v>
      </c>
      <c r="Y24" s="711">
        <f>IFERROR($W24/$V24, 0)</f>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2"/>
        <v>2783</v>
      </c>
      <c r="Y25" s="711">
        <f>IFERROR($W25/$V25, 0)</f>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2"/>
        <v>2027</v>
      </c>
      <c r="Y26" s="711">
        <f>IFERROR($W26/$V26, 0)</f>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2"/>
        <v>6130</v>
      </c>
      <c r="Y27" s="711">
        <f>IFERROR($W27/$V27, 0)</f>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2"/>
        <v>2414</v>
      </c>
      <c r="Y28" s="711">
        <f>IFERROR($W28/$V28, 0)</f>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2"/>
        <v>1820</v>
      </c>
      <c r="Y29" s="711">
        <f>IFERROR($W29/$V29, 0)</f>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2"/>
        <v>1482</v>
      </c>
      <c r="Y30" s="711">
        <f>IFERROR($W30/$V30, 0)</f>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2"/>
        <v>3495</v>
      </c>
      <c r="Y31" s="711">
        <f>IFERROR($W31/$V31, 0)</f>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3">SUM(V32-W32)</f>
        <v>2071</v>
      </c>
      <c r="Y32" s="711">
        <f>IFERROR($W32/$V32, 0)</f>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3"/>
        <v>4747</v>
      </c>
      <c r="Y33" s="711">
        <f>IFERROR($W33/$V33, 0)</f>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3"/>
        <v>2188</v>
      </c>
      <c r="Y34" s="711">
        <f>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3"/>
        <v>3378</v>
      </c>
      <c r="Y35" s="711">
        <f>IFERROR($W35/$V35, 0)</f>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3"/>
        <v>2874</v>
      </c>
      <c r="Y36" s="711">
        <f>IFERROR($W36/$V36, 0)</f>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3"/>
        <v>2527</v>
      </c>
      <c r="Y37" s="711">
        <f>IFERROR($W37/$V37, 0)</f>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3"/>
        <v>2851</v>
      </c>
      <c r="Y38" s="711">
        <f>IFERROR($W38/$V38, 0)</f>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3"/>
        <v>4342</v>
      </c>
      <c r="Y39" s="711">
        <f>IFERROR($W39/$V39, 0)</f>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3"/>
        <v>2691</v>
      </c>
      <c r="Y40" s="711">
        <f>IFERROR($W40/$V40, 0)</f>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3"/>
        <v>5030</v>
      </c>
      <c r="Y41" s="711">
        <f>IFERROR($W41/$V41, 0)</f>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3"/>
        <v>6325</v>
      </c>
      <c r="Y42" s="711">
        <f>IFERROR($W42/$V42, 0)</f>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3"/>
        <v>4731</v>
      </c>
      <c r="Y43" s="711">
        <f>IFERROR($W43/$V43, 0)</f>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3"/>
        <v>3183</v>
      </c>
      <c r="Y44" s="711">
        <f>IFERROR($W44/$V44, 0)</f>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4">SUM(V45-W45)</f>
        <v>7529</v>
      </c>
      <c r="Y45" s="711">
        <f>IFERROR($W45/$V45, 0)</f>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5">SUM(V46-W46)</f>
        <v>5324</v>
      </c>
      <c r="Y46" s="711">
        <f>IFERROR($W46/$V46, 0)</f>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5"/>
        <v>6025</v>
      </c>
      <c r="Y47" s="711">
        <f>IFERROR($W47/$V47, 0)</f>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5"/>
        <v>4814</v>
      </c>
      <c r="Y48" s="711">
        <f>IFERROR($W48/$V48, 0)</f>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5"/>
        <v>5053</v>
      </c>
      <c r="Y49" s="711">
        <f>IFERROR($W49/$V49, 0)</f>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5"/>
        <v>1111</v>
      </c>
      <c r="Y50" s="711">
        <f>IFERROR($W50/$V50, 0)</f>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5"/>
        <v>1547</v>
      </c>
      <c r="Y51" s="711">
        <f>IFERROR($W51/$V51, 0)</f>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IFERROR($W52/$V52, 0)</f>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5"/>
        <v>923</v>
      </c>
      <c r="Y53" s="711">
        <f>IFERROR($W53/$V53, 0)</f>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5"/>
        <v>1347</v>
      </c>
      <c r="Y54" s="711">
        <f>IFERROR($W54/$V54, 0)</f>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0"/>
        <v>226</v>
      </c>
      <c r="Y55" s="711">
        <f>IFERROR($W55/$V55, 0)</f>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IFERROR($W56/$V56, 0)</f>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0"/>
        <v>1433</v>
      </c>
      <c r="Y57" s="711">
        <f>IFERROR($W57/$V57, 0)</f>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0"/>
        <v>1403</v>
      </c>
      <c r="Y58" s="711">
        <f>IFERROR($W58/$V58, 0)</f>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IFERROR($W59/$V59, 0)</f>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IFERROR($W60/$V60, 0)</f>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0"/>
        <v>4544</v>
      </c>
      <c r="Y61" s="711">
        <f>IFERROR($W61/$V61, 0)</f>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IFERROR($W62/$V62, 0)</f>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6">SUM(V63-W63)</f>
        <v>0</v>
      </c>
      <c r="Y63" s="711">
        <f>IFERROR($W63/$V63, 0)</f>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IFERROR($W64/$V64, 0)</f>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IFERROR($W65/$V65, 0)</f>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7">SUM(V67-W67)</f>
        <v>1201</v>
      </c>
      <c r="Y67" s="711">
        <f>IFERROR($W67/$V67, 0)</f>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7"/>
        <v>158</v>
      </c>
      <c r="Y68" s="711">
        <f>IFERROR($W68/$V68, 0)</f>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IFERROR($W69/$V69, 0)</f>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IFERROR($W70/$V70, 0)</f>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8">SUM(V71-W71)</f>
        <v>150</v>
      </c>
      <c r="Y71" s="711">
        <f>IFERROR($W71/$V71, 0)</f>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9">SUM(V72-W72)</f>
        <v>905</v>
      </c>
      <c r="Y72" s="711">
        <f>IFERROR($W72/$V72, 0)</f>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8"/>
        <v>214</v>
      </c>
      <c r="Y73" s="711">
        <f>IFERROR($W73/$V73, 0)</f>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8"/>
        <v>191</v>
      </c>
      <c r="Y74" s="711">
        <f>IFERROR($W74/$V74, 0)</f>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8"/>
        <v>782</v>
      </c>
      <c r="Y75" s="711">
        <f>IFERROR($W75/$V75, 0)</f>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IFERROR($W76/$V76, 0)</f>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8"/>
        <v>7009</v>
      </c>
      <c r="Y77" s="711">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8"/>
        <v>3997</v>
      </c>
      <c r="Y78" s="711">
        <f>IFERROR($W78/$V78, 0)</f>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8"/>
        <v>4366</v>
      </c>
      <c r="Y79" s="711">
        <f>IFERROR($W79/$V79, 0)</f>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8"/>
        <v>5333</v>
      </c>
      <c r="Y80" s="711">
        <f>IFERROR($W80/$V80, 0)</f>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8"/>
        <v>2982</v>
      </c>
      <c r="Y83" s="711">
        <f>IFERROR($W83/$V83, 0)</f>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8"/>
        <v>6762</v>
      </c>
      <c r="Y84" s="711">
        <f>IFERROR($W84/$V84, 0)</f>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8"/>
        <v>4515</v>
      </c>
      <c r="Y85" s="711">
        <f>IFERROR($W85/$V85, 0)</f>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8"/>
        <v>5795</v>
      </c>
      <c r="Y86" s="711">
        <f>IFERROR($W86/$V86, 0)</f>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8"/>
        <v>7140</v>
      </c>
      <c r="Y87" s="711">
        <f>IFERROR($W87/$V87, 0)</f>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IFERROR($W88/$V88, 0)</f>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0">SUM(V89-W89)</f>
        <v>2372</v>
      </c>
      <c r="Y89" s="711">
        <f>IFERROR($W89/$V89, 0)</f>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8"/>
        <v>4084</v>
      </c>
      <c r="Y90" s="711">
        <f>IFERROR($W90/$V90, 0)</f>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8"/>
        <v>209</v>
      </c>
      <c r="Y91" s="711">
        <f>IFERROR($W91/$V91, 0)</f>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IFERROR($W92/$V92, 0)</f>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1">SUM(V93-W93)</f>
        <v>11150</v>
      </c>
      <c r="Y93" s="711">
        <f>IFERROR($W93/$V93, 0)</f>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IFERROR($W94/$V94, 0)</f>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8"/>
        <v>238</v>
      </c>
      <c r="Y95" s="711">
        <f>IFERROR($W95/$V95, 0)</f>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30" si="12">SUM(V100-W100)</f>
        <v>24</v>
      </c>
      <c r="Y100" s="22">
        <f>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2"/>
        <v>-250</v>
      </c>
      <c r="Y101" s="22">
        <f>IFERROR($W101/$V101, 0)</f>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2"/>
        <v>-194</v>
      </c>
      <c r="Y102" s="22">
        <f>IFERROR($W102/$V102, 0)</f>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2"/>
        <v>331</v>
      </c>
      <c r="Y103" s="22">
        <f>IFERROR($W103/$V103, 0)</f>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IFERROR($W104/$V104, 0)</f>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2"/>
        <v>-60</v>
      </c>
      <c r="Y105" s="22">
        <f>IFERROR($W105/$V105, 0)</f>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2"/>
        <v>-46</v>
      </c>
      <c r="Y106" s="22">
        <f>IFERROR($W106/$V106, 0)</f>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2"/>
        <v>-26</v>
      </c>
      <c r="Y107" s="22">
        <f>IFERROR($W107/$V107, 0)</f>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2"/>
        <v>41</v>
      </c>
      <c r="Y108" s="711">
        <f>IFERROR($W108/$V108, 0)</f>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2"/>
        <v>260</v>
      </c>
      <c r="Y109" s="22">
        <f>IFERROR($W109/$V109, 0)</f>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2"/>
        <v>-513</v>
      </c>
      <c r="Y110" s="22">
        <f>IFERROR($W110/$V110, 0)</f>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IFERROR($W111/$V111, 0)</f>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IFERROR($W112/$V112, 0)</f>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2"/>
        <v>-123</v>
      </c>
      <c r="Y113" s="22">
        <f>IFERROR($W113/$V113, 0)</f>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IFERROR($W114/$V114, 0)</f>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3">SUM(V115-W115)</f>
        <v>169</v>
      </c>
      <c r="Y115" s="22">
        <f>IFERROR($W115/$V115, 0)</f>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4">SUM(V116-W116)</f>
        <v>87</v>
      </c>
      <c r="Y116" s="22">
        <f>IFERROR($W116/$V116, 0)</f>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4"/>
        <v>86</v>
      </c>
      <c r="Y117" s="711">
        <f>IFERROR($W117/$V117, 0)</f>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IFERROR($W118/$V118, 0)</f>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2"/>
        <v>-29</v>
      </c>
      <c r="Y119" s="22">
        <f>IFERROR($W119/$V119, 0)</f>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IFERROR($W120/$V120, 0)</f>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2"/>
        <v>28</v>
      </c>
      <c r="Y121" s="22">
        <f>IFERROR($W121/$V121, 0)</f>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IFERROR($W122/$V122, 0)</f>
        <v>1</v>
      </c>
      <c r="Z122" s="732">
        <v>45932</v>
      </c>
      <c r="AA122" s="368">
        <v>0</v>
      </c>
      <c r="AB122" s="368">
        <v>0</v>
      </c>
      <c r="AC122" s="858">
        <v>0</v>
      </c>
      <c r="AD122" s="1028" t="s">
        <v>333</v>
      </c>
      <c r="AE122" s="403"/>
    </row>
    <row r="123" spans="1:37" ht="24.75" customHeight="1">
      <c r="A123" s="963" t="s">
        <v>334</v>
      </c>
      <c r="B123" s="736" t="s">
        <v>122</v>
      </c>
      <c r="C123" s="498">
        <v>45930</v>
      </c>
      <c r="D123" s="690" t="s">
        <v>77</v>
      </c>
      <c r="E123" s="489">
        <v>45902</v>
      </c>
      <c r="F123" s="487" t="s">
        <v>123</v>
      </c>
      <c r="G123" s="816"/>
      <c r="H123" s="491">
        <v>0</v>
      </c>
      <c r="I123" s="715" t="s">
        <v>272</v>
      </c>
      <c r="J123" s="491" t="s">
        <v>63</v>
      </c>
      <c r="K123" s="491"/>
      <c r="L123" s="498">
        <v>45902</v>
      </c>
      <c r="M123" s="491" t="s">
        <v>57</v>
      </c>
      <c r="N123" s="574">
        <v>5604.6</v>
      </c>
      <c r="O123" s="491" t="s">
        <v>57</v>
      </c>
      <c r="P123" s="669" t="s">
        <v>273</v>
      </c>
      <c r="Q123" s="501">
        <v>45902</v>
      </c>
      <c r="R123" s="493"/>
      <c r="S123" s="493"/>
      <c r="T123" s="493"/>
      <c r="U123" s="493"/>
      <c r="V123" s="494">
        <v>328</v>
      </c>
      <c r="W123" s="670">
        <v>335</v>
      </c>
      <c r="X123" s="108">
        <f>SUM(V123-W123)</f>
        <v>-7</v>
      </c>
      <c r="Y123" s="22">
        <f>IFERROR($W123/$V123, 0)</f>
        <v>1.0213414634146341</v>
      </c>
      <c r="Z123" s="732">
        <v>45922</v>
      </c>
      <c r="AA123" s="368">
        <v>1</v>
      </c>
      <c r="AB123" s="368">
        <v>1</v>
      </c>
      <c r="AC123" s="494">
        <v>0</v>
      </c>
      <c r="AD123" s="1029"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2" t="s">
        <v>273</v>
      </c>
      <c r="Q124" s="493">
        <v>45790</v>
      </c>
      <c r="R124" s="493">
        <v>45813</v>
      </c>
      <c r="S124" s="493">
        <v>45814</v>
      </c>
      <c r="T124" s="493">
        <v>45828</v>
      </c>
      <c r="U124" s="493">
        <v>45846</v>
      </c>
      <c r="V124" s="494">
        <v>5776</v>
      </c>
      <c r="W124" s="670">
        <v>5776</v>
      </c>
      <c r="X124" s="108">
        <f t="shared" si="12"/>
        <v>0</v>
      </c>
      <c r="Y124" s="22">
        <f>IFERROR($W124/$V124, 0)</f>
        <v>1</v>
      </c>
      <c r="Z124" s="706">
        <v>45796</v>
      </c>
      <c r="AA124" s="368">
        <v>1</v>
      </c>
      <c r="AB124" s="368">
        <v>1</v>
      </c>
      <c r="AC124" s="694">
        <v>0</v>
      </c>
      <c r="AD124" s="546" t="s">
        <v>338</v>
      </c>
      <c r="AE124" s="403"/>
    </row>
    <row r="125" spans="1:37" ht="24.75" customHeight="1">
      <c r="A125" s="522" t="s">
        <v>339</v>
      </c>
      <c r="B125" s="487" t="s">
        <v>122</v>
      </c>
      <c r="C125" s="498">
        <v>45930</v>
      </c>
      <c r="D125" s="489" t="s">
        <v>340</v>
      </c>
      <c r="E125" s="489">
        <v>45916</v>
      </c>
      <c r="F125" s="487" t="s">
        <v>123</v>
      </c>
      <c r="G125" s="737"/>
      <c r="H125" s="491">
        <v>84</v>
      </c>
      <c r="I125" s="715" t="s">
        <v>272</v>
      </c>
      <c r="J125" s="491" t="s">
        <v>56</v>
      </c>
      <c r="K125" s="491"/>
      <c r="L125" s="487" t="s">
        <v>273</v>
      </c>
      <c r="M125" s="491" t="s">
        <v>57</v>
      </c>
      <c r="N125" s="574">
        <v>30892</v>
      </c>
      <c r="O125" s="491" t="s">
        <v>57</v>
      </c>
      <c r="P125" s="669" t="s">
        <v>273</v>
      </c>
      <c r="Q125" s="493">
        <v>45911</v>
      </c>
      <c r="R125" s="493"/>
      <c r="S125" s="493"/>
      <c r="T125" s="493"/>
      <c r="U125" s="493"/>
      <c r="V125" s="858">
        <v>2811</v>
      </c>
      <c r="W125" s="873">
        <v>2732</v>
      </c>
      <c r="X125" s="108">
        <f>SUM(V125-W125)</f>
        <v>79</v>
      </c>
      <c r="Y125" s="22">
        <f>IFERROR($W125/$V125, 0)</f>
        <v>0.97189612237637857</v>
      </c>
      <c r="Z125" s="732">
        <v>45922</v>
      </c>
      <c r="AA125" s="368">
        <v>1</v>
      </c>
      <c r="AB125" s="368">
        <v>1</v>
      </c>
      <c r="AC125" s="494">
        <v>0</v>
      </c>
      <c r="AD125" s="1026" t="s">
        <v>341</v>
      </c>
      <c r="AE125" s="403"/>
    </row>
    <row r="126" spans="1:37" ht="24.75" customHeight="1">
      <c r="A126" s="963"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69" t="s">
        <v>273</v>
      </c>
      <c r="Q126" s="493">
        <v>45876</v>
      </c>
      <c r="R126" s="493"/>
      <c r="S126" s="493"/>
      <c r="T126" s="493"/>
      <c r="U126" s="493">
        <v>45926</v>
      </c>
      <c r="V126" s="436">
        <v>11700</v>
      </c>
      <c r="W126" s="617">
        <v>12084</v>
      </c>
      <c r="X126" s="108">
        <f t="shared" ref="X126:X127" si="15">SUM(V126-W126)</f>
        <v>-384</v>
      </c>
      <c r="Y126" s="22">
        <f>IFERROR($W126/$V126, 0)</f>
        <v>1.0328205128205128</v>
      </c>
      <c r="Z126" s="732">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37"/>
      <c r="H127" s="491">
        <v>384</v>
      </c>
      <c r="I127" s="715" t="s">
        <v>272</v>
      </c>
      <c r="J127" s="491" t="s">
        <v>56</v>
      </c>
      <c r="K127" s="491"/>
      <c r="L127" s="489">
        <v>45905</v>
      </c>
      <c r="M127" s="491" t="s">
        <v>57</v>
      </c>
      <c r="N127" s="574">
        <v>145985.5</v>
      </c>
      <c r="O127" s="491" t="s">
        <v>57</v>
      </c>
      <c r="P127" s="669" t="s">
        <v>273</v>
      </c>
      <c r="Q127" s="493">
        <v>45906</v>
      </c>
      <c r="R127" s="493"/>
      <c r="S127" s="493"/>
      <c r="T127" s="493"/>
      <c r="U127" s="493"/>
      <c r="V127" s="436">
        <v>14150</v>
      </c>
      <c r="W127" s="617">
        <v>15594</v>
      </c>
      <c r="X127" s="108">
        <f t="shared" si="15"/>
        <v>-1444</v>
      </c>
      <c r="Y127" s="711">
        <f>IFERROR($W127/$V127, 0)</f>
        <v>1.1020494699646644</v>
      </c>
      <c r="Z127" s="732">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3" t="s">
        <v>273</v>
      </c>
      <c r="Q128" s="501">
        <v>45693</v>
      </c>
      <c r="R128" s="501">
        <v>45869</v>
      </c>
      <c r="S128" s="501">
        <v>45903</v>
      </c>
      <c r="T128" s="501"/>
      <c r="U128" s="501"/>
      <c r="V128" s="519">
        <v>7980</v>
      </c>
      <c r="W128" s="538">
        <v>7457</v>
      </c>
      <c r="X128" s="108">
        <f t="shared" si="12"/>
        <v>523</v>
      </c>
      <c r="Y128" s="22">
        <f>IFERROR($W128/$V128, 0)</f>
        <v>0.93446115288220555</v>
      </c>
      <c r="Z128" s="732">
        <v>45713</v>
      </c>
      <c r="AA128" s="495">
        <v>1</v>
      </c>
      <c r="AB128" s="495">
        <v>1</v>
      </c>
      <c r="AC128" s="900">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3" t="s">
        <v>273</v>
      </c>
      <c r="Q129" s="501">
        <v>45694</v>
      </c>
      <c r="R129" s="501">
        <v>45917</v>
      </c>
      <c r="S129" s="501">
        <v>45936</v>
      </c>
      <c r="T129" s="501"/>
      <c r="U129" s="501"/>
      <c r="V129" s="519">
        <v>7562</v>
      </c>
      <c r="W129" s="538">
        <v>6528</v>
      </c>
      <c r="X129" s="108">
        <f t="shared" si="12"/>
        <v>1034</v>
      </c>
      <c r="Y129" s="22">
        <f>IFERROR($W129/$V129, 0)</f>
        <v>0.86326368685532928</v>
      </c>
      <c r="Z129" s="732">
        <v>45709</v>
      </c>
      <c r="AA129" s="495">
        <v>1</v>
      </c>
      <c r="AB129" s="495">
        <v>1</v>
      </c>
      <c r="AC129" s="900">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3" t="s">
        <v>273</v>
      </c>
      <c r="Q130" s="501">
        <v>45675</v>
      </c>
      <c r="R130" s="501">
        <v>45870</v>
      </c>
      <c r="S130" s="501">
        <v>45887</v>
      </c>
      <c r="T130" s="501"/>
      <c r="U130" s="493">
        <v>45894</v>
      </c>
      <c r="V130" s="41">
        <v>6526</v>
      </c>
      <c r="W130" s="670">
        <v>6217</v>
      </c>
      <c r="X130" s="108">
        <f t="shared" si="12"/>
        <v>309</v>
      </c>
      <c r="Y130" s="711">
        <f>IFERROR($W130/$V130, 0)</f>
        <v>0.95265093472264784</v>
      </c>
      <c r="Z130" s="732">
        <v>45685</v>
      </c>
      <c r="AA130" s="495">
        <v>1</v>
      </c>
      <c r="AB130" s="495">
        <v>1</v>
      </c>
      <c r="AC130" s="900">
        <v>0</v>
      </c>
      <c r="AD130" s="178"/>
      <c r="AE130" s="403"/>
      <c r="AF130" s="43"/>
    </row>
    <row r="131" spans="1:32" ht="24.75" customHeight="1">
      <c r="A131" s="671"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69" t="s">
        <v>273</v>
      </c>
      <c r="Q131" s="501">
        <v>45675</v>
      </c>
      <c r="R131" s="501">
        <v>45917</v>
      </c>
      <c r="S131" s="501">
        <v>45931</v>
      </c>
      <c r="T131" s="501"/>
      <c r="U131" s="501"/>
      <c r="V131" s="41">
        <v>4975</v>
      </c>
      <c r="W131" s="670">
        <v>4794</v>
      </c>
      <c r="X131" s="108">
        <f>SUM(V131-W131)</f>
        <v>181</v>
      </c>
      <c r="Y131" s="22">
        <f>IFERROR($W131/$V131, 0)</f>
        <v>0.96361809045226132</v>
      </c>
      <c r="Z131" s="732">
        <v>45680</v>
      </c>
      <c r="AA131" s="368">
        <v>0</v>
      </c>
      <c r="AB131" s="368">
        <v>0</v>
      </c>
      <c r="AC131" s="900">
        <v>0</v>
      </c>
      <c r="AD131" s="178" t="s">
        <v>362</v>
      </c>
      <c r="AE131" s="403"/>
    </row>
    <row r="132" spans="1:32" ht="24.75" customHeight="1">
      <c r="A132" s="963"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67" t="s">
        <v>273</v>
      </c>
      <c r="Q132" s="501">
        <v>45744</v>
      </c>
      <c r="R132" s="501">
        <v>45917</v>
      </c>
      <c r="S132" s="501">
        <v>45930</v>
      </c>
      <c r="T132" s="501"/>
      <c r="U132" s="501"/>
      <c r="V132" s="506">
        <v>4870</v>
      </c>
      <c r="W132" s="670">
        <v>5044</v>
      </c>
      <c r="X132" s="108">
        <f t="shared" ref="X132" si="16">SUM(V132-W132)</f>
        <v>-174</v>
      </c>
      <c r="Y132" s="711">
        <f>IFERROR($W132/$V132, 0)</f>
        <v>1.0357289527720739</v>
      </c>
      <c r="Z132" s="732">
        <v>45754</v>
      </c>
      <c r="AA132" s="368">
        <v>0</v>
      </c>
      <c r="AB132" s="368">
        <v>0</v>
      </c>
      <c r="AC132" s="41">
        <v>0</v>
      </c>
      <c r="AD132" s="1030" t="s">
        <v>366</v>
      </c>
      <c r="AE132" s="403"/>
    </row>
    <row r="133" spans="1:32" ht="24.75" customHeight="1">
      <c r="A133" s="1032"/>
      <c r="B133" s="169"/>
      <c r="C133" s="169"/>
      <c r="D133" s="169"/>
      <c r="E133" s="169"/>
      <c r="F133" s="1032"/>
      <c r="G133" s="1032"/>
      <c r="H133" s="169"/>
      <c r="I133" s="169"/>
      <c r="J133" s="169"/>
      <c r="K133" s="169"/>
      <c r="L133" s="1032"/>
      <c r="M133" s="169"/>
      <c r="N133" s="1033"/>
      <c r="O133" s="169"/>
      <c r="P133" s="169"/>
      <c r="Q133" s="169"/>
      <c r="R133" s="169"/>
      <c r="S133" s="169"/>
      <c r="T133" s="169"/>
      <c r="U133" s="1034"/>
      <c r="V133" s="169"/>
      <c r="W133" s="169"/>
      <c r="X133" s="1034"/>
      <c r="Y133" s="1034"/>
      <c r="Z133" s="1034"/>
      <c r="AA133" s="1034"/>
      <c r="AB133" s="1034"/>
      <c r="AC133" s="169"/>
      <c r="AD133" s="430"/>
    </row>
    <row r="134" spans="1:32" ht="24.75" customHeight="1"/>
    <row r="135" spans="1:32" ht="24.75" customHeight="1">
      <c r="A135" s="55" t="s">
        <v>367</v>
      </c>
    </row>
    <row r="136" spans="1:32" ht="24.75" customHeight="1">
      <c r="A136" s="548" t="s">
        <v>19</v>
      </c>
      <c r="B136" s="548" t="s">
        <v>20</v>
      </c>
      <c r="C136" s="548" t="s">
        <v>21</v>
      </c>
      <c r="D136" s="548" t="s">
        <v>22</v>
      </c>
      <c r="E136" s="548" t="s">
        <v>23</v>
      </c>
      <c r="F136" s="548" t="s">
        <v>24</v>
      </c>
      <c r="G136" s="548" t="s">
        <v>25</v>
      </c>
      <c r="H136" s="548" t="s">
        <v>26</v>
      </c>
      <c r="I136" s="548" t="s">
        <v>27</v>
      </c>
      <c r="J136" s="548" t="s">
        <v>28</v>
      </c>
      <c r="K136" s="548" t="s">
        <v>29</v>
      </c>
      <c r="L136" s="548" t="s">
        <v>30</v>
      </c>
      <c r="M136" s="548" t="s">
        <v>31</v>
      </c>
      <c r="N136" s="582" t="s">
        <v>32</v>
      </c>
      <c r="O136" s="548" t="s">
        <v>33</v>
      </c>
      <c r="P136" s="548" t="s">
        <v>34</v>
      </c>
      <c r="Q136" s="445" t="s">
        <v>35</v>
      </c>
      <c r="R136" s="445" t="s">
        <v>36</v>
      </c>
      <c r="S136" s="445" t="s">
        <v>37</v>
      </c>
      <c r="T136" s="445" t="s">
        <v>38</v>
      </c>
      <c r="U136" s="445" t="s">
        <v>39</v>
      </c>
      <c r="V136" s="445" t="s">
        <v>40</v>
      </c>
      <c r="W136" s="445" t="s">
        <v>41</v>
      </c>
      <c r="X136" s="445" t="s">
        <v>42</v>
      </c>
      <c r="Y136" s="445" t="s">
        <v>43</v>
      </c>
      <c r="Z136" s="445" t="s">
        <v>44</v>
      </c>
      <c r="AA136" s="549" t="s">
        <v>45</v>
      </c>
      <c r="AB136" s="445" t="s">
        <v>46</v>
      </c>
      <c r="AC136" s="445" t="s">
        <v>47</v>
      </c>
      <c r="AD136" s="1035" t="s">
        <v>48</v>
      </c>
    </row>
    <row r="137" spans="1:32" ht="24.75" customHeight="1">
      <c r="A137" s="974" t="s">
        <v>368</v>
      </c>
      <c r="B137" s="950" t="s">
        <v>210</v>
      </c>
      <c r="C137" s="498">
        <v>45807</v>
      </c>
      <c r="D137" s="487" t="s">
        <v>60</v>
      </c>
      <c r="E137" s="497" t="s">
        <v>52</v>
      </c>
      <c r="F137" s="487" t="s">
        <v>356</v>
      </c>
      <c r="G137" s="941" t="s">
        <v>369</v>
      </c>
      <c r="H137" s="491">
        <v>84</v>
      </c>
      <c r="I137" s="946" t="s">
        <v>272</v>
      </c>
      <c r="J137" s="500" t="s">
        <v>63</v>
      </c>
      <c r="K137" s="975"/>
      <c r="L137" s="489">
        <v>45716</v>
      </c>
      <c r="M137" s="500" t="s">
        <v>57</v>
      </c>
      <c r="N137" s="574">
        <v>2812.95</v>
      </c>
      <c r="O137" s="500" t="s">
        <v>57</v>
      </c>
      <c r="P137" s="888" t="s">
        <v>273</v>
      </c>
      <c r="Q137" s="501">
        <v>45792</v>
      </c>
      <c r="R137" s="365"/>
      <c r="S137" s="365"/>
      <c r="T137" s="365"/>
      <c r="U137" s="510" t="s">
        <v>370</v>
      </c>
      <c r="V137" s="41">
        <v>285</v>
      </c>
      <c r="W137" s="976">
        <v>285</v>
      </c>
      <c r="X137" s="494">
        <f t="shared" ref="X137" si="17">SUM(V137-W137)</f>
        <v>0</v>
      </c>
      <c r="Y137" s="716">
        <f>IFERROR($W137/$V137, 0)</f>
        <v>1</v>
      </c>
      <c r="Z137" s="501">
        <v>45798</v>
      </c>
      <c r="AA137" s="716">
        <v>1</v>
      </c>
      <c r="AB137" s="716">
        <v>1</v>
      </c>
      <c r="AC137" s="494">
        <v>3451</v>
      </c>
      <c r="AD137" s="718"/>
    </row>
    <row r="138" spans="1:32" ht="24.75" customHeight="1">
      <c r="A138" s="977" t="s">
        <v>371</v>
      </c>
      <c r="B138" s="487" t="s">
        <v>122</v>
      </c>
      <c r="C138" s="498">
        <v>45930</v>
      </c>
      <c r="D138" s="489" t="s">
        <v>140</v>
      </c>
      <c r="E138" s="489">
        <v>45896</v>
      </c>
      <c r="F138" s="514" t="s">
        <v>141</v>
      </c>
      <c r="G138" s="487" t="s">
        <v>372</v>
      </c>
      <c r="H138" s="491">
        <v>72</v>
      </c>
      <c r="I138" s="491" t="s">
        <v>272</v>
      </c>
      <c r="J138" s="491" t="s">
        <v>63</v>
      </c>
      <c r="K138" s="491"/>
      <c r="L138" s="489">
        <v>45897</v>
      </c>
      <c r="M138" s="491" t="s">
        <v>57</v>
      </c>
      <c r="N138" s="574">
        <v>50874.95</v>
      </c>
      <c r="O138" s="491" t="s">
        <v>57</v>
      </c>
      <c r="P138" s="888" t="s">
        <v>273</v>
      </c>
      <c r="Q138" s="493">
        <v>45897</v>
      </c>
      <c r="R138" s="505"/>
      <c r="S138" s="505"/>
      <c r="T138" s="505"/>
      <c r="U138" s="510" t="s">
        <v>370</v>
      </c>
      <c r="V138" s="494">
        <v>3012</v>
      </c>
      <c r="W138" s="800">
        <v>3012</v>
      </c>
      <c r="X138" s="494">
        <f>SUM(V138-W138)</f>
        <v>0</v>
      </c>
      <c r="Y138" s="716">
        <f>IFERROR($W138/$V138, 0)</f>
        <v>1</v>
      </c>
      <c r="Z138" s="501">
        <v>45916</v>
      </c>
      <c r="AA138" s="368">
        <v>1</v>
      </c>
      <c r="AB138" s="368">
        <v>1</v>
      </c>
      <c r="AC138" s="694">
        <v>0</v>
      </c>
      <c r="AD138" s="179" t="s">
        <v>373</v>
      </c>
    </row>
    <row r="139" spans="1:32" ht="24.75" customHeight="1">
      <c r="A139" s="977" t="s">
        <v>374</v>
      </c>
      <c r="B139" s="487" t="s">
        <v>122</v>
      </c>
      <c r="C139" s="498">
        <v>45930</v>
      </c>
      <c r="D139" s="489" t="s">
        <v>140</v>
      </c>
      <c r="E139" s="489">
        <v>45896</v>
      </c>
      <c r="F139" s="514" t="s">
        <v>141</v>
      </c>
      <c r="G139" s="490"/>
      <c r="H139" s="491">
        <v>87</v>
      </c>
      <c r="I139" s="492" t="s">
        <v>272</v>
      </c>
      <c r="J139" s="491" t="s">
        <v>63</v>
      </c>
      <c r="K139" s="491"/>
      <c r="L139" s="489">
        <v>45897</v>
      </c>
      <c r="M139" s="491" t="s">
        <v>57</v>
      </c>
      <c r="N139" s="574">
        <v>52204</v>
      </c>
      <c r="O139" s="491" t="s">
        <v>57</v>
      </c>
      <c r="P139" s="888" t="s">
        <v>273</v>
      </c>
      <c r="Q139" s="493">
        <v>45896</v>
      </c>
      <c r="R139" s="505"/>
      <c r="S139" s="505"/>
      <c r="T139" s="505"/>
      <c r="U139" s="510" t="s">
        <v>370</v>
      </c>
      <c r="V139" s="494">
        <v>4048</v>
      </c>
      <c r="W139" s="800">
        <v>5120</v>
      </c>
      <c r="X139" s="108">
        <f>SUM(V139-W139)</f>
        <v>-1072</v>
      </c>
      <c r="Y139" s="22">
        <f>IFERROR($W139/$V139, 0)</f>
        <v>1.2648221343873518</v>
      </c>
      <c r="Z139" s="732">
        <v>45910</v>
      </c>
      <c r="AA139" s="368">
        <v>1</v>
      </c>
      <c r="AB139" s="368">
        <v>1</v>
      </c>
      <c r="AC139" s="964">
        <v>0</v>
      </c>
      <c r="AD139" s="1028" t="s">
        <v>375</v>
      </c>
    </row>
    <row r="140" spans="1:32" ht="24.75" customHeight="1">
      <c r="A140" s="974" t="s">
        <v>376</v>
      </c>
      <c r="B140" s="940" t="s">
        <v>50</v>
      </c>
      <c r="C140" s="690">
        <v>45838</v>
      </c>
      <c r="D140" s="497" t="s">
        <v>377</v>
      </c>
      <c r="E140" s="498">
        <v>45727</v>
      </c>
      <c r="F140" s="497" t="s">
        <v>378</v>
      </c>
      <c r="G140" s="978" t="s">
        <v>379</v>
      </c>
      <c r="H140" s="500">
        <v>71</v>
      </c>
      <c r="I140" s="946" t="s">
        <v>272</v>
      </c>
      <c r="J140" s="500" t="s">
        <v>63</v>
      </c>
      <c r="K140" s="513"/>
      <c r="L140" s="498">
        <v>45728</v>
      </c>
      <c r="M140" s="500" t="s">
        <v>57</v>
      </c>
      <c r="N140" s="575">
        <v>60843.5</v>
      </c>
      <c r="O140" s="500" t="s">
        <v>57</v>
      </c>
      <c r="P140" s="888" t="s">
        <v>273</v>
      </c>
      <c r="Q140" s="501">
        <v>45722</v>
      </c>
      <c r="R140" s="501">
        <v>45917</v>
      </c>
      <c r="S140" s="501">
        <v>45939</v>
      </c>
      <c r="T140" s="501"/>
      <c r="U140" s="510" t="s">
        <v>370</v>
      </c>
      <c r="V140" s="979">
        <v>4979</v>
      </c>
      <c r="W140" s="800">
        <v>5020</v>
      </c>
      <c r="X140" s="494">
        <f t="shared" ref="X140:X147" si="18">SUM(V140-W140)</f>
        <v>-41</v>
      </c>
      <c r="Y140" s="716">
        <f>IFERROR($W140/$V140, 0)</f>
        <v>1.0082345852580838</v>
      </c>
      <c r="Z140" s="501">
        <v>45741</v>
      </c>
      <c r="AA140" s="716">
        <v>1</v>
      </c>
      <c r="AB140" s="716">
        <v>1</v>
      </c>
      <c r="AC140" s="365">
        <v>0</v>
      </c>
      <c r="AD140" s="718" t="s">
        <v>380</v>
      </c>
    </row>
    <row r="141" spans="1:32" ht="24.75" customHeight="1">
      <c r="A141" s="980" t="s">
        <v>381</v>
      </c>
      <c r="B141" s="940" t="s">
        <v>50</v>
      </c>
      <c r="C141" s="498">
        <v>45772</v>
      </c>
      <c r="D141" s="498" t="s">
        <v>377</v>
      </c>
      <c r="E141" s="943">
        <v>45686</v>
      </c>
      <c r="F141" s="497" t="s">
        <v>378</v>
      </c>
      <c r="G141" s="981" t="s">
        <v>382</v>
      </c>
      <c r="H141" s="946">
        <v>77</v>
      </c>
      <c r="I141" s="715" t="s">
        <v>272</v>
      </c>
      <c r="J141" s="946" t="s">
        <v>63</v>
      </c>
      <c r="K141" s="946"/>
      <c r="L141" s="943">
        <v>45686</v>
      </c>
      <c r="M141" s="946" t="s">
        <v>57</v>
      </c>
      <c r="N141" s="982">
        <v>61924</v>
      </c>
      <c r="O141" s="946" t="s">
        <v>57</v>
      </c>
      <c r="P141" s="888" t="s">
        <v>273</v>
      </c>
      <c r="Q141" s="501">
        <v>45692</v>
      </c>
      <c r="R141" s="501">
        <v>45847</v>
      </c>
      <c r="S141" s="501">
        <v>45852</v>
      </c>
      <c r="T141" s="501"/>
      <c r="U141" s="510" t="s">
        <v>370</v>
      </c>
      <c r="V141" s="983">
        <v>5005</v>
      </c>
      <c r="W141" s="984">
        <v>4996</v>
      </c>
      <c r="X141" s="494">
        <f t="shared" si="18"/>
        <v>9</v>
      </c>
      <c r="Y141" s="716">
        <f>IFERROR($W141/$V141, 0)</f>
        <v>0.99820179820179822</v>
      </c>
      <c r="Z141" s="501">
        <v>45708</v>
      </c>
      <c r="AA141" s="716">
        <v>1</v>
      </c>
      <c r="AB141" s="716">
        <v>1</v>
      </c>
      <c r="AC141" s="900">
        <v>0</v>
      </c>
      <c r="AD141" s="151" t="s">
        <v>383</v>
      </c>
    </row>
    <row r="142" spans="1:32" ht="24.75" customHeight="1">
      <c r="A142" s="980" t="s">
        <v>384</v>
      </c>
      <c r="B142" s="940" t="s">
        <v>50</v>
      </c>
      <c r="C142" s="498">
        <v>45772</v>
      </c>
      <c r="D142" s="943" t="s">
        <v>385</v>
      </c>
      <c r="E142" s="943">
        <v>45694</v>
      </c>
      <c r="F142" s="943" t="s">
        <v>378</v>
      </c>
      <c r="G142" s="981" t="s">
        <v>386</v>
      </c>
      <c r="H142" s="946">
        <v>84</v>
      </c>
      <c r="I142" s="715" t="s">
        <v>272</v>
      </c>
      <c r="J142" s="946" t="s">
        <v>63</v>
      </c>
      <c r="K142" s="946"/>
      <c r="L142" s="943">
        <v>45698</v>
      </c>
      <c r="M142" s="946" t="s">
        <v>57</v>
      </c>
      <c r="N142" s="982">
        <v>63402.5</v>
      </c>
      <c r="O142" s="946" t="s">
        <v>57</v>
      </c>
      <c r="P142" s="888" t="s">
        <v>273</v>
      </c>
      <c r="Q142" s="501">
        <v>45695</v>
      </c>
      <c r="R142" s="501">
        <v>45847</v>
      </c>
      <c r="S142" s="501">
        <v>45852</v>
      </c>
      <c r="T142" s="501"/>
      <c r="U142" s="510" t="s">
        <v>370</v>
      </c>
      <c r="V142" s="979">
        <v>4979</v>
      </c>
      <c r="W142" s="984">
        <v>4984</v>
      </c>
      <c r="X142" s="494">
        <f t="shared" si="18"/>
        <v>-5</v>
      </c>
      <c r="Y142" s="716">
        <f>IFERROR($W142/$V142, 0)</f>
        <v>1.0010042177144005</v>
      </c>
      <c r="Z142" s="501">
        <v>45714</v>
      </c>
      <c r="AA142" s="716">
        <v>1</v>
      </c>
      <c r="AB142" s="716">
        <v>1</v>
      </c>
      <c r="AC142" s="900">
        <v>0</v>
      </c>
      <c r="AD142" s="151" t="s">
        <v>387</v>
      </c>
    </row>
    <row r="143" spans="1:32" ht="24.75" customHeight="1">
      <c r="A143" s="974" t="s">
        <v>388</v>
      </c>
      <c r="B143" s="985" t="s">
        <v>50</v>
      </c>
      <c r="C143" s="690">
        <v>45688</v>
      </c>
      <c r="D143" s="690" t="s">
        <v>66</v>
      </c>
      <c r="E143" s="690">
        <v>45695</v>
      </c>
      <c r="F143" s="489" t="s">
        <v>67</v>
      </c>
      <c r="G143" s="986" t="s">
        <v>389</v>
      </c>
      <c r="H143" s="491">
        <v>88</v>
      </c>
      <c r="I143" s="715" t="s">
        <v>358</v>
      </c>
      <c r="J143" s="491" t="s">
        <v>63</v>
      </c>
      <c r="K143" s="946"/>
      <c r="L143" s="487" t="s">
        <v>273</v>
      </c>
      <c r="M143" s="715" t="s">
        <v>57</v>
      </c>
      <c r="N143" s="574">
        <v>43130</v>
      </c>
      <c r="O143" s="715" t="s">
        <v>57</v>
      </c>
      <c r="P143" s="888" t="s">
        <v>273</v>
      </c>
      <c r="Q143" s="493">
        <v>45691</v>
      </c>
      <c r="R143" s="493">
        <v>45870</v>
      </c>
      <c r="S143" s="493">
        <v>45908</v>
      </c>
      <c r="T143" s="493"/>
      <c r="U143" s="510" t="s">
        <v>370</v>
      </c>
      <c r="V143" s="494">
        <v>2931</v>
      </c>
      <c r="W143" s="800">
        <v>2931</v>
      </c>
      <c r="X143" s="494">
        <f>SUM(V143-W143)</f>
        <v>0</v>
      </c>
      <c r="Y143" s="716">
        <f>IFERROR($W143/$V143, 0)</f>
        <v>1</v>
      </c>
      <c r="Z143" s="493">
        <v>45750</v>
      </c>
      <c r="AA143" s="525">
        <v>1</v>
      </c>
      <c r="AB143" s="525">
        <v>1</v>
      </c>
      <c r="AC143" s="694">
        <v>0</v>
      </c>
      <c r="AD143" s="987" t="s">
        <v>390</v>
      </c>
    </row>
    <row r="144" spans="1:32" ht="24.75" customHeight="1">
      <c r="A144" s="974" t="s">
        <v>391</v>
      </c>
      <c r="B144" s="940" t="s">
        <v>50</v>
      </c>
      <c r="C144" s="943">
        <v>45688</v>
      </c>
      <c r="D144" s="498" t="s">
        <v>77</v>
      </c>
      <c r="E144" s="943">
        <v>45686</v>
      </c>
      <c r="F144" s="943" t="s">
        <v>86</v>
      </c>
      <c r="G144" s="981" t="s">
        <v>392</v>
      </c>
      <c r="H144" s="500">
        <v>88</v>
      </c>
      <c r="I144" s="946" t="s">
        <v>358</v>
      </c>
      <c r="J144" s="500" t="s">
        <v>63</v>
      </c>
      <c r="K144" s="500"/>
      <c r="L144" s="947">
        <v>45706</v>
      </c>
      <c r="M144" s="946" t="s">
        <v>57</v>
      </c>
      <c r="N144" s="575">
        <v>69212.5</v>
      </c>
      <c r="O144" s="946" t="s">
        <v>57</v>
      </c>
      <c r="P144" s="888" t="s">
        <v>273</v>
      </c>
      <c r="Q144" s="501">
        <v>45679</v>
      </c>
      <c r="R144" s="501">
        <v>45917</v>
      </c>
      <c r="S144" s="501">
        <v>45918</v>
      </c>
      <c r="T144" s="501"/>
      <c r="U144" s="510" t="s">
        <v>370</v>
      </c>
      <c r="V144" s="41">
        <v>5661</v>
      </c>
      <c r="W144" s="800">
        <v>5813</v>
      </c>
      <c r="X144" s="494">
        <f t="shared" si="18"/>
        <v>-152</v>
      </c>
      <c r="Y144" s="716">
        <f>IFERROR($W144/$V144, 0)</f>
        <v>1.0268503797915562</v>
      </c>
      <c r="Z144" s="501">
        <v>45681</v>
      </c>
      <c r="AA144" s="716">
        <v>1</v>
      </c>
      <c r="AB144" s="716">
        <v>1</v>
      </c>
      <c r="AC144" s="900">
        <v>0</v>
      </c>
      <c r="AD144" s="151" t="s">
        <v>393</v>
      </c>
    </row>
    <row r="145" spans="1:31" ht="24.75" customHeight="1">
      <c r="A145" s="974" t="s">
        <v>394</v>
      </c>
      <c r="B145" s="940" t="s">
        <v>50</v>
      </c>
      <c r="C145" s="498">
        <v>45772</v>
      </c>
      <c r="D145" s="497" t="s">
        <v>385</v>
      </c>
      <c r="E145" s="498">
        <v>45743</v>
      </c>
      <c r="F145" s="497" t="s">
        <v>378</v>
      </c>
      <c r="G145" s="941" t="s">
        <v>395</v>
      </c>
      <c r="H145" s="500">
        <v>57</v>
      </c>
      <c r="I145" s="946" t="s">
        <v>272</v>
      </c>
      <c r="J145" s="491" t="s">
        <v>63</v>
      </c>
      <c r="K145" s="942"/>
      <c r="L145" s="498">
        <v>45741</v>
      </c>
      <c r="M145" s="491" t="s">
        <v>57</v>
      </c>
      <c r="N145" s="575">
        <v>49071</v>
      </c>
      <c r="O145" s="491" t="s">
        <v>57</v>
      </c>
      <c r="P145" s="888" t="s">
        <v>273</v>
      </c>
      <c r="Q145" s="501">
        <v>45745</v>
      </c>
      <c r="R145" s="501">
        <v>45832</v>
      </c>
      <c r="S145" s="501">
        <v>45839</v>
      </c>
      <c r="T145" s="501"/>
      <c r="U145" s="510" t="s">
        <v>370</v>
      </c>
      <c r="V145" s="41">
        <v>3967</v>
      </c>
      <c r="W145" s="800">
        <v>3936</v>
      </c>
      <c r="X145" s="494">
        <f t="shared" si="18"/>
        <v>31</v>
      </c>
      <c r="Y145" s="716">
        <f>IFERROR($W145/$V145, 0)</f>
        <v>0.99218553062767834</v>
      </c>
      <c r="Z145" s="501">
        <v>45756</v>
      </c>
      <c r="AA145" s="716">
        <v>1</v>
      </c>
      <c r="AB145" s="716">
        <v>1</v>
      </c>
      <c r="AC145" s="694">
        <v>0</v>
      </c>
      <c r="AD145" s="988" t="s">
        <v>396</v>
      </c>
    </row>
    <row r="146" spans="1:31" ht="24.75" customHeight="1">
      <c r="A146" s="974" t="s">
        <v>397</v>
      </c>
      <c r="B146" s="940" t="s">
        <v>50</v>
      </c>
      <c r="C146" s="489">
        <v>45991</v>
      </c>
      <c r="D146" s="489" t="s">
        <v>82</v>
      </c>
      <c r="E146" s="498">
        <v>45743</v>
      </c>
      <c r="F146" s="497" t="s">
        <v>78</v>
      </c>
      <c r="G146" s="941" t="s">
        <v>398</v>
      </c>
      <c r="H146" s="500">
        <v>60</v>
      </c>
      <c r="I146" s="715" t="s">
        <v>272</v>
      </c>
      <c r="J146" s="491" t="s">
        <v>63</v>
      </c>
      <c r="K146" s="942"/>
      <c r="L146" s="498">
        <v>45741</v>
      </c>
      <c r="M146" s="491" t="s">
        <v>57</v>
      </c>
      <c r="N146" s="575">
        <v>47849</v>
      </c>
      <c r="O146" s="491" t="s">
        <v>57</v>
      </c>
      <c r="P146" s="888" t="s">
        <v>273</v>
      </c>
      <c r="Q146" s="501">
        <v>45744</v>
      </c>
      <c r="R146" s="501">
        <v>45915</v>
      </c>
      <c r="S146" s="501">
        <v>45922</v>
      </c>
      <c r="T146" s="501">
        <v>45925</v>
      </c>
      <c r="U146" s="510" t="s">
        <v>370</v>
      </c>
      <c r="V146" s="41">
        <v>4194</v>
      </c>
      <c r="W146" s="800">
        <v>4448</v>
      </c>
      <c r="X146" s="494">
        <f>SUM(V146-W146)</f>
        <v>-254</v>
      </c>
      <c r="Y146" s="716">
        <f>IFERROR($W146/$V146, 0)</f>
        <v>1.0605627086313782</v>
      </c>
      <c r="Z146" s="501">
        <v>45784</v>
      </c>
      <c r="AA146" s="368">
        <v>0</v>
      </c>
      <c r="AB146" s="368">
        <v>0</v>
      </c>
      <c r="AC146" s="694">
        <v>0</v>
      </c>
      <c r="AD146" s="366" t="s">
        <v>399</v>
      </c>
      <c r="AE146" s="403"/>
    </row>
    <row r="147" spans="1:31" ht="24.75" customHeight="1">
      <c r="A147" s="980" t="s">
        <v>400</v>
      </c>
      <c r="B147" s="940" t="s">
        <v>50</v>
      </c>
      <c r="C147" s="943">
        <v>45716</v>
      </c>
      <c r="D147" s="943" t="s">
        <v>77</v>
      </c>
      <c r="E147" s="943">
        <v>45701</v>
      </c>
      <c r="F147" s="497" t="s">
        <v>86</v>
      </c>
      <c r="G147" s="981" t="s">
        <v>276</v>
      </c>
      <c r="H147" s="946">
        <v>0</v>
      </c>
      <c r="I147" s="946" t="s">
        <v>273</v>
      </c>
      <c r="J147" s="946" t="s">
        <v>63</v>
      </c>
      <c r="K147" s="946"/>
      <c r="L147" s="943">
        <v>45705</v>
      </c>
      <c r="M147" s="946" t="s">
        <v>57</v>
      </c>
      <c r="N147" s="982">
        <v>1295</v>
      </c>
      <c r="O147" s="946" t="s">
        <v>57</v>
      </c>
      <c r="P147" s="888" t="s">
        <v>273</v>
      </c>
      <c r="Q147" s="543">
        <v>45706</v>
      </c>
      <c r="R147" s="543">
        <v>45826</v>
      </c>
      <c r="S147" s="543"/>
      <c r="T147" s="543"/>
      <c r="U147" s="510" t="s">
        <v>370</v>
      </c>
      <c r="V147" s="983">
        <v>153</v>
      </c>
      <c r="W147" s="799">
        <v>153</v>
      </c>
      <c r="X147" s="494">
        <f t="shared" si="18"/>
        <v>0</v>
      </c>
      <c r="Y147" s="716">
        <f>IFERROR($W147/$V147, 0)</f>
        <v>1</v>
      </c>
      <c r="Z147" s="501">
        <v>45754</v>
      </c>
      <c r="AA147" s="495">
        <v>1</v>
      </c>
      <c r="AB147" s="495">
        <v>1</v>
      </c>
      <c r="AC147" s="900">
        <v>0</v>
      </c>
      <c r="AD147" s="989" t="s">
        <v>401</v>
      </c>
      <c r="AE147" s="403"/>
    </row>
    <row r="148" spans="1:31" ht="24.75" customHeight="1">
      <c r="A148" s="974" t="s">
        <v>402</v>
      </c>
      <c r="B148" s="940" t="s">
        <v>50</v>
      </c>
      <c r="C148" s="489">
        <v>45924</v>
      </c>
      <c r="D148" s="690" t="s">
        <v>140</v>
      </c>
      <c r="E148" s="489">
        <v>45772</v>
      </c>
      <c r="F148" s="487" t="s">
        <v>86</v>
      </c>
      <c r="G148" s="487" t="s">
        <v>403</v>
      </c>
      <c r="H148" s="491">
        <v>0</v>
      </c>
      <c r="I148" s="491" t="s">
        <v>272</v>
      </c>
      <c r="J148" s="491" t="s">
        <v>63</v>
      </c>
      <c r="K148" s="487"/>
      <c r="L148" s="497" t="s">
        <v>52</v>
      </c>
      <c r="M148" s="491" t="s">
        <v>57</v>
      </c>
      <c r="N148" s="574">
        <v>4397.6499999999996</v>
      </c>
      <c r="O148" s="491" t="s">
        <v>57</v>
      </c>
      <c r="P148" s="888" t="s">
        <v>273</v>
      </c>
      <c r="Q148" s="493">
        <v>45852</v>
      </c>
      <c r="R148" s="587"/>
      <c r="S148" s="587"/>
      <c r="T148" s="587"/>
      <c r="U148" s="510" t="s">
        <v>370</v>
      </c>
      <c r="V148" s="494">
        <v>129</v>
      </c>
      <c r="W148" s="976">
        <v>129</v>
      </c>
      <c r="X148" s="494">
        <f>SUM(V148-W148)</f>
        <v>0</v>
      </c>
      <c r="Y148" s="716">
        <f>IFERROR($W148/$V148, 0)</f>
        <v>1</v>
      </c>
      <c r="Z148" s="501">
        <v>45856</v>
      </c>
      <c r="AA148" s="368">
        <v>0</v>
      </c>
      <c r="AB148" s="368">
        <v>0</v>
      </c>
      <c r="AC148" s="694">
        <v>0</v>
      </c>
      <c r="AD148" s="990"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370</v>
      </c>
      <c r="V149" s="1000">
        <v>1010</v>
      </c>
      <c r="W149" s="1001">
        <v>978</v>
      </c>
      <c r="X149" s="521">
        <f>SUM(V149-W149)</f>
        <v>32</v>
      </c>
      <c r="Y149" s="1002">
        <f>IFERROR($W149/$V149, 0)</f>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356</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19">SUM(V154-W154)</f>
        <v>0</v>
      </c>
      <c r="Y154" s="1005">
        <f>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356</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19"/>
        <v>0</v>
      </c>
      <c r="Y155" s="1005">
        <f>IFERROR($W155/$V155, 0)</f>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356</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19"/>
        <v>0</v>
      </c>
      <c r="Y156" s="1005">
        <f>IFERROR($W156/$V156, 0)</f>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19"/>
        <v>0</v>
      </c>
      <c r="Y157" s="1005">
        <f>IFERROR($W157/$V157, 0)</f>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19"/>
        <v>0</v>
      </c>
      <c r="Y158" s="1005">
        <f>IFERROR($W158/$V158, 0)</f>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19"/>
        <v>0</v>
      </c>
      <c r="Y159" s="1005">
        <f>IFERROR($W159/$V159, 0)</f>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19"/>
        <v>0</v>
      </c>
      <c r="Y160" s="1005">
        <f>IFERROR($W160/$V160, 0)</f>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19"/>
        <v>0</v>
      </c>
      <c r="Y161" s="1005">
        <f>IFERROR($W161/$V161, 0)</f>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19"/>
        <v>0</v>
      </c>
      <c r="Y162" s="1005">
        <f>IFERROR($W162/$V162, 0)</f>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19"/>
        <v>0</v>
      </c>
      <c r="Y163" s="1005">
        <f>IFERROR($W163/$V163, 0)</f>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19"/>
        <v>0</v>
      </c>
      <c r="Y164" s="1005">
        <f>IFERROR($W164/$V164, 0)</f>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19"/>
        <v>0</v>
      </c>
      <c r="Y165" s="1005">
        <f>IFERROR($W165/$V165, 0)</f>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19"/>
        <v>0</v>
      </c>
      <c r="Y166" s="1005">
        <f>IFERROR($W166/$V166, 0)</f>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19"/>
        <v>0</v>
      </c>
      <c r="Y167" s="1005">
        <f>IFERROR($W167/$V167, 0)</f>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19"/>
        <v>0</v>
      </c>
      <c r="Y168" s="1013">
        <f>IFERROR($W168/$V168, 0)</f>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6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30 E143 E95 D95:D97 Q8:U11 E112:E113 D123 D149 Q148:T166 D137:E137 Q105:T106 U105:U107 Q140:Q146 Q126:T126 Q17:U103 Q127:U127 L2:L119 Q108:U125 L121:L153 U128:U166 Q128:Q138 R128:T146" xr:uid="{1D31F93E-3D68-4310-94BF-578ADAD65882}"/>
    <dataValidation type="list" allowBlank="1" showInputMessage="1" showErrorMessage="1" sqref="J154:J160 J162:J168 J104 J100:J101 J89 J87 J92:J97 J2:J82 J137:J149 J107:J132" xr:uid="{5598570D-D2DE-4A6E-ABB1-14F4B3480632}">
      <formula1>"Received, Pending, Not Required"</formula1>
    </dataValidation>
    <dataValidation type="list" allowBlank="1" showInputMessage="1" showErrorMessage="1" sqref="I6 I4 I36 I155:I157 I160 I162:I1048576 I96:I98 I8:I16 I144:I152 I53:I82 I18:I22 I100:I103 I107 I109:I111 I87:I94 I124:I129 I138 I140 I131:I135" xr:uid="{BDA55F74-4FDA-49CF-8062-F3046665EBCB}">
      <formula1>"On Track, In Jeopardy, Completed on Track, Completed, Completed -Missed TSD"</formula1>
    </dataValidation>
    <dataValidation type="list" allowBlank="1" showInputMessage="1" showErrorMessage="1" sqref="I7 I5 I17 I95 I130 I154 I158:I159 I161 I141:I143 I83:I86 I37:I52 I108 I137 I104:I106 I2:I3 I23:I35 I139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5"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358</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358</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358</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358</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358</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358</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358</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358</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358</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358</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377</v>
      </c>
      <c r="E36" s="51">
        <v>45716</v>
      </c>
      <c r="F36" s="50" t="s">
        <v>378</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377</v>
      </c>
      <c r="E39" s="712">
        <v>45695</v>
      </c>
      <c r="F39" s="50" t="s">
        <v>378</v>
      </c>
      <c r="G39" s="608" t="s">
        <v>352</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358</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360</v>
      </c>
      <c r="E42" s="712">
        <v>45692</v>
      </c>
      <c r="F42" s="712" t="s">
        <v>78</v>
      </c>
      <c r="G42" s="713" t="s">
        <v>536</v>
      </c>
      <c r="H42" s="52">
        <v>86</v>
      </c>
      <c r="I42" s="714" t="s">
        <v>358</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360</v>
      </c>
      <c r="E45" s="712">
        <v>45691</v>
      </c>
      <c r="F45" s="712" t="s">
        <v>78</v>
      </c>
      <c r="G45" s="713" t="s">
        <v>546</v>
      </c>
      <c r="H45" s="52">
        <v>73</v>
      </c>
      <c r="I45" s="721" t="s">
        <v>358</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358</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377</v>
      </c>
      <c r="E47" s="51">
        <v>45743</v>
      </c>
      <c r="F47" s="50" t="s">
        <v>378</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377</v>
      </c>
      <c r="E48" s="51">
        <v>45743</v>
      </c>
      <c r="F48" s="50" t="s">
        <v>378</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377</v>
      </c>
      <c r="E58" s="712">
        <v>45684</v>
      </c>
      <c r="F58" s="50" t="s">
        <v>378</v>
      </c>
      <c r="G58" s="713" t="s">
        <v>576</v>
      </c>
      <c r="H58" s="52">
        <v>90</v>
      </c>
      <c r="I58" s="714" t="s">
        <v>358</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358</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356</v>
      </c>
      <c r="G64" s="713" t="s">
        <v>590</v>
      </c>
      <c r="H64" s="52">
        <v>86</v>
      </c>
      <c r="I64" s="721" t="s">
        <v>358</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358</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377</v>
      </c>
      <c r="E73" s="77">
        <v>45695</v>
      </c>
      <c r="F73" s="893" t="s">
        <v>378</v>
      </c>
      <c r="G73" s="909" t="s">
        <v>611</v>
      </c>
      <c r="H73" s="76">
        <v>0</v>
      </c>
      <c r="I73" s="903" t="s">
        <v>358</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54">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54">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54">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54">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372</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54">
        <f>IFERROR(Table5[[#This Row],[Actual Redline Completed Footage UG]]/Table5[[#This Row],[Footage UG]], 0)</f>
        <v>0.97530364372469636</v>
      </c>
      <c r="V85" s="1058">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54">
        <f>IFERROR(Table5[[#This Row],[Actual Redline Completed Footage UG]]/Table5[[#This Row],[Footage UG]], 0)</f>
        <v>1.0074831628835121</v>
      </c>
      <c r="V86" s="1058">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54">
        <f>IFERROR(Table5[[#This Row],[Actual Redline Completed Footage UG]]/Table5[[#This Row],[Footage UG]], 0)</f>
        <v>1.420899854862119</v>
      </c>
      <c r="V87" s="1058">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54">
        <f>IFERROR(Table5[[#This Row],[Actual Redline Completed Footage UG]]/Table5[[#This Row],[Footage UG]], 0)</f>
        <v>0.99640071985602885</v>
      </c>
      <c r="V88" s="1058">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54">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55">
        <v>1044</v>
      </c>
      <c r="T90" s="83">
        <v>0</v>
      </c>
      <c r="U90" s="1054">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6">
        <v>0</v>
      </c>
      <c r="T91" s="108">
        <v>0</v>
      </c>
      <c r="U91" s="1054">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7">
        <v>581</v>
      </c>
      <c r="T92" s="30">
        <v>0</v>
      </c>
      <c r="U92" s="1054">
        <f>IFERROR(Table5[[#This Row],[Actual Redline Completed Footage UG]]/Table5[[#This Row],[Footage UG]], 0)</f>
        <v>1</v>
      </c>
      <c r="V92" s="1058">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54">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54">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54">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54">
        <f>IFERROR(Table5[[#This Row],[Actual Redline Completed Footage UG]]/Table5[[#This Row],[Footage UG]], 0)</f>
        <v>1.0894141829393629</v>
      </c>
      <c r="V96" s="1058">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54">
        <f>IFERROR(Table5[[#This Row],[Actual Redline Completed Footage UG]]/Table5[[#This Row],[Footage UG]], 0)</f>
        <v>1</v>
      </c>
      <c r="V97" s="1058">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54">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54">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54">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54">
        <f>IFERROR(Table5[[#This Row],[Actual Redline Completed Footage UG]]/Table5[[#This Row],[Footage UG]], 0)</f>
        <v>0.93893714869698519</v>
      </c>
      <c r="V101" s="1058">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54">
        <f>IFERROR(Table5[[#This Row],[Actual Redline Completed Footage UG]]/Table5[[#This Row],[Footage UG]], 0)</f>
        <v>0.90158371040723984</v>
      </c>
      <c r="V102" s="1058">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54">
        <f>IFERROR(Table5[[#This Row],[Actual Redline Completed Footage UG]]/Table5[[#This Row],[Footage UG]], 0)</f>
        <v>0.94802207911683534</v>
      </c>
      <c r="V103" s="1058">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54">
        <f>IFERROR(Table5[[#This Row],[Actual Redline Completed Footage UG]]/Table5[[#This Row],[Footage UG]], 0)</f>
        <v>1.0034376696218563</v>
      </c>
      <c r="V104" s="1059">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54">
        <f>IFERROR(Table5[[#This Row],[Actual Redline Completed Footage UG]]/Table5[[#This Row],[Footage UG]], 0)</f>
        <v>1.0064945878434637</v>
      </c>
      <c r="V105" s="1059">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54">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377</v>
      </c>
      <c r="E107" s="523">
        <v>45716</v>
      </c>
      <c r="F107" s="528" t="s">
        <v>378</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54">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54">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377</v>
      </c>
      <c r="E109" s="498">
        <v>45807</v>
      </c>
      <c r="F109" s="487" t="s">
        <v>378</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54">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385</v>
      </c>
      <c r="E110" s="498">
        <v>45743</v>
      </c>
      <c r="F110" s="497" t="s">
        <v>378</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54">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54">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54">
        <f>IFERROR(Table5[[#This Row],[Actual Redline Completed Footage UG]]/Table5[[#This Row],[Footage UG]], 0)</f>
        <v>1.0024783147459728</v>
      </c>
      <c r="V112" s="1058">
        <v>45709</v>
      </c>
      <c r="W112" s="646">
        <v>1</v>
      </c>
      <c r="X112" s="646">
        <v>1</v>
      </c>
      <c r="Y112" s="646">
        <v>1</v>
      </c>
      <c r="Z112" s="54">
        <v>45894</v>
      </c>
      <c r="AA112" s="632" t="s">
        <v>703</v>
      </c>
    </row>
    <row r="113" spans="1:27" ht="39.75" customHeight="1">
      <c r="A113" s="828" t="s">
        <v>704</v>
      </c>
      <c r="B113" s="834" t="s">
        <v>50</v>
      </c>
      <c r="C113" s="57">
        <v>45772</v>
      </c>
      <c r="D113" s="57" t="s">
        <v>377</v>
      </c>
      <c r="E113" s="836">
        <v>45686</v>
      </c>
      <c r="F113" s="835" t="s">
        <v>378</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54">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54">
        <f>IFERROR(Table5[[#This Row],[Actual Redline Completed Footage UG]]/Table5[[#This Row],[Footage UG]], 0)</f>
        <v>1.0257383270087443</v>
      </c>
      <c r="V114" s="1058">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54">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54">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54">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54">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54">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54">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51" t="s">
        <v>727</v>
      </c>
      <c r="B121" s="965" t="s">
        <v>50</v>
      </c>
      <c r="C121" s="966">
        <v>45711</v>
      </c>
      <c r="D121" s="966" t="s">
        <v>60</v>
      </c>
      <c r="E121" s="966">
        <v>45694</v>
      </c>
      <c r="F121" s="966" t="s">
        <v>67</v>
      </c>
      <c r="G121" s="967" t="s">
        <v>728</v>
      </c>
      <c r="H121" s="968">
        <v>0</v>
      </c>
      <c r="I121" s="969" t="s">
        <v>358</v>
      </c>
      <c r="J121" s="968" t="s">
        <v>63</v>
      </c>
      <c r="K121" s="966">
        <v>45686</v>
      </c>
      <c r="L121" s="970" t="s">
        <v>57</v>
      </c>
      <c r="M121" s="1053">
        <v>22755.7</v>
      </c>
      <c r="N121" s="98"/>
      <c r="O121" s="970" t="s">
        <v>57</v>
      </c>
      <c r="P121" s="1052" t="s">
        <v>273</v>
      </c>
      <c r="Q121" s="971">
        <v>45693</v>
      </c>
      <c r="R121" s="972">
        <v>1735</v>
      </c>
      <c r="S121" s="1050">
        <v>1725</v>
      </c>
      <c r="T121" s="30">
        <v>0</v>
      </c>
      <c r="U121" s="1054">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54">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377</v>
      </c>
      <c r="K5">
        <v>6147</v>
      </c>
      <c r="N5" t="s">
        <v>377</v>
      </c>
      <c r="O5">
        <v>7120</v>
      </c>
      <c r="P5">
        <v>22896</v>
      </c>
      <c r="Q5">
        <v>7447</v>
      </c>
      <c r="R5">
        <v>37463</v>
      </c>
    </row>
    <row r="6" spans="1:18">
      <c r="A6" t="s">
        <v>354</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391</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385</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385</v>
      </c>
      <c r="K17">
        <v>6718</v>
      </c>
    </row>
    <row r="18" spans="1:11">
      <c r="A18" t="s">
        <v>690</v>
      </c>
      <c r="F18">
        <v>823</v>
      </c>
      <c r="G18">
        <v>823</v>
      </c>
      <c r="J18" t="s">
        <v>60</v>
      </c>
    </row>
    <row r="19" spans="1:11">
      <c r="A19" t="s">
        <v>354</v>
      </c>
      <c r="E19">
        <v>23</v>
      </c>
      <c r="F19">
        <v>24</v>
      </c>
      <c r="G19">
        <v>47</v>
      </c>
      <c r="J19" t="s">
        <v>734</v>
      </c>
      <c r="K19">
        <v>71118</v>
      </c>
    </row>
    <row r="20" spans="1:11">
      <c r="A20" t="s">
        <v>535</v>
      </c>
      <c r="D20">
        <v>1319</v>
      </c>
      <c r="G20">
        <v>1319</v>
      </c>
    </row>
    <row r="21" spans="1:11">
      <c r="A21" t="s">
        <v>391</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381</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391</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381</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745</v>
      </c>
      <c r="F66">
        <v>0</v>
      </c>
      <c r="G66">
        <v>0</v>
      </c>
    </row>
    <row r="67" spans="1:7">
      <c r="A67" t="s">
        <v>384</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391</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384</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391</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384</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354</v>
      </c>
    </row>
    <row r="181" spans="1:7">
      <c r="A181" t="s">
        <v>391</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391</v>
      </c>
    </row>
    <row r="228" spans="1:7">
      <c r="A228" t="s">
        <v>588</v>
      </c>
    </row>
    <row r="229" spans="1:7">
      <c r="A229" t="s">
        <v>722</v>
      </c>
      <c r="B229">
        <v>762</v>
      </c>
      <c r="C229">
        <v>0</v>
      </c>
      <c r="D229">
        <v>0</v>
      </c>
      <c r="E229">
        <v>76</v>
      </c>
      <c r="G229">
        <v>838</v>
      </c>
    </row>
    <row r="230" spans="1:7">
      <c r="A230" t="s">
        <v>528</v>
      </c>
    </row>
    <row r="231" spans="1:7">
      <c r="A231" t="s">
        <v>381</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376</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381</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388</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388</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363</v>
      </c>
      <c r="B316">
        <v>590</v>
      </c>
      <c r="C316">
        <v>343</v>
      </c>
      <c r="G316">
        <v>933</v>
      </c>
    </row>
    <row r="317" spans="1:7">
      <c r="A317" t="s">
        <v>400</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394</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394</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394</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348</v>
      </c>
      <c r="C435">
        <v>55</v>
      </c>
      <c r="G435">
        <v>55</v>
      </c>
    </row>
    <row r="436" spans="1:7">
      <c r="A436" t="s">
        <v>507</v>
      </c>
      <c r="D436">
        <v>1190</v>
      </c>
      <c r="G436">
        <v>1190</v>
      </c>
    </row>
    <row r="437" spans="1:7">
      <c r="A437" t="s">
        <v>754</v>
      </c>
      <c r="C437">
        <v>30</v>
      </c>
      <c r="G437">
        <v>30</v>
      </c>
    </row>
    <row r="438" spans="1:7">
      <c r="A438" t="s">
        <v>376</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376</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336</v>
      </c>
      <c r="B470">
        <v>644</v>
      </c>
      <c r="C470">
        <v>1430</v>
      </c>
      <c r="D470">
        <v>970</v>
      </c>
      <c r="G470">
        <v>3044</v>
      </c>
    </row>
    <row r="471" spans="1:7">
      <c r="A471" t="s">
        <v>368</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376</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402</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381</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374</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374</v>
      </c>
      <c r="B749">
        <v>1238</v>
      </c>
      <c r="C749">
        <v>1531</v>
      </c>
      <c r="D749">
        <v>1250</v>
      </c>
      <c r="E749">
        <v>361</v>
      </c>
      <c r="G749">
        <v>4380</v>
      </c>
    </row>
    <row r="750" spans="1:7">
      <c r="A750" t="s">
        <v>405</v>
      </c>
      <c r="B750">
        <v>711</v>
      </c>
      <c r="G750">
        <v>711</v>
      </c>
    </row>
    <row r="751" spans="1:7">
      <c r="A751" t="s">
        <v>788</v>
      </c>
      <c r="D751">
        <v>75</v>
      </c>
      <c r="G751">
        <v>75</v>
      </c>
    </row>
    <row r="752" spans="1:7">
      <c r="A752" t="s">
        <v>371</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374</v>
      </c>
    </row>
    <row r="769" spans="1:7">
      <c r="A769" t="s">
        <v>371</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360</v>
      </c>
      <c r="C2" s="155">
        <v>45698</v>
      </c>
      <c r="D2" s="144">
        <v>2677</v>
      </c>
      <c r="E2" s="144"/>
      <c r="F2" s="144"/>
      <c r="G2" t="str">
        <f>TEXT(C2,"mmmm")</f>
        <v>February</v>
      </c>
    </row>
    <row r="3" spans="1:7" ht="15.6">
      <c r="A3" s="119" t="s">
        <v>391</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391</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391</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391</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391</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377</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535</v>
      </c>
      <c r="B28" s="249" t="s">
        <v>360</v>
      </c>
      <c r="C28" s="156">
        <v>45707</v>
      </c>
      <c r="D28" s="119">
        <v>1319</v>
      </c>
      <c r="E28" s="119"/>
      <c r="F28" s="120"/>
      <c r="G28" t="str">
        <f t="shared" si="0"/>
        <v>February</v>
      </c>
    </row>
    <row r="29" spans="1:7" ht="15.6">
      <c r="A29" s="119" t="s">
        <v>391</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360</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391</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360</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377</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391</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535</v>
      </c>
      <c r="B60" s="250" t="s">
        <v>360</v>
      </c>
      <c r="C60" s="156">
        <v>45713</v>
      </c>
      <c r="D60" s="119"/>
      <c r="E60" s="119"/>
      <c r="F60" s="120"/>
      <c r="G60" t="str">
        <f t="shared" si="0"/>
        <v>February</v>
      </c>
    </row>
    <row r="61" spans="1:7">
      <c r="A61" s="119" t="s">
        <v>575</v>
      </c>
      <c r="B61" s="157" t="s">
        <v>377</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360</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391</v>
      </c>
      <c r="B85" s="248" t="s">
        <v>743</v>
      </c>
      <c r="C85" s="156">
        <v>45714</v>
      </c>
      <c r="D85" s="119">
        <v>25</v>
      </c>
      <c r="E85" s="119"/>
      <c r="F85" s="120"/>
      <c r="G85" t="str">
        <f t="shared" si="1"/>
        <v>February</v>
      </c>
    </row>
    <row r="86" spans="1:7">
      <c r="A86" s="119" t="s">
        <v>575</v>
      </c>
      <c r="B86" s="157" t="s">
        <v>377</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377</v>
      </c>
      <c r="C102" s="156">
        <v>45714</v>
      </c>
      <c r="D102" s="119"/>
      <c r="E102" s="119"/>
      <c r="F102" s="120"/>
      <c r="G102" t="str">
        <f t="shared" si="1"/>
        <v>February</v>
      </c>
    </row>
    <row r="103" spans="1:7">
      <c r="A103" s="119" t="s">
        <v>381</v>
      </c>
      <c r="B103" s="157" t="s">
        <v>377</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384</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385</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391</v>
      </c>
      <c r="B116" s="248" t="s">
        <v>743</v>
      </c>
      <c r="C116" s="124">
        <v>45715</v>
      </c>
      <c r="D116" s="120"/>
      <c r="E116" s="120"/>
      <c r="F116" s="137" t="s">
        <v>821</v>
      </c>
      <c r="G116" t="str">
        <f t="shared" si="1"/>
        <v>February</v>
      </c>
    </row>
    <row r="117" spans="1:7">
      <c r="A117" s="119" t="s">
        <v>575</v>
      </c>
      <c r="B117" s="157" t="s">
        <v>377</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360</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377</v>
      </c>
      <c r="C133" s="124">
        <v>45715</v>
      </c>
      <c r="D133" s="120"/>
      <c r="E133" s="120"/>
      <c r="F133" s="137" t="s">
        <v>824</v>
      </c>
      <c r="G133" t="str">
        <f t="shared" si="2"/>
        <v>February</v>
      </c>
    </row>
    <row r="134" spans="1:7">
      <c r="A134" s="119" t="s">
        <v>381</v>
      </c>
      <c r="B134" s="157" t="s">
        <v>377</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384</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385</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535</v>
      </c>
      <c r="B146" s="250" t="s">
        <v>360</v>
      </c>
      <c r="C146" s="124">
        <v>45716</v>
      </c>
      <c r="D146" s="125" t="s">
        <v>824</v>
      </c>
      <c r="E146" s="125"/>
      <c r="F146" s="120"/>
      <c r="G146" t="str">
        <f t="shared" si="2"/>
        <v>February</v>
      </c>
    </row>
    <row r="147" spans="1:7" ht="15.6">
      <c r="A147" s="119" t="s">
        <v>391</v>
      </c>
      <c r="B147" s="248" t="s">
        <v>743</v>
      </c>
      <c r="C147" s="124">
        <v>45716</v>
      </c>
      <c r="D147" s="125"/>
      <c r="E147" s="125"/>
      <c r="F147" s="125" t="s">
        <v>821</v>
      </c>
      <c r="G147" t="str">
        <f t="shared" si="2"/>
        <v>February</v>
      </c>
    </row>
    <row r="148" spans="1:7">
      <c r="A148" s="119" t="s">
        <v>575</v>
      </c>
      <c r="B148" s="157" t="s">
        <v>377</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360</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377</v>
      </c>
      <c r="C164" s="124">
        <v>45716</v>
      </c>
      <c r="D164" s="125">
        <v>886</v>
      </c>
      <c r="E164" s="125"/>
      <c r="F164" s="120" t="s">
        <v>809</v>
      </c>
      <c r="G164" t="str">
        <f t="shared" si="2"/>
        <v>February</v>
      </c>
    </row>
    <row r="165" spans="1:7">
      <c r="A165" s="119" t="s">
        <v>381</v>
      </c>
      <c r="B165" s="157" t="s">
        <v>377</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384</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385</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535</v>
      </c>
      <c r="B177" s="250" t="s">
        <v>360</v>
      </c>
      <c r="C177" s="124">
        <v>45719</v>
      </c>
      <c r="D177" s="125" t="s">
        <v>824</v>
      </c>
      <c r="E177" s="125"/>
      <c r="F177" s="120"/>
      <c r="G177" t="str">
        <f t="shared" si="2"/>
        <v>March</v>
      </c>
    </row>
    <row r="178" spans="1:7" ht="15.6">
      <c r="A178" s="119" t="s">
        <v>391</v>
      </c>
      <c r="B178" s="248" t="s">
        <v>743</v>
      </c>
      <c r="C178" s="124">
        <v>45719</v>
      </c>
      <c r="D178" s="125" t="s">
        <v>824</v>
      </c>
      <c r="E178" s="125"/>
      <c r="F178" s="120"/>
      <c r="G178" t="str">
        <f t="shared" si="2"/>
        <v>March</v>
      </c>
    </row>
    <row r="179" spans="1:7">
      <c r="A179" s="119" t="s">
        <v>575</v>
      </c>
      <c r="B179" s="157" t="s">
        <v>377</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360</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384</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385</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391</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377</v>
      </c>
      <c r="C216" s="124">
        <v>45720</v>
      </c>
      <c r="D216" s="125">
        <v>408</v>
      </c>
      <c r="E216" s="125"/>
      <c r="F216" s="120" t="s">
        <v>817</v>
      </c>
      <c r="G216" t="str">
        <f t="shared" si="3"/>
        <v>March</v>
      </c>
    </row>
    <row r="217" spans="1:8">
      <c r="A217" s="119" t="s">
        <v>381</v>
      </c>
      <c r="B217" s="157" t="s">
        <v>377</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385</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391</v>
      </c>
      <c r="B227" s="248" t="s">
        <v>743</v>
      </c>
      <c r="C227" s="124">
        <v>45721</v>
      </c>
      <c r="D227" s="125">
        <v>367</v>
      </c>
      <c r="E227" s="125"/>
      <c r="F227" s="120"/>
      <c r="G227" t="str">
        <f t="shared" si="3"/>
        <v>March</v>
      </c>
    </row>
    <row r="228" spans="1:7">
      <c r="A228" s="119" t="s">
        <v>575</v>
      </c>
      <c r="B228" s="157" t="s">
        <v>377</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377</v>
      </c>
      <c r="C244" s="124">
        <v>45721</v>
      </c>
      <c r="D244" s="125">
        <v>452</v>
      </c>
      <c r="E244" s="125"/>
      <c r="F244" s="111" t="s">
        <v>836</v>
      </c>
      <c r="G244" t="str">
        <f t="shared" si="3"/>
        <v>March</v>
      </c>
    </row>
    <row r="245" spans="1:7">
      <c r="A245" s="119" t="s">
        <v>381</v>
      </c>
      <c r="B245" s="157" t="s">
        <v>377</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384</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385</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391</v>
      </c>
      <c r="B264" s="248" t="s">
        <v>743</v>
      </c>
      <c r="C264" s="124">
        <v>45722</v>
      </c>
      <c r="D264" s="137">
        <v>245</v>
      </c>
      <c r="E264" s="137"/>
      <c r="F264" s="111" t="s">
        <v>813</v>
      </c>
      <c r="G264" t="str">
        <f t="shared" si="4"/>
        <v>March</v>
      </c>
    </row>
    <row r="265" spans="1:7">
      <c r="A265" s="119" t="s">
        <v>575</v>
      </c>
      <c r="B265" s="157" t="s">
        <v>377</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384</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385</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377</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391</v>
      </c>
      <c r="B304" s="248" t="s">
        <v>743</v>
      </c>
      <c r="C304" s="56">
        <v>45723</v>
      </c>
      <c r="D304" s="137">
        <v>0</v>
      </c>
      <c r="E304" s="137"/>
      <c r="F304" s="137" t="s">
        <v>846</v>
      </c>
      <c r="G304" t="str">
        <f t="shared" si="4"/>
        <v>March</v>
      </c>
    </row>
    <row r="305" spans="1:7">
      <c r="A305" s="119" t="s">
        <v>575</v>
      </c>
      <c r="B305" s="157" t="s">
        <v>377</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360</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377</v>
      </c>
      <c r="C321" s="56">
        <v>45723</v>
      </c>
      <c r="D321" s="137">
        <v>875</v>
      </c>
      <c r="E321" s="137"/>
      <c r="F321" s="137" t="s">
        <v>848</v>
      </c>
      <c r="G321" t="str">
        <f t="shared" si="4"/>
        <v>March</v>
      </c>
    </row>
    <row r="322" spans="1:7">
      <c r="A322" s="119" t="s">
        <v>381</v>
      </c>
      <c r="B322" s="157" t="s">
        <v>377</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384</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385</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377</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391</v>
      </c>
      <c r="B345" s="248" t="s">
        <v>743</v>
      </c>
      <c r="C345" s="56">
        <v>45726</v>
      </c>
      <c r="D345" s="137">
        <v>0</v>
      </c>
      <c r="E345" s="137"/>
      <c r="F345" s="137" t="s">
        <v>853</v>
      </c>
      <c r="G345" t="str">
        <f t="shared" si="5"/>
        <v>March</v>
      </c>
    </row>
    <row r="346" spans="1:7">
      <c r="A346" s="119" t="s">
        <v>575</v>
      </c>
      <c r="B346" s="157" t="s">
        <v>377</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360</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384</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385</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377</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535</v>
      </c>
      <c r="B385" s="250" t="s">
        <v>360</v>
      </c>
      <c r="C385" s="56">
        <v>45727</v>
      </c>
      <c r="D385" s="125">
        <v>0</v>
      </c>
      <c r="E385" s="125"/>
      <c r="G385" t="str">
        <f t="shared" si="5"/>
        <v>March</v>
      </c>
    </row>
    <row r="386" spans="1:7" ht="15.6">
      <c r="A386" s="119" t="s">
        <v>391</v>
      </c>
      <c r="B386" s="248" t="s">
        <v>743</v>
      </c>
      <c r="C386" s="56">
        <v>45727</v>
      </c>
      <c r="D386" s="125">
        <v>0</v>
      </c>
      <c r="E386" s="125"/>
      <c r="F386" s="125" t="s">
        <v>823</v>
      </c>
      <c r="G386" t="str">
        <f t="shared" si="5"/>
        <v>March</v>
      </c>
    </row>
    <row r="387" spans="1:7">
      <c r="A387" s="119" t="s">
        <v>575</v>
      </c>
      <c r="B387" s="157" t="s">
        <v>377</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360</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377</v>
      </c>
      <c r="C403" s="56">
        <v>45727</v>
      </c>
      <c r="D403" s="125">
        <v>199</v>
      </c>
      <c r="E403" s="125"/>
      <c r="F403" s="111" t="s">
        <v>804</v>
      </c>
      <c r="G403" t="str">
        <f t="shared" si="6"/>
        <v>March</v>
      </c>
    </row>
    <row r="404" spans="1:7">
      <c r="A404" s="119" t="s">
        <v>381</v>
      </c>
      <c r="B404" s="157" t="s">
        <v>377</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384</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385</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377</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377</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535</v>
      </c>
      <c r="B431" s="250" t="s">
        <v>360</v>
      </c>
      <c r="C431" s="56">
        <v>45728</v>
      </c>
      <c r="D431" s="125"/>
      <c r="E431" s="125"/>
      <c r="F431" s="125" t="s">
        <v>824</v>
      </c>
      <c r="G431" t="str">
        <f t="shared" si="6"/>
        <v>March</v>
      </c>
    </row>
    <row r="432" spans="1:7" ht="15.6">
      <c r="A432" s="119" t="s">
        <v>391</v>
      </c>
      <c r="B432" s="248" t="s">
        <v>743</v>
      </c>
      <c r="C432" s="56">
        <v>45728</v>
      </c>
      <c r="D432" s="125"/>
      <c r="E432" s="125"/>
      <c r="F432" s="125" t="s">
        <v>857</v>
      </c>
      <c r="G432" t="str">
        <f t="shared" si="6"/>
        <v>March</v>
      </c>
    </row>
    <row r="433" spans="1:7">
      <c r="A433" s="119" t="s">
        <v>575</v>
      </c>
      <c r="B433" s="157" t="s">
        <v>377</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360</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377</v>
      </c>
      <c r="C449" s="56">
        <v>45728</v>
      </c>
      <c r="D449" s="125" t="s">
        <v>824</v>
      </c>
      <c r="E449" s="125"/>
      <c r="G449" t="str">
        <f t="shared" si="6"/>
        <v>March</v>
      </c>
    </row>
    <row r="450" spans="1:7">
      <c r="A450" s="119" t="s">
        <v>381</v>
      </c>
      <c r="B450" s="157" t="s">
        <v>377</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384</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385</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377</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377</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535</v>
      </c>
      <c r="B481" s="250" t="s">
        <v>360</v>
      </c>
      <c r="C481" s="56">
        <v>45729</v>
      </c>
      <c r="D481" s="125"/>
      <c r="E481" s="125"/>
      <c r="G481" t="str">
        <f t="shared" si="7"/>
        <v>March</v>
      </c>
    </row>
    <row r="482" spans="1:7" ht="15.6">
      <c r="A482" s="119" t="s">
        <v>391</v>
      </c>
      <c r="B482" s="248" t="s">
        <v>743</v>
      </c>
      <c r="C482" s="56">
        <v>45729</v>
      </c>
      <c r="D482" s="125"/>
      <c r="E482" s="125"/>
      <c r="F482" s="125" t="s">
        <v>857</v>
      </c>
      <c r="G482" t="str">
        <f t="shared" si="7"/>
        <v>March</v>
      </c>
    </row>
    <row r="483" spans="1:7">
      <c r="A483" s="119" t="s">
        <v>575</v>
      </c>
      <c r="B483" s="157" t="s">
        <v>377</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360</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377</v>
      </c>
      <c r="C499" s="56">
        <v>45729</v>
      </c>
      <c r="D499" s="125" t="s">
        <v>824</v>
      </c>
      <c r="E499" s="125"/>
      <c r="G499" t="str">
        <f t="shared" si="7"/>
        <v>March</v>
      </c>
    </row>
    <row r="500" spans="1:7">
      <c r="A500" s="119" t="s">
        <v>381</v>
      </c>
      <c r="B500" s="157" t="s">
        <v>377</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384</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385</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377</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377</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535</v>
      </c>
      <c r="B532" s="250" t="s">
        <v>360</v>
      </c>
      <c r="C532" s="56">
        <v>45730</v>
      </c>
      <c r="D532" s="125"/>
      <c r="E532" s="125"/>
      <c r="F532" s="125" t="s">
        <v>824</v>
      </c>
      <c r="G532" t="str">
        <f t="shared" si="8"/>
        <v>March</v>
      </c>
    </row>
    <row r="533" spans="1:7" ht="15.6">
      <c r="A533" s="119" t="s">
        <v>391</v>
      </c>
      <c r="B533" s="248" t="s">
        <v>743</v>
      </c>
      <c r="C533" s="56">
        <v>45730</v>
      </c>
      <c r="D533" s="125"/>
      <c r="E533" s="125"/>
      <c r="F533" s="125" t="s">
        <v>857</v>
      </c>
      <c r="G533" t="str">
        <f t="shared" si="8"/>
        <v>March</v>
      </c>
    </row>
    <row r="534" spans="1:7">
      <c r="A534" s="119" t="s">
        <v>575</v>
      </c>
      <c r="B534" s="157" t="s">
        <v>377</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360</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377</v>
      </c>
      <c r="C550" s="56">
        <v>45730</v>
      </c>
      <c r="D550" s="125"/>
      <c r="E550" s="125"/>
      <c r="F550" s="125" t="s">
        <v>824</v>
      </c>
      <c r="G550" t="str">
        <f t="shared" si="8"/>
        <v>March</v>
      </c>
    </row>
    <row r="551" spans="1:7">
      <c r="A551" s="119" t="s">
        <v>381</v>
      </c>
      <c r="B551" s="157" t="s">
        <v>377</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384</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385</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377</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377</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391</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360</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377</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377</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377</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391</v>
      </c>
      <c r="B618" s="248" t="s">
        <v>743</v>
      </c>
      <c r="C618" s="56">
        <v>45734</v>
      </c>
      <c r="E618" s="43"/>
      <c r="F618" s="137" t="s">
        <v>857</v>
      </c>
      <c r="G618" t="str">
        <f t="shared" si="9"/>
        <v>March</v>
      </c>
    </row>
    <row r="619" spans="1:7">
      <c r="A619" s="119" t="s">
        <v>545</v>
      </c>
      <c r="B619" s="250" t="s">
        <v>360</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377</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391</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377</v>
      </c>
      <c r="C636" s="56">
        <v>45735</v>
      </c>
      <c r="D636" s="125">
        <v>728</v>
      </c>
      <c r="E636" s="43"/>
      <c r="F636" s="111" t="s">
        <v>892</v>
      </c>
      <c r="G636" t="str">
        <f t="shared" si="9"/>
        <v>March</v>
      </c>
    </row>
    <row r="637" spans="1:7">
      <c r="A637" s="216" t="s">
        <v>688</v>
      </c>
      <c r="B637" s="157" t="s">
        <v>377</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377</v>
      </c>
      <c r="C643" s="56">
        <v>45736</v>
      </c>
      <c r="D643" s="125">
        <v>700</v>
      </c>
      <c r="E643" s="43"/>
      <c r="F643" s="111" t="s">
        <v>895</v>
      </c>
      <c r="G643" t="str">
        <f t="shared" ref="G643:G706" si="10">TEXT(C643,"mmmm")</f>
        <v>March</v>
      </c>
    </row>
    <row r="644" spans="1:7">
      <c r="A644" s="216" t="s">
        <v>688</v>
      </c>
      <c r="B644" s="157" t="s">
        <v>377</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377</v>
      </c>
      <c r="C654" s="56">
        <v>45736</v>
      </c>
      <c r="D654" s="125">
        <v>700</v>
      </c>
      <c r="E654" s="43"/>
      <c r="F654" s="111" t="s">
        <v>895</v>
      </c>
      <c r="G654" t="str">
        <f t="shared" si="10"/>
        <v>March</v>
      </c>
    </row>
    <row r="655" spans="1:7">
      <c r="A655" s="216" t="s">
        <v>688</v>
      </c>
      <c r="B655" s="157" t="s">
        <v>377</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377</v>
      </c>
      <c r="C664" s="56">
        <v>45737</v>
      </c>
      <c r="D664" s="125">
        <v>709</v>
      </c>
      <c r="E664" s="43"/>
      <c r="F664" s="111" t="s">
        <v>902</v>
      </c>
      <c r="G664" t="str">
        <f t="shared" si="10"/>
        <v>March</v>
      </c>
    </row>
    <row r="665" spans="1:7">
      <c r="A665" s="216" t="s">
        <v>688</v>
      </c>
      <c r="B665" s="157" t="s">
        <v>377</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377</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377</v>
      </c>
      <c r="C682" s="56">
        <v>45740</v>
      </c>
      <c r="D682" s="144"/>
      <c r="E682" s="43"/>
      <c r="F682" s="144" t="s">
        <v>846</v>
      </c>
      <c r="G682" t="str">
        <f t="shared" si="10"/>
        <v>March</v>
      </c>
    </row>
    <row r="683" spans="1:7">
      <c r="A683" s="157" t="s">
        <v>753</v>
      </c>
      <c r="B683" s="157" t="s">
        <v>377</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377</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377</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381</v>
      </c>
      <c r="B697" s="157" t="s">
        <v>377</v>
      </c>
      <c r="C697" s="56">
        <v>45741</v>
      </c>
      <c r="D697" s="144"/>
      <c r="E697" s="43"/>
      <c r="F697" s="144" t="s">
        <v>846</v>
      </c>
      <c r="G697" t="str">
        <f t="shared" si="10"/>
        <v>March</v>
      </c>
    </row>
    <row r="698" spans="1:7">
      <c r="A698" s="144" t="s">
        <v>376</v>
      </c>
      <c r="B698" s="157" t="s">
        <v>377</v>
      </c>
      <c r="C698" s="56">
        <v>45741</v>
      </c>
      <c r="D698" s="145">
        <v>1065</v>
      </c>
      <c r="E698" s="144" t="s">
        <v>914</v>
      </c>
      <c r="F698" s="111" t="s">
        <v>926</v>
      </c>
      <c r="G698" t="str">
        <f t="shared" si="10"/>
        <v>March</v>
      </c>
    </row>
    <row r="699" spans="1:7">
      <c r="A699" s="144" t="s">
        <v>348</v>
      </c>
      <c r="B699" s="144" t="s">
        <v>385</v>
      </c>
      <c r="C699" s="56">
        <v>45741</v>
      </c>
      <c r="D699" s="144"/>
      <c r="E699" s="43"/>
      <c r="F699" s="144" t="s">
        <v>927</v>
      </c>
      <c r="G699" t="str">
        <f t="shared" si="10"/>
        <v>March</v>
      </c>
    </row>
    <row r="700" spans="1:7">
      <c r="A700" s="144" t="s">
        <v>704</v>
      </c>
      <c r="B700" s="157" t="s">
        <v>377</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391</v>
      </c>
      <c r="B703" s="248" t="s">
        <v>743</v>
      </c>
      <c r="C703" s="56">
        <v>45741</v>
      </c>
      <c r="D703" s="157"/>
      <c r="E703" s="43"/>
      <c r="F703" s="157" t="s">
        <v>909</v>
      </c>
      <c r="G703" t="str">
        <f t="shared" si="10"/>
        <v>March</v>
      </c>
    </row>
    <row r="704" spans="1:7">
      <c r="A704" s="144" t="s">
        <v>685</v>
      </c>
      <c r="B704" s="144" t="s">
        <v>385</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377</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376</v>
      </c>
      <c r="B720" s="157" t="s">
        <v>377</v>
      </c>
      <c r="C720" s="56">
        <v>45742</v>
      </c>
      <c r="D720" s="216">
        <v>825</v>
      </c>
      <c r="E720" s="43" t="s">
        <v>934</v>
      </c>
      <c r="F720" s="111" t="s">
        <v>809</v>
      </c>
      <c r="G720" t="str">
        <f t="shared" si="11"/>
        <v>March</v>
      </c>
    </row>
    <row r="721" spans="1:7">
      <c r="A721" s="144" t="s">
        <v>348</v>
      </c>
      <c r="B721" s="144" t="s">
        <v>385</v>
      </c>
      <c r="C721" s="56">
        <v>45742</v>
      </c>
      <c r="D721" s="216">
        <v>159</v>
      </c>
      <c r="E721" s="43" t="s">
        <v>925</v>
      </c>
      <c r="F721" s="111" t="s">
        <v>840</v>
      </c>
      <c r="G721" t="str">
        <f t="shared" si="11"/>
        <v>March</v>
      </c>
    </row>
    <row r="722" spans="1:7">
      <c r="A722" s="144" t="s">
        <v>704</v>
      </c>
      <c r="B722" s="157" t="s">
        <v>377</v>
      </c>
      <c r="C722" s="56">
        <v>45742</v>
      </c>
      <c r="D722" s="216"/>
      <c r="E722" s="43"/>
      <c r="F722" s="216" t="s">
        <v>846</v>
      </c>
      <c r="G722" t="str">
        <f t="shared" si="11"/>
        <v>March</v>
      </c>
    </row>
    <row r="723" spans="1:7">
      <c r="A723" s="144" t="s">
        <v>685</v>
      </c>
      <c r="B723" s="144" t="s">
        <v>385</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385</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377</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376</v>
      </c>
      <c r="B738" s="157" t="s">
        <v>377</v>
      </c>
      <c r="C738" s="56">
        <v>45743</v>
      </c>
      <c r="D738" s="216">
        <v>705</v>
      </c>
      <c r="E738" s="111" t="s">
        <v>914</v>
      </c>
      <c r="G738" t="str">
        <f t="shared" si="11"/>
        <v>March</v>
      </c>
      <c r="H738" s="167"/>
      <c r="I738" s="167"/>
      <c r="J738" s="167"/>
      <c r="K738" s="167"/>
      <c r="L738" s="167"/>
      <c r="M738" s="167"/>
    </row>
    <row r="739" spans="1:13">
      <c r="A739" s="144" t="s">
        <v>348</v>
      </c>
      <c r="B739" s="144" t="s">
        <v>385</v>
      </c>
      <c r="C739" s="56">
        <v>45743</v>
      </c>
      <c r="D739" s="216">
        <v>416</v>
      </c>
      <c r="E739" s="111" t="s">
        <v>943</v>
      </c>
      <c r="F739" s="111" t="s">
        <v>939</v>
      </c>
      <c r="G739" t="str">
        <f t="shared" si="11"/>
        <v>March</v>
      </c>
      <c r="H739" s="167"/>
      <c r="I739" s="260"/>
      <c r="J739" s="260"/>
      <c r="K739" s="167"/>
      <c r="L739" s="167"/>
      <c r="M739" s="167"/>
    </row>
    <row r="740" spans="1:13">
      <c r="A740" s="144" t="s">
        <v>704</v>
      </c>
      <c r="B740" s="157" t="s">
        <v>377</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385</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385</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381</v>
      </c>
      <c r="B763" s="157" t="s">
        <v>377</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348</v>
      </c>
      <c r="B770" s="144" t="s">
        <v>385</v>
      </c>
      <c r="C770" s="56">
        <v>45747</v>
      </c>
      <c r="D770" s="216">
        <v>0</v>
      </c>
      <c r="E770" s="43"/>
      <c r="F770" s="216" t="s">
        <v>958</v>
      </c>
      <c r="G770" t="str">
        <f t="shared" si="11"/>
        <v>March</v>
      </c>
      <c r="H770" s="260"/>
      <c r="I770" s="260"/>
      <c r="J770" s="260"/>
      <c r="K770" s="167"/>
    </row>
    <row r="771" spans="1:11">
      <c r="A771" s="144" t="s">
        <v>577</v>
      </c>
      <c r="B771" s="157" t="s">
        <v>377</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377</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377</v>
      </c>
      <c r="C786" s="56">
        <v>45748</v>
      </c>
      <c r="D786" s="144"/>
      <c r="E786" s="43"/>
      <c r="F786" s="144" t="s">
        <v>868</v>
      </c>
      <c r="G786" t="str">
        <f t="shared" si="12"/>
        <v>April</v>
      </c>
      <c r="H786" s="167"/>
      <c r="I786" s="167"/>
      <c r="J786" s="167"/>
      <c r="K786" s="167"/>
    </row>
    <row r="787" spans="1:11">
      <c r="A787" s="144" t="s">
        <v>388</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377</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377</v>
      </c>
      <c r="C800" s="56">
        <v>45749</v>
      </c>
      <c r="D800" s="144">
        <v>0</v>
      </c>
      <c r="E800" s="43"/>
      <c r="F800" s="144" t="s">
        <v>868</v>
      </c>
      <c r="G800" t="str">
        <f t="shared" si="12"/>
        <v>April</v>
      </c>
      <c r="H800" s="260"/>
      <c r="I800" s="260"/>
      <c r="J800" s="167"/>
      <c r="K800" s="167"/>
    </row>
    <row r="801" spans="1:11">
      <c r="A801" s="144" t="s">
        <v>388</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377</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388</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521</v>
      </c>
      <c r="B823" s="157" t="s">
        <v>377</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377</v>
      </c>
      <c r="C838" s="56">
        <v>45754</v>
      </c>
      <c r="D838" s="144">
        <v>132</v>
      </c>
      <c r="E838" s="43"/>
      <c r="G838" t="str">
        <f t="shared" si="13"/>
        <v>April</v>
      </c>
    </row>
    <row r="839" spans="1:7">
      <c r="A839" s="144" t="s">
        <v>722</v>
      </c>
      <c r="B839" s="157" t="s">
        <v>377</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400</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377</v>
      </c>
      <c r="C860" s="56">
        <v>45756</v>
      </c>
      <c r="D860" s="158">
        <v>1376</v>
      </c>
      <c r="E860" s="43"/>
      <c r="F860" s="43" t="s">
        <v>987</v>
      </c>
      <c r="G860" t="str">
        <f t="shared" si="13"/>
        <v>April</v>
      </c>
    </row>
    <row r="861" spans="1:7">
      <c r="A861" s="144" t="s">
        <v>394</v>
      </c>
      <c r="B861" s="144" t="s">
        <v>385</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377</v>
      </c>
      <c r="C871" s="56">
        <v>45757</v>
      </c>
      <c r="D871" s="43">
        <v>875</v>
      </c>
      <c r="E871" s="43"/>
      <c r="F871" s="43" t="s">
        <v>988</v>
      </c>
      <c r="G871" t="str">
        <f t="shared" si="13"/>
        <v>April</v>
      </c>
    </row>
    <row r="872" spans="1:7">
      <c r="A872" s="144" t="s">
        <v>573</v>
      </c>
      <c r="B872" s="144" t="s">
        <v>385</v>
      </c>
      <c r="C872" s="56">
        <v>45757</v>
      </c>
      <c r="D872" s="43">
        <v>711</v>
      </c>
      <c r="E872" s="43"/>
      <c r="F872" s="43" t="s">
        <v>989</v>
      </c>
      <c r="G872" t="str">
        <f t="shared" si="13"/>
        <v>April</v>
      </c>
    </row>
    <row r="873" spans="1:7">
      <c r="A873" s="144" t="s">
        <v>394</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394</v>
      </c>
      <c r="B877" s="144" t="s">
        <v>385</v>
      </c>
      <c r="C877" s="56">
        <v>45758</v>
      </c>
      <c r="D877" s="43">
        <v>431</v>
      </c>
      <c r="E877" s="43"/>
      <c r="G877" t="str">
        <f t="shared" si="13"/>
        <v>April</v>
      </c>
    </row>
    <row r="878" spans="1:7">
      <c r="A878" s="144" t="s">
        <v>550</v>
      </c>
      <c r="B878" s="157" t="s">
        <v>377</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388</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377</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394</v>
      </c>
      <c r="B888" s="144" t="s">
        <v>385</v>
      </c>
      <c r="C888" s="56">
        <v>45761</v>
      </c>
      <c r="D888" s="43">
        <v>276</v>
      </c>
      <c r="E888" s="43"/>
      <c r="F888" s="144"/>
      <c r="G888" t="str">
        <f t="shared" si="13"/>
        <v>April</v>
      </c>
    </row>
    <row r="889" spans="1:7">
      <c r="A889" s="144" t="s">
        <v>550</v>
      </c>
      <c r="B889" s="157" t="s">
        <v>377</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385</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394</v>
      </c>
      <c r="B898" s="144" t="s">
        <v>385</v>
      </c>
      <c r="C898" s="56">
        <v>45762</v>
      </c>
      <c r="D898" s="43">
        <v>779</v>
      </c>
      <c r="E898" s="43"/>
      <c r="F898" s="43" t="s">
        <v>822</v>
      </c>
      <c r="G898" t="str">
        <f t="shared" si="13"/>
        <v>April</v>
      </c>
    </row>
    <row r="899" spans="1:7">
      <c r="A899" s="144" t="s">
        <v>550</v>
      </c>
      <c r="B899" s="157" t="s">
        <v>377</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385</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354</v>
      </c>
      <c r="B911" s="157" t="s">
        <v>377</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394</v>
      </c>
      <c r="B913" s="144" t="s">
        <v>385</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385</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394</v>
      </c>
      <c r="B926" s="310" t="s">
        <v>385</v>
      </c>
      <c r="C926" s="56">
        <v>45764</v>
      </c>
      <c r="D926" s="43">
        <v>338</v>
      </c>
      <c r="E926" s="43"/>
      <c r="F926" s="43" t="s">
        <v>1016</v>
      </c>
      <c r="G926" t="str">
        <f t="shared" si="14"/>
        <v>April</v>
      </c>
    </row>
    <row r="927" spans="1:7">
      <c r="A927" s="310" t="s">
        <v>550</v>
      </c>
      <c r="B927" s="157" t="s">
        <v>377</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385</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394</v>
      </c>
      <c r="B938" s="310" t="s">
        <v>385</v>
      </c>
      <c r="C938" s="56">
        <v>45765</v>
      </c>
      <c r="D938" s="43">
        <v>26</v>
      </c>
      <c r="E938" s="43"/>
      <c r="F938" s="43" t="s">
        <v>1022</v>
      </c>
      <c r="G938" t="str">
        <f t="shared" si="14"/>
        <v>April</v>
      </c>
    </row>
    <row r="939" spans="1:7">
      <c r="A939" s="310" t="s">
        <v>550</v>
      </c>
      <c r="B939" s="157" t="s">
        <v>377</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377</v>
      </c>
      <c r="C942" s="56">
        <v>45765</v>
      </c>
      <c r="D942" s="43">
        <v>706</v>
      </c>
      <c r="E942" s="43"/>
      <c r="F942" s="43" t="s">
        <v>840</v>
      </c>
      <c r="G942" t="str">
        <f t="shared" si="14"/>
        <v>April</v>
      </c>
    </row>
    <row r="943" spans="1:7">
      <c r="A943" s="144" t="s">
        <v>695</v>
      </c>
      <c r="B943" s="312" t="s">
        <v>385</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394</v>
      </c>
      <c r="B951" s="310" t="s">
        <v>385</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385</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394</v>
      </c>
      <c r="B963" s="310" t="s">
        <v>385</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385</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394</v>
      </c>
      <c r="B977" s="310" t="s">
        <v>385</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385</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385</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385</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377</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385</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377</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376</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376</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376</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376</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376</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368</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376</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368</v>
      </c>
      <c r="B1179" s="310" t="s">
        <v>66</v>
      </c>
      <c r="C1179" s="56">
        <v>45800</v>
      </c>
      <c r="D1179" s="43">
        <v>285</v>
      </c>
      <c r="F1179" s="43" t="s">
        <v>1162</v>
      </c>
      <c r="G1179" t="str">
        <f t="shared" si="21"/>
        <v>May</v>
      </c>
    </row>
    <row r="1180" spans="1:7">
      <c r="A1180" s="144" t="s">
        <v>376</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376</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376</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402</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381</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374</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374</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374</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371</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374</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371</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374</v>
      </c>
      <c r="B1599" s="739" t="s">
        <v>140</v>
      </c>
      <c r="C1599" s="56">
        <v>45918</v>
      </c>
      <c r="D1599" s="43">
        <v>361</v>
      </c>
      <c r="F1599" s="789" t="s">
        <v>1315</v>
      </c>
      <c r="G1599" t="s">
        <v>1282</v>
      </c>
    </row>
    <row r="1600" spans="1:7">
      <c r="A1600" s="69" t="s">
        <v>371</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334</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334</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374</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374</v>
      </c>
      <c r="B1641" s="677" t="s">
        <v>743</v>
      </c>
      <c r="C1641" s="56">
        <v>45924</v>
      </c>
      <c r="E1641" s="327">
        <v>1837</v>
      </c>
      <c r="F1641" s="69" t="s">
        <v>1334</v>
      </c>
      <c r="G1641" t="s">
        <v>1282</v>
      </c>
    </row>
    <row r="1642" spans="1:7">
      <c r="A1642" s="814" t="s">
        <v>371</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795" t="s">
        <v>1339</v>
      </c>
      <c r="C1665" s="56">
        <v>45929</v>
      </c>
      <c r="D1665" s="158">
        <v>1491</v>
      </c>
      <c r="G1665" t="s">
        <v>1282</v>
      </c>
    </row>
    <row r="1666" spans="1:7" ht="15">
      <c r="A1666" s="310" t="s">
        <v>791</v>
      </c>
      <c r="B1666" s="795" t="s">
        <v>1340</v>
      </c>
      <c r="C1666" s="56">
        <v>45929</v>
      </c>
      <c r="D1666" s="43">
        <v>760</v>
      </c>
      <c r="G1666" t="s">
        <v>1282</v>
      </c>
    </row>
    <row r="1667" spans="1:7" ht="15">
      <c r="A1667" s="856" t="s">
        <v>315</v>
      </c>
      <c r="B1667" s="793"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4"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74"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75" t="s">
        <v>321</v>
      </c>
      <c r="B1680" s="144" t="s">
        <v>743</v>
      </c>
      <c r="C1680" s="316">
        <v>45930</v>
      </c>
      <c r="E1680" s="142">
        <v>536</v>
      </c>
      <c r="G1680" t="s">
        <v>1282</v>
      </c>
    </row>
    <row r="1681" spans="1:7" ht="15">
      <c r="A1681" s="875"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75"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76"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56" t="s">
        <v>332</v>
      </c>
      <c r="B1692" s="793"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76"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56" t="s">
        <v>332</v>
      </c>
      <c r="B1701" s="793" t="s">
        <v>140</v>
      </c>
      <c r="C1701" s="56">
        <v>45932</v>
      </c>
      <c r="D1701" s="158">
        <v>1472</v>
      </c>
      <c r="F1701" s="43" t="s">
        <v>1303</v>
      </c>
      <c r="G1701" t="s">
        <v>1349</v>
      </c>
    </row>
    <row r="1702" spans="1:7" ht="15">
      <c r="A1702" s="876"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87"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87"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87" t="s">
        <v>332</v>
      </c>
      <c r="B1743" s="144" t="s">
        <v>140</v>
      </c>
      <c r="C1743" s="56">
        <v>45938</v>
      </c>
      <c r="D1743" s="43">
        <v>308</v>
      </c>
      <c r="F1743" s="43" t="s">
        <v>1365</v>
      </c>
      <c r="G1743" t="s">
        <v>1349</v>
      </c>
    </row>
    <row r="1744" spans="1:7" ht="15">
      <c r="A1744" s="696"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38" t="s">
        <v>178</v>
      </c>
      <c r="B1751" s="738" t="s">
        <v>140</v>
      </c>
      <c r="C1751" s="56">
        <v>45939</v>
      </c>
      <c r="D1751" s="43">
        <v>980</v>
      </c>
      <c r="F1751" s="43" t="s">
        <v>1170</v>
      </c>
      <c r="G1751" t="s">
        <v>1349</v>
      </c>
    </row>
    <row r="1752" spans="1:7" ht="15">
      <c r="A1752" s="347" t="s">
        <v>791</v>
      </c>
      <c r="B1752" s="412" t="s">
        <v>1367</v>
      </c>
      <c r="C1752" s="56">
        <v>45939</v>
      </c>
      <c r="F1752" s="785" t="s">
        <v>1038</v>
      </c>
      <c r="G1752" t="s">
        <v>1349</v>
      </c>
    </row>
    <row r="1753" spans="1:7" ht="15">
      <c r="A1753" s="818" t="s">
        <v>332</v>
      </c>
      <c r="B1753" s="412" t="s">
        <v>140</v>
      </c>
      <c r="C1753" s="56">
        <v>45939</v>
      </c>
      <c r="F1753" s="661"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88" t="s">
        <v>790</v>
      </c>
      <c r="B1756" s="415" t="s">
        <v>743</v>
      </c>
      <c r="C1756" s="56">
        <v>45939</v>
      </c>
      <c r="D1756" s="43">
        <v>508</v>
      </c>
      <c r="G1756" t="s">
        <v>1349</v>
      </c>
    </row>
    <row r="1757" spans="1:7" ht="15">
      <c r="A1757" s="813" t="s">
        <v>790</v>
      </c>
      <c r="B1757" s="164" t="s">
        <v>211</v>
      </c>
      <c r="C1757" s="56">
        <v>45939</v>
      </c>
      <c r="F1757" s="661"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368</v>
      </c>
      <c r="B8" s="185" t="s">
        <v>210</v>
      </c>
      <c r="C8" s="181">
        <v>45742</v>
      </c>
      <c r="D8" s="190" t="s">
        <v>1377</v>
      </c>
      <c r="E8" s="122"/>
      <c r="F8" s="110"/>
      <c r="G8" s="110"/>
      <c r="H8" s="184">
        <v>84</v>
      </c>
      <c r="I8" s="186"/>
      <c r="J8" s="190" t="s">
        <v>57</v>
      </c>
      <c r="K8" s="190" t="s">
        <v>57</v>
      </c>
      <c r="L8" s="190" t="s">
        <v>63</v>
      </c>
      <c r="M8" s="198">
        <v>45716</v>
      </c>
      <c r="N8" s="30" t="s">
        <v>273</v>
      </c>
      <c r="O8" s="30" t="s">
        <v>273</v>
      </c>
      <c r="P8" s="766" t="s">
        <v>273</v>
      </c>
      <c r="Q8" s="69" t="s">
        <v>273</v>
      </c>
      <c r="R8" s="43" t="s">
        <v>1376</v>
      </c>
      <c r="S8" s="43" t="s">
        <v>273</v>
      </c>
      <c r="T8" s="43" t="s">
        <v>273</v>
      </c>
      <c r="U8" s="43" t="s">
        <v>273</v>
      </c>
      <c r="V8" s="69" t="s">
        <v>126</v>
      </c>
      <c r="W8" s="30"/>
      <c r="X8" s="69" t="s">
        <v>126</v>
      </c>
      <c r="Y8" t="e">
        <f>VLOOKUP(A8,#REF!,2,FALSE)</f>
        <v>#REF!</v>
      </c>
    </row>
    <row r="9" spans="1:25" ht="14.45">
      <c r="A9" s="180" t="s">
        <v>409</v>
      </c>
      <c r="B9" s="185" t="s">
        <v>210</v>
      </c>
      <c r="C9" s="181">
        <v>45742</v>
      </c>
      <c r="D9" s="551" t="s">
        <v>369</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629</v>
      </c>
      <c r="B50" s="180" t="s">
        <v>122</v>
      </c>
      <c r="C50" s="426">
        <v>45899</v>
      </c>
      <c r="D50" s="383" t="s">
        <v>372</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2" t="s">
        <v>337</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1380</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49"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6" t="s">
        <v>382</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2"/>
      <c r="F101" s="782"/>
      <c r="G101" s="782"/>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2"/>
      <c r="F103" s="782"/>
      <c r="G103" s="782"/>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2"/>
      <c r="F105" s="782"/>
      <c r="G105" s="782"/>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2"/>
      <c r="F106" s="782"/>
      <c r="G106" s="782"/>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584</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78">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398</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70" t="s">
        <v>403</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440</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1402</v>
      </c>
      <c r="B8" s="461" t="s">
        <v>1403</v>
      </c>
      <c r="C8" s="16">
        <v>45748</v>
      </c>
      <c r="D8" s="16" t="s">
        <v>1393</v>
      </c>
      <c r="E8" s="96" t="s">
        <v>52</v>
      </c>
      <c r="F8" s="97" t="s">
        <v>52</v>
      </c>
      <c r="G8" s="663" t="s">
        <v>1404</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1434</v>
      </c>
      <c r="B1" s="1046"/>
      <c r="C1" s="1046"/>
      <c r="E1" s="1046" t="s">
        <v>1435</v>
      </c>
      <c r="F1" s="1046"/>
      <c r="G1" s="1046"/>
      <c r="I1" s="1046" t="s">
        <v>1436</v>
      </c>
      <c r="J1" s="1046"/>
      <c r="K1" s="1046"/>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400</v>
      </c>
      <c r="J6">
        <v>153</v>
      </c>
      <c r="P6" s="44" t="s">
        <v>27</v>
      </c>
      <c r="Q6" s="44" t="s">
        <v>1444</v>
      </c>
      <c r="R6" t="s">
        <v>737</v>
      </c>
      <c r="U6" s="44" t="s">
        <v>1445</v>
      </c>
      <c r="V6" s="44" t="s">
        <v>1444</v>
      </c>
      <c r="W6" t="s">
        <v>737</v>
      </c>
    </row>
    <row r="7" spans="1:30">
      <c r="E7" t="s">
        <v>71</v>
      </c>
      <c r="G7">
        <v>15415</v>
      </c>
      <c r="I7" t="s">
        <v>348</v>
      </c>
      <c r="J7">
        <v>7980</v>
      </c>
      <c r="P7" t="s">
        <v>1438</v>
      </c>
      <c r="Q7" t="s">
        <v>446</v>
      </c>
      <c r="R7">
        <v>1</v>
      </c>
      <c r="U7" t="s">
        <v>1446</v>
      </c>
      <c r="W7">
        <v>1</v>
      </c>
      <c r="AC7" t="s">
        <v>1447</v>
      </c>
      <c r="AD7" t="s">
        <v>1448</v>
      </c>
    </row>
    <row r="8" spans="1:30">
      <c r="E8" t="s">
        <v>66</v>
      </c>
      <c r="G8">
        <v>24514</v>
      </c>
      <c r="I8" t="s">
        <v>351</v>
      </c>
      <c r="J8">
        <v>7562</v>
      </c>
      <c r="Q8" t="s">
        <v>448</v>
      </c>
      <c r="R8">
        <v>1</v>
      </c>
      <c r="U8" t="s">
        <v>1449</v>
      </c>
      <c r="W8">
        <v>1</v>
      </c>
      <c r="AA8" t="s">
        <v>1450</v>
      </c>
      <c r="AB8" s="263">
        <v>203521</v>
      </c>
      <c r="AC8" s="319">
        <f>AC5/AC4</f>
        <v>0.59090909090909094</v>
      </c>
      <c r="AD8" s="319">
        <f>AB9/AB8</f>
        <v>0.31446386367991508</v>
      </c>
    </row>
    <row r="9" spans="1:30">
      <c r="E9" t="s">
        <v>60</v>
      </c>
      <c r="G9">
        <v>15789</v>
      </c>
      <c r="I9" t="s">
        <v>381</v>
      </c>
      <c r="J9">
        <v>5005</v>
      </c>
      <c r="Q9" t="s">
        <v>1451</v>
      </c>
      <c r="R9">
        <v>1</v>
      </c>
      <c r="U9" t="s">
        <v>1452</v>
      </c>
      <c r="V9" t="s">
        <v>1451</v>
      </c>
      <c r="W9">
        <v>1</v>
      </c>
      <c r="AA9" t="s">
        <v>1453</v>
      </c>
      <c r="AB9">
        <v>64000</v>
      </c>
    </row>
    <row r="10" spans="1:30">
      <c r="E10" t="s">
        <v>360</v>
      </c>
      <c r="G10">
        <v>4975</v>
      </c>
      <c r="I10" t="s">
        <v>354</v>
      </c>
      <c r="J10">
        <v>6526</v>
      </c>
      <c r="Q10" t="s">
        <v>538</v>
      </c>
      <c r="R10">
        <v>1</v>
      </c>
      <c r="V10" t="s">
        <v>542</v>
      </c>
      <c r="W10">
        <v>1</v>
      </c>
    </row>
    <row r="11" spans="1:30">
      <c r="E11" t="s">
        <v>377</v>
      </c>
      <c r="G11">
        <v>9984</v>
      </c>
      <c r="I11" t="s">
        <v>388</v>
      </c>
      <c r="J11">
        <v>2931</v>
      </c>
      <c r="Q11" t="s">
        <v>542</v>
      </c>
      <c r="R11">
        <v>1</v>
      </c>
      <c r="V11" t="s">
        <v>394</v>
      </c>
      <c r="W11">
        <v>1</v>
      </c>
    </row>
    <row r="12" spans="1:30">
      <c r="E12" t="s">
        <v>734</v>
      </c>
      <c r="G12">
        <v>218297</v>
      </c>
      <c r="I12" t="s">
        <v>391</v>
      </c>
      <c r="J12">
        <v>5661</v>
      </c>
      <c r="Q12" t="s">
        <v>394</v>
      </c>
      <c r="R12">
        <v>1</v>
      </c>
      <c r="V12" t="s">
        <v>1454</v>
      </c>
      <c r="W12">
        <v>1</v>
      </c>
    </row>
    <row r="13" spans="1:30">
      <c r="I13" t="s">
        <v>423</v>
      </c>
      <c r="J13">
        <v>0</v>
      </c>
      <c r="Q13" t="s">
        <v>1455</v>
      </c>
      <c r="R13">
        <v>1</v>
      </c>
      <c r="V13" t="s">
        <v>695</v>
      </c>
      <c r="W13">
        <v>1</v>
      </c>
    </row>
    <row r="14" spans="1:30">
      <c r="I14" t="s">
        <v>359</v>
      </c>
      <c r="J14">
        <v>4975</v>
      </c>
      <c r="Q14" t="s">
        <v>556</v>
      </c>
      <c r="R14">
        <v>1</v>
      </c>
      <c r="U14" t="s">
        <v>1456</v>
      </c>
      <c r="W14">
        <v>5</v>
      </c>
    </row>
    <row r="15" spans="1:30">
      <c r="I15" t="s">
        <v>727</v>
      </c>
      <c r="J15">
        <v>1735</v>
      </c>
      <c r="Q15" t="s">
        <v>1454</v>
      </c>
      <c r="R15">
        <v>1</v>
      </c>
      <c r="U15" t="s">
        <v>763</v>
      </c>
      <c r="W15">
        <v>12</v>
      </c>
    </row>
    <row r="16" spans="1:30">
      <c r="I16" t="s">
        <v>108</v>
      </c>
      <c r="J16">
        <v>1534</v>
      </c>
      <c r="Q16" t="s">
        <v>558</v>
      </c>
      <c r="R16">
        <v>1</v>
      </c>
      <c r="U16" t="s">
        <v>734</v>
      </c>
      <c r="W16">
        <v>19</v>
      </c>
    </row>
    <row r="17" spans="9:18">
      <c r="I17" t="s">
        <v>368</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1457</v>
      </c>
      <c r="R21">
        <v>1</v>
      </c>
    </row>
    <row r="22" spans="9:18">
      <c r="I22" t="s">
        <v>376</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1458</v>
      </c>
      <c r="R25">
        <v>1</v>
      </c>
    </row>
    <row r="26" spans="9:18">
      <c r="I26" t="s">
        <v>76</v>
      </c>
      <c r="J26">
        <v>7020</v>
      </c>
      <c r="P26" t="s">
        <v>1459</v>
      </c>
      <c r="R26">
        <v>19</v>
      </c>
    </row>
    <row r="27" spans="9:18">
      <c r="I27" t="s">
        <v>85</v>
      </c>
      <c r="J27">
        <v>6387</v>
      </c>
      <c r="P27" t="s">
        <v>1460</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1461</v>
      </c>
      <c r="R32">
        <v>1</v>
      </c>
    </row>
    <row r="33" spans="9:18">
      <c r="I33" t="s">
        <v>402</v>
      </c>
      <c r="J33">
        <v>129</v>
      </c>
      <c r="Q33" t="s">
        <v>573</v>
      </c>
      <c r="R33">
        <v>1</v>
      </c>
    </row>
    <row r="34" spans="9:18">
      <c r="I34" t="s">
        <v>336</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371</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374</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334</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701</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385</v>
      </c>
      <c r="B19">
        <v>1</v>
      </c>
      <c r="D19" t="s">
        <v>385</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1472</v>
      </c>
      <c r="I1" s="1048"/>
      <c r="J1" s="1048"/>
      <c r="K1" s="1048"/>
      <c r="L1" s="1048"/>
      <c r="M1" s="1048"/>
      <c r="N1" s="1048"/>
      <c r="O1" s="1048"/>
      <c r="P1" s="266"/>
      <c r="Q1" s="1049" t="s">
        <v>34</v>
      </c>
      <c r="R1" s="1049"/>
      <c r="S1" s="1045"/>
      <c r="T1" s="1049"/>
      <c r="U1" s="1049"/>
      <c r="V1" s="1049"/>
      <c r="W1" s="1049"/>
      <c r="X1" s="1049"/>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440</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722</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594</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597</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550</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552</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538</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542</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394</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695</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569</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571</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562</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556</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558</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554</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564</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567</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693</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446</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448</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491</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485</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483</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489</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465</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467</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463</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501</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5" t="s">
        <v>463</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5" t="s">
        <v>465</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66" t="s">
        <v>467</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446</v>
      </c>
      <c r="B4" t="s">
        <v>122</v>
      </c>
      <c r="C4" s="113">
        <v>45772</v>
      </c>
      <c r="E4" t="s">
        <v>1434</v>
      </c>
      <c r="G4" t="s">
        <v>1438</v>
      </c>
      <c r="P4" t="s">
        <v>965</v>
      </c>
      <c r="Q4" t="s">
        <v>64</v>
      </c>
      <c r="R4" t="s">
        <v>1506</v>
      </c>
    </row>
    <row r="5" spans="1:18">
      <c r="A5" t="s">
        <v>542</v>
      </c>
      <c r="B5" t="s">
        <v>50</v>
      </c>
      <c r="C5" s="113">
        <v>45772</v>
      </c>
      <c r="E5" t="s">
        <v>1434</v>
      </c>
      <c r="G5" t="s">
        <v>1438</v>
      </c>
      <c r="P5" t="s">
        <v>1486</v>
      </c>
      <c r="Q5" t="s">
        <v>69</v>
      </c>
      <c r="R5" t="s">
        <v>1507</v>
      </c>
    </row>
    <row r="6" spans="1:18">
      <c r="A6" t="s">
        <v>554</v>
      </c>
      <c r="B6" t="s">
        <v>50</v>
      </c>
      <c r="C6" s="113">
        <v>45772</v>
      </c>
      <c r="E6" t="s">
        <v>1434</v>
      </c>
      <c r="G6" t="s">
        <v>1438</v>
      </c>
      <c r="P6" t="s">
        <v>1486</v>
      </c>
      <c r="Q6" t="s">
        <v>64</v>
      </c>
      <c r="R6" t="s">
        <v>1508</v>
      </c>
    </row>
    <row r="7" spans="1:18">
      <c r="A7" t="s">
        <v>556</v>
      </c>
      <c r="B7" t="s">
        <v>50</v>
      </c>
      <c r="C7" s="113">
        <v>45831</v>
      </c>
      <c r="E7" t="s">
        <v>1434</v>
      </c>
      <c r="G7" t="s">
        <v>1438</v>
      </c>
      <c r="P7" t="s">
        <v>1486</v>
      </c>
      <c r="Q7" t="s">
        <v>64</v>
      </c>
      <c r="R7" t="s">
        <v>1509</v>
      </c>
    </row>
    <row r="8" spans="1:18">
      <c r="A8" t="s">
        <v>558</v>
      </c>
      <c r="B8" t="s">
        <v>50</v>
      </c>
      <c r="C8" s="113">
        <v>45831</v>
      </c>
      <c r="E8" t="s">
        <v>1434</v>
      </c>
      <c r="G8" t="s">
        <v>1438</v>
      </c>
      <c r="P8" t="s">
        <v>1486</v>
      </c>
      <c r="Q8" t="s">
        <v>64</v>
      </c>
      <c r="R8" t="s">
        <v>1510</v>
      </c>
    </row>
    <row r="9" spans="1:18">
      <c r="A9" t="s">
        <v>562</v>
      </c>
      <c r="B9" t="s">
        <v>50</v>
      </c>
      <c r="C9" s="113">
        <v>45831</v>
      </c>
      <c r="E9" t="s">
        <v>1434</v>
      </c>
      <c r="G9" t="s">
        <v>1438</v>
      </c>
      <c r="P9" t="s">
        <v>1511</v>
      </c>
      <c r="Q9" t="s">
        <v>58</v>
      </c>
      <c r="R9" t="s">
        <v>1512</v>
      </c>
    </row>
    <row r="10" spans="1:18">
      <c r="A10" t="s">
        <v>564</v>
      </c>
      <c r="B10" t="s">
        <v>50</v>
      </c>
      <c r="C10" s="113">
        <v>45831</v>
      </c>
      <c r="E10" t="s">
        <v>1434</v>
      </c>
      <c r="G10" t="s">
        <v>1438</v>
      </c>
      <c r="P10" t="s">
        <v>1486</v>
      </c>
      <c r="Q10" t="s">
        <v>64</v>
      </c>
      <c r="R10" t="s">
        <v>1513</v>
      </c>
    </row>
    <row r="11" spans="1:18">
      <c r="A11" t="s">
        <v>567</v>
      </c>
      <c r="B11" t="s">
        <v>50</v>
      </c>
      <c r="C11" s="113">
        <v>45831</v>
      </c>
      <c r="E11" t="s">
        <v>1434</v>
      </c>
      <c r="G11" t="s">
        <v>1438</v>
      </c>
      <c r="P11" t="s">
        <v>1486</v>
      </c>
      <c r="Q11" t="s">
        <v>64</v>
      </c>
      <c r="R11" t="s">
        <v>1514</v>
      </c>
    </row>
    <row r="12" spans="1:18">
      <c r="A12" t="s">
        <v>693</v>
      </c>
      <c r="B12" t="s">
        <v>50</v>
      </c>
      <c r="C12" s="113">
        <v>45831</v>
      </c>
      <c r="E12" t="s">
        <v>1434</v>
      </c>
      <c r="G12" t="s">
        <v>1438</v>
      </c>
      <c r="P12" t="s">
        <v>1486</v>
      </c>
      <c r="Q12" t="s">
        <v>58</v>
      </c>
      <c r="R12" t="s">
        <v>1515</v>
      </c>
    </row>
    <row r="13" spans="1:18">
      <c r="A13" t="s">
        <v>594</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E290E9-4BDC-4C44-B154-94E5C362D7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2025-10-10T12:53:40Z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