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862" documentId="8_{DCF85A03-1EEC-410A-B6A1-333228F65FDB}" xr6:coauthVersionLast="47" xr6:coauthVersionMax="47" xr10:uidLastSave="{DAFD64D4-4EF6-480A-A832-75E74E49B85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3" r:id="rId12"/>
    <pivotCache cacheId="644" r:id="rId13"/>
    <pivotCache cacheId="645" r:id="rId14"/>
    <pivotCache cacheId="646" r:id="rId15"/>
    <pivotCache cacheId="6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5" i="30"/>
  <c r="V190" i="30"/>
  <c r="V194" i="30"/>
  <c r="V11" i="30"/>
  <c r="V193" i="30"/>
  <c r="V189" i="30"/>
  <c r="V329" i="30"/>
  <c r="V8" i="30"/>
  <c r="V180" i="30"/>
  <c r="V25" i="30"/>
  <c r="V30" i="30"/>
  <c r="V33" i="30"/>
  <c r="V327" i="30"/>
  <c r="V36" i="30"/>
  <c r="V192" i="30"/>
  <c r="V349" i="30"/>
  <c r="V181" i="30"/>
  <c r="V184" i="30"/>
  <c r="V34" i="30"/>
  <c r="V187" i="30"/>
  <c r="V31" i="30"/>
  <c r="V27" i="30"/>
  <c r="V325" i="30"/>
  <c r="V314" i="30"/>
  <c r="V35" i="30"/>
  <c r="V155" i="30"/>
  <c r="V24" i="30"/>
  <c r="V182" i="30"/>
  <c r="V156" i="30"/>
  <c r="V191" i="30"/>
  <c r="V6" i="30"/>
  <c r="V12" i="30"/>
  <c r="V317"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<sst xmlns="http://schemas.openxmlformats.org/spreadsheetml/2006/main" count="23811" uniqueCount="2859">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</sst>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3"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0" t="s">
        <v>0</v>
      </c>
      <c r="B1" s="1630"/>
      <c r="C1" s="1630"/>
      <c r="D1" s="1630"/>
      <c r="E1" s="1630"/>
      <c r="F1" s="1630"/>
      <c r="G1" s="1630"/>
      <c r="H1" s="1630"/>
      <c r="I1" s="1630"/>
      <c r="J1" s="1630"/>
      <c r="K1" s="1630"/>
      <c r="L1" s="1630"/>
      <c r="M1" s="1630"/>
      <c r="N1" s="1630"/>
      <c r="O1" s="1630"/>
      <c r="P1" s="1630"/>
      <c r="Q1" s="1005"/>
      <c r="S1" s="1573"/>
      <c r="T1" s="1573"/>
      <c r="U1" s="1573"/>
      <c r="V1" s="1573"/>
      <c r="W1" s="1005"/>
      <c r="X1" s="1005"/>
      <c r="Y1" s="1005"/>
      <c r="Z1" s="1005"/>
    </row>
    <row r="2" spans="1:26" ht="24.95" customHeight="1">
      <c r="A2" s="1631" t="str">
        <f ca="1">"Last Updated: "&amp;TEXT(NOW(),"MM/DD/YYYY  h:mm AM/PM")</f>
        <v>Last Updated: 07/13/2026  2:32 PM</v>
      </c>
      <c r="B2" s="1631"/>
      <c r="C2" s="1631"/>
      <c r="D2" s="1631"/>
      <c r="E2" s="1631"/>
      <c r="F2" s="1631"/>
      <c r="G2" s="1631"/>
      <c r="H2" s="1631"/>
      <c r="I2" s="1631"/>
      <c r="J2" s="1631"/>
      <c r="K2" s="1631"/>
      <c r="L2" s="1631"/>
      <c r="M2" s="1631"/>
      <c r="N2" s="1631"/>
      <c r="O2" s="1631"/>
      <c r="P2" s="1631"/>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8" t="s">
        <v>1</v>
      </c>
      <c r="B4" s="1628"/>
      <c r="C4" s="1628"/>
      <c r="D4" s="1628"/>
      <c r="E4" s="1628"/>
      <c r="F4" s="1628"/>
      <c r="G4" s="1628"/>
      <c r="H4" s="1628"/>
      <c r="I4" s="1628"/>
      <c r="J4" s="1628"/>
      <c r="K4" s="1628"/>
      <c r="L4" s="1628"/>
      <c r="M4" s="1628"/>
      <c r="N4" s="1628"/>
      <c r="O4" s="1628"/>
      <c r="P4" s="1628"/>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2" t="s">
        <v>7</v>
      </c>
      <c r="B7" s="1632"/>
      <c r="C7" s="1632"/>
      <c r="D7" s="1632"/>
      <c r="E7" s="1632"/>
      <c r="F7" s="1632"/>
      <c r="G7" s="1632"/>
      <c r="H7" s="1632"/>
      <c r="I7" s="1632"/>
      <c r="J7" s="1632"/>
      <c r="K7" s="1632"/>
      <c r="L7" s="1632"/>
      <c r="M7" s="1632"/>
      <c r="N7" s="1632"/>
      <c r="O7" s="1632"/>
      <c r="P7" s="1632"/>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3" t="s">
        <v>8</v>
      </c>
      <c r="B9" s="1633"/>
      <c r="C9" s="1005"/>
      <c r="D9" s="1621" t="s">
        <v>9</v>
      </c>
      <c r="E9" s="1621"/>
      <c r="F9" s="1621"/>
      <c r="G9" s="1005"/>
      <c r="H9" s="1621" t="s">
        <v>10</v>
      </c>
      <c r="I9" s="1621"/>
      <c r="J9" s="1621"/>
      <c r="K9" s="1005"/>
      <c r="L9" s="1621" t="s">
        <v>11</v>
      </c>
      <c r="M9" s="1621"/>
      <c r="N9" s="1621"/>
      <c r="O9" s="1005"/>
      <c r="P9" s="1005"/>
      <c r="Q9" s="1005"/>
      <c r="R9" s="1573"/>
      <c r="S9" s="1573"/>
      <c r="T9" s="1573"/>
      <c r="U9" s="1573"/>
      <c r="V9" s="1573"/>
      <c r="W9" s="1005"/>
      <c r="X9" s="1005"/>
      <c r="Y9" s="1005"/>
      <c r="Z9" s="1005"/>
    </row>
    <row r="10" spans="1:26" ht="50.1" customHeight="1">
      <c r="A10" s="1623"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23"/>
      <c r="C10" s="1005"/>
      <c r="D10" s="1623"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969185</v>
      </c>
      <c r="E10" s="1623"/>
      <c r="F10" s="1623"/>
      <c r="G10" s="1005"/>
      <c r="H10" s="1634"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169451</v>
      </c>
      <c r="I10" s="1634"/>
      <c r="J10" s="1634"/>
      <c r="K10" s="1005"/>
      <c r="L10" s="1635"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800044</v>
      </c>
      <c r="M10" s="1635"/>
      <c r="N10" s="1635"/>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1" t="s">
        <v>12</v>
      </c>
      <c r="B12" s="1621"/>
      <c r="C12" s="1005"/>
      <c r="D12" s="1621" t="s">
        <v>13</v>
      </c>
      <c r="E12" s="1621"/>
      <c r="F12" s="1621"/>
      <c r="G12" s="1005"/>
      <c r="H12" s="1621" t="s">
        <v>14</v>
      </c>
      <c r="I12" s="1621"/>
      <c r="J12" s="1621"/>
      <c r="K12" s="1005"/>
      <c r="L12" s="1621" t="s">
        <v>15</v>
      </c>
      <c r="M12" s="1621"/>
      <c r="N12" s="1621"/>
      <c r="O12" s="1005"/>
      <c r="P12" s="1005"/>
      <c r="Q12" s="1005"/>
      <c r="R12" s="1573"/>
      <c r="S12" s="1573"/>
      <c r="T12" s="1573"/>
      <c r="U12" s="1573"/>
      <c r="V12" s="1573"/>
      <c r="W12" s="1005"/>
      <c r="X12" s="1005"/>
      <c r="Y12" s="1005"/>
      <c r="Z12" s="1005"/>
    </row>
    <row r="13" spans="1:26" ht="50.1" customHeight="1">
      <c r="A13" s="1636">
        <f>IFERROR(H10/D10,0)</f>
        <v>0.17483865309512631</v>
      </c>
      <c r="B13" s="1636"/>
      <c r="C13" s="1005"/>
      <c r="D13" s="1622"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10986708.35</v>
      </c>
      <c r="E13" s="1622"/>
      <c r="F13" s="1622"/>
      <c r="G13" s="1005"/>
      <c r="H13" s="1623"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9589</v>
      </c>
      <c r="I13" s="1623"/>
      <c r="J13" s="1623"/>
      <c r="K13" s="1005"/>
      <c r="L13" s="1629">
        <f>COUNTA('Pending Resto-COP Packages'!A18:A78)</f>
        <v>49</v>
      </c>
      <c r="M13" s="1629"/>
      <c r="N13" s="1629"/>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4" t="s">
        <v>16</v>
      </c>
      <c r="B15" s="1624"/>
      <c r="C15" s="1624"/>
      <c r="D15" s="1624"/>
      <c r="E15" s="1005"/>
      <c r="F15" s="1624" t="s">
        <v>17</v>
      </c>
      <c r="G15" s="1624"/>
      <c r="H15" s="1624"/>
      <c r="I15" s="1624"/>
      <c r="J15" s="1005"/>
      <c r="K15" s="1624" t="s">
        <v>18</v>
      </c>
      <c r="L15" s="1624"/>
      <c r="M15" s="1624"/>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38</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251970</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2981151.7500000009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0.62735417809471572</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14</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62849</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4.3707934891565499E-2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0.33149681597878766</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0.29588258215352642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0.27133035407356482</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136</v>
      </c>
      <c r="C26" s="1017">
        <f>SUM(C17:C25)</f>
        <v>834643</v>
      </c>
      <c r="D26" s="1018">
        <f>IFERROR(H10/D10,0)</f>
        <v>0.17483865309512631</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4" t="s">
        <v>45</v>
      </c>
      <c r="B28" s="1624"/>
      <c r="C28" s="1624"/>
      <c r="D28" s="1624"/>
      <c r="F28" s="1625" t="s">
        <v>46</v>
      </c>
      <c r="G28" s="1625"/>
      <c r="H28" s="1625"/>
      <c r="I28" s="1625"/>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6" t="s">
        <v>82</v>
      </c>
      <c r="B55" s="1626"/>
      <c r="C55" s="1626"/>
      <c r="D55" s="1626"/>
      <c r="E55" s="1626"/>
      <c r="F55" s="1626"/>
      <c r="G55" s="1626"/>
      <c r="H55" s="1626"/>
      <c r="I55" s="1626"/>
      <c r="J55" s="1626"/>
      <c r="K55" s="1626"/>
      <c r="L55" s="1626"/>
      <c r="M55" s="1626"/>
      <c r="N55" s="162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27" t="s">
        <v>84</v>
      </c>
      <c r="B115" s="1627"/>
      <c r="C115" s="1627"/>
      <c r="D115" s="1627"/>
      <c r="E115" s="1627"/>
      <c r="F115" s="1627"/>
      <c r="G115" s="1627"/>
      <c r="H115" s="1627"/>
      <c r="I115" s="1627"/>
      <c r="J115" s="1627"/>
      <c r="K115" s="1627"/>
      <c r="L115" s="1627"/>
      <c r="M115" s="1627"/>
      <c r="N115" s="162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7" t="s">
        <v>459</v>
      </c>
      <c r="C1" s="1637"/>
      <c r="D1" s="426"/>
      <c r="E1" s="1637" t="s">
        <v>460</v>
      </c>
      <c r="F1" s="163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8"/>
      <c r="B1" s="1638"/>
      <c r="C1" s="1638"/>
      <c r="D1" s="1638"/>
      <c r="E1" s="1638"/>
      <c r="F1" s="1638"/>
      <c r="G1" s="1638"/>
      <c r="H1" s="1639" t="s">
        <v>506</v>
      </c>
      <c r="I1" s="1639"/>
      <c r="J1" s="1639"/>
      <c r="K1" s="1639"/>
      <c r="L1" s="1639"/>
      <c r="M1" s="1639"/>
      <c r="N1" s="1639"/>
      <c r="O1" s="1639"/>
      <c r="P1" s="188"/>
      <c r="Q1" s="1640" t="s">
        <v>115</v>
      </c>
      <c r="R1" s="1640"/>
      <c r="S1" s="1641"/>
      <c r="T1" s="1640"/>
      <c r="U1" s="1640"/>
      <c r="V1" s="1640"/>
      <c r="W1" s="1640"/>
      <c r="X1" s="1640"/>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V161" activePane="topRight" state="frozen"/>
      <selection pane="topRight" activeCell="Y6" sqref="Y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3">
        <v>94</v>
      </c>
      <c r="I2" s="371" t="s">
        <v>571</v>
      </c>
      <c r="J2" s="1055" t="s">
        <v>30</v>
      </c>
      <c r="K2" s="1644"/>
      <c r="L2" s="1377"/>
      <c r="M2" s="371" t="s">
        <v>128</v>
      </c>
      <c r="N2" s="989">
        <v>94021.5</v>
      </c>
      <c r="O2" s="371" t="s">
        <v>128</v>
      </c>
      <c r="P2" s="705" t="s">
        <v>35</v>
      </c>
      <c r="Q2" s="1645">
        <v>46162</v>
      </c>
      <c r="R2" s="700"/>
      <c r="S2" s="1645"/>
      <c r="T2" s="1645"/>
      <c r="U2" s="1645"/>
      <c r="V2" s="1646">
        <v>7741</v>
      </c>
      <c r="W2" s="1221"/>
      <c r="X2" s="1647">
        <f>SUM(V2-W2)</f>
        <v>7741</v>
      </c>
      <c r="Y2" s="1237">
        <f>IFERROR($W2/$V2, 0)</f>
        <v>0</v>
      </c>
      <c r="Z2" s="1645"/>
      <c r="AA2" s="1645"/>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3">
        <v>110</v>
      </c>
      <c r="I3" s="371" t="s">
        <v>571</v>
      </c>
      <c r="J3" s="1055" t="s">
        <v>30</v>
      </c>
      <c r="K3" s="1644"/>
      <c r="L3" s="1377"/>
      <c r="M3" s="371" t="s">
        <v>128</v>
      </c>
      <c r="N3" s="989">
        <v>101920.5</v>
      </c>
      <c r="O3" s="371" t="s">
        <v>128</v>
      </c>
      <c r="P3" s="705" t="s">
        <v>29</v>
      </c>
      <c r="Q3" s="1645">
        <v>46162</v>
      </c>
      <c r="R3" s="700"/>
      <c r="S3" s="1645"/>
      <c r="T3" s="1645"/>
      <c r="U3" s="1645"/>
      <c r="V3" s="1646">
        <v>8444</v>
      </c>
      <c r="W3" s="1322">
        <v>6013</v>
      </c>
      <c r="X3" s="1647">
        <f>SUM(V3-W3)</f>
        <v>2431</v>
      </c>
      <c r="Y3" s="1237">
        <f>IFERROR($W3/$V3, 0)</f>
        <v>0.71210326859308382</v>
      </c>
      <c r="Z3" s="1645">
        <v>46174</v>
      </c>
      <c r="AA3" s="1645"/>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3">
        <v>88</v>
      </c>
      <c r="I4" s="371" t="s">
        <v>571</v>
      </c>
      <c r="J4" s="1055" t="s">
        <v>30</v>
      </c>
      <c r="K4" s="1644"/>
      <c r="L4" s="1377">
        <v>46188</v>
      </c>
      <c r="M4" s="371" t="s">
        <v>128</v>
      </c>
      <c r="N4" s="989">
        <v>96607</v>
      </c>
      <c r="O4" s="371" t="s">
        <v>128</v>
      </c>
      <c r="P4" s="705" t="s">
        <v>29</v>
      </c>
      <c r="Q4" s="1645">
        <v>46176</v>
      </c>
      <c r="R4" s="700"/>
      <c r="S4" s="1645"/>
      <c r="T4" s="1645"/>
      <c r="U4" s="1645"/>
      <c r="V4" s="1646">
        <v>7623</v>
      </c>
      <c r="W4" s="1221">
        <v>7341</v>
      </c>
      <c r="X4" s="1647">
        <f>SUM(V4-W4)</f>
        <v>282</v>
      </c>
      <c r="Y4" s="1237">
        <f>IFERROR($W4/$V4, 0)</f>
        <v>0.96300669027941754</v>
      </c>
      <c r="Z4" s="1645">
        <v>46195</v>
      </c>
      <c r="AA4" s="1645"/>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3">
        <v>75</v>
      </c>
      <c r="I5" s="371" t="s">
        <v>571</v>
      </c>
      <c r="J5" s="1055" t="s">
        <v>30</v>
      </c>
      <c r="K5" s="1644"/>
      <c r="L5" s="1377"/>
      <c r="M5" s="371" t="s">
        <v>128</v>
      </c>
      <c r="N5" s="989">
        <v>95477</v>
      </c>
      <c r="O5" s="371" t="s">
        <v>128</v>
      </c>
      <c r="P5" s="705" t="s">
        <v>35</v>
      </c>
      <c r="Q5" s="1645">
        <v>46198</v>
      </c>
      <c r="R5" s="700"/>
      <c r="S5" s="1645"/>
      <c r="T5" s="1645"/>
      <c r="U5" s="1645"/>
      <c r="V5" s="1646">
        <v>7966</v>
      </c>
      <c r="W5" s="1221">
        <v>439</v>
      </c>
      <c r="X5" s="1647">
        <f>SUM(V5-W5)</f>
        <v>7527</v>
      </c>
      <c r="Y5" s="1237">
        <f>IFERROR($W5/$V5, 0)</f>
        <v>5.5109214160180768E-2</v>
      </c>
      <c r="Z5" s="1645">
        <v>46213</v>
      </c>
      <c r="AA5" s="1645"/>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3">
        <v>97</v>
      </c>
      <c r="I6" s="371" t="s">
        <v>571</v>
      </c>
      <c r="J6" s="1055" t="s">
        <v>30</v>
      </c>
      <c r="K6" s="1644"/>
      <c r="L6" s="1377"/>
      <c r="M6" s="371" t="s">
        <v>128</v>
      </c>
      <c r="N6" s="989">
        <v>94688.5</v>
      </c>
      <c r="O6" s="371" t="s">
        <v>128</v>
      </c>
      <c r="P6" s="705" t="s">
        <v>29</v>
      </c>
      <c r="Q6" s="1645">
        <v>46176</v>
      </c>
      <c r="R6" s="700"/>
      <c r="S6" s="1645"/>
      <c r="T6" s="1645"/>
      <c r="U6" s="1645"/>
      <c r="V6" s="1646">
        <v>7856</v>
      </c>
      <c r="W6" s="1642">
        <v>3008</v>
      </c>
      <c r="X6" s="1647">
        <f>SUM(V6-W6)</f>
        <v>4848</v>
      </c>
      <c r="Y6" s="1237">
        <f>IFERROR($W6/$V6, 0)</f>
        <v>0.38289205702647655</v>
      </c>
      <c r="Z6" s="1645">
        <v>46190</v>
      </c>
      <c r="AA6" s="1645"/>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3">
        <v>65</v>
      </c>
      <c r="I7" s="371" t="s">
        <v>571</v>
      </c>
      <c r="J7" s="1055" t="s">
        <v>30</v>
      </c>
      <c r="K7" s="1644"/>
      <c r="L7" s="1377"/>
      <c r="M7" s="371" t="s">
        <v>128</v>
      </c>
      <c r="N7" s="989">
        <v>97700</v>
      </c>
      <c r="O7" s="371" t="s">
        <v>128</v>
      </c>
      <c r="P7" s="705" t="s">
        <v>29</v>
      </c>
      <c r="Q7" s="1645">
        <v>46198</v>
      </c>
      <c r="R7" s="700"/>
      <c r="S7" s="1645"/>
      <c r="T7" s="1645"/>
      <c r="U7" s="1645"/>
      <c r="V7" s="1646">
        <v>8047</v>
      </c>
      <c r="W7" s="1221">
        <v>2577</v>
      </c>
      <c r="X7" s="1647">
        <f>SUM(V7-W7)</f>
        <v>5470</v>
      </c>
      <c r="Y7" s="1237">
        <f>IFERROR($W7/$V7, 0)</f>
        <v>0.32024356903193735</v>
      </c>
      <c r="Z7" s="1645">
        <v>46212</v>
      </c>
      <c r="AA7" s="1645"/>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3">
        <v>51</v>
      </c>
      <c r="I8" s="371" t="s">
        <v>571</v>
      </c>
      <c r="J8" s="1055" t="s">
        <v>30</v>
      </c>
      <c r="K8" s="1644"/>
      <c r="L8" s="1377"/>
      <c r="M8" s="371" t="s">
        <v>128</v>
      </c>
      <c r="N8" s="989">
        <v>91700</v>
      </c>
      <c r="O8" s="371" t="s">
        <v>128</v>
      </c>
      <c r="P8" s="705" t="s">
        <v>29</v>
      </c>
      <c r="Q8" s="1645">
        <v>46176</v>
      </c>
      <c r="R8" s="700"/>
      <c r="S8" s="1645"/>
      <c r="T8" s="1645"/>
      <c r="U8" s="1645"/>
      <c r="V8" s="1646">
        <v>7529</v>
      </c>
      <c r="W8" s="1221">
        <v>7126</v>
      </c>
      <c r="X8" s="1647">
        <f>SUM(V8-W8)</f>
        <v>403</v>
      </c>
      <c r="Y8" s="1237">
        <f>IFERROR($W8/$V8, 0)</f>
        <v>0.94647363527692918</v>
      </c>
      <c r="Z8" s="1645">
        <v>46191</v>
      </c>
      <c r="AA8" s="1645"/>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3">
        <v>67</v>
      </c>
      <c r="I9" s="371" t="s">
        <v>571</v>
      </c>
      <c r="J9" s="1055" t="s">
        <v>30</v>
      </c>
      <c r="K9" s="1644"/>
      <c r="L9" s="1377"/>
      <c r="M9" s="371" t="s">
        <v>128</v>
      </c>
      <c r="N9" s="989">
        <v>100866</v>
      </c>
      <c r="O9" s="371" t="s">
        <v>128</v>
      </c>
      <c r="P9" s="705" t="s">
        <v>29</v>
      </c>
      <c r="Q9" s="1645">
        <v>46175</v>
      </c>
      <c r="R9" s="700"/>
      <c r="S9" s="1645"/>
      <c r="T9" s="1645"/>
      <c r="U9" s="1645"/>
      <c r="V9" s="1646">
        <v>9021</v>
      </c>
      <c r="W9" s="1221">
        <v>1708</v>
      </c>
      <c r="X9" s="1647">
        <f>SUM(V9-W9)</f>
        <v>7313</v>
      </c>
      <c r="Y9" s="1237">
        <f>IFERROR($W9/$V9, 0)</f>
        <v>0.18933599379226249</v>
      </c>
      <c r="Z9" s="1645">
        <v>46195</v>
      </c>
      <c r="AA9" s="1645"/>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3">
        <v>93</v>
      </c>
      <c r="I10" s="371" t="s">
        <v>571</v>
      </c>
      <c r="J10" s="1055" t="s">
        <v>30</v>
      </c>
      <c r="K10" s="1644"/>
      <c r="L10" s="1377"/>
      <c r="M10" s="371" t="s">
        <v>128</v>
      </c>
      <c r="N10" s="989">
        <v>104934</v>
      </c>
      <c r="O10" s="371" t="s">
        <v>128</v>
      </c>
      <c r="P10" s="705" t="s">
        <v>29</v>
      </c>
      <c r="Q10" s="1645">
        <v>46176</v>
      </c>
      <c r="R10" s="700"/>
      <c r="S10" s="1645"/>
      <c r="T10" s="1645"/>
      <c r="U10" s="1645"/>
      <c r="V10" s="1646">
        <v>8701</v>
      </c>
      <c r="W10" s="1221">
        <v>5487</v>
      </c>
      <c r="X10" s="1647">
        <f>SUM(V10-W10)</f>
        <v>3214</v>
      </c>
      <c r="Y10" s="1237">
        <f>IFERROR($W10/$V10, 0)</f>
        <v>0.63061717044017929</v>
      </c>
      <c r="Z10" s="1645">
        <v>46191</v>
      </c>
      <c r="AA10" s="1645"/>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3">
        <v>70</v>
      </c>
      <c r="I11" s="371" t="s">
        <v>571</v>
      </c>
      <c r="J11" s="1055" t="s">
        <v>30</v>
      </c>
      <c r="K11" s="1644"/>
      <c r="L11" s="1377"/>
      <c r="M11" s="371" t="s">
        <v>128</v>
      </c>
      <c r="N11" s="989">
        <v>99590</v>
      </c>
      <c r="O11" s="371" t="s">
        <v>128</v>
      </c>
      <c r="P11" s="705" t="s">
        <v>29</v>
      </c>
      <c r="Q11" s="1645">
        <v>46177</v>
      </c>
      <c r="R11" s="700"/>
      <c r="S11" s="1645"/>
      <c r="T11" s="1645"/>
      <c r="U11" s="1645"/>
      <c r="V11" s="1646">
        <v>8201</v>
      </c>
      <c r="W11" s="1221">
        <v>7374</v>
      </c>
      <c r="X11" s="1647">
        <f>SUM(V11-W11)</f>
        <v>827</v>
      </c>
      <c r="Y11" s="1237">
        <f>IFERROR($W11/$V11, 0)</f>
        <v>0.89915863919034267</v>
      </c>
      <c r="Z11" s="1645">
        <v>46195</v>
      </c>
      <c r="AA11" s="1645"/>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3">
        <v>91</v>
      </c>
      <c r="I12" s="371" t="s">
        <v>571</v>
      </c>
      <c r="J12" s="1055" t="s">
        <v>30</v>
      </c>
      <c r="K12" s="1644"/>
      <c r="L12" s="1377"/>
      <c r="M12" s="371" t="s">
        <v>128</v>
      </c>
      <c r="N12" s="989">
        <v>103644.5</v>
      </c>
      <c r="O12" s="371" t="s">
        <v>128</v>
      </c>
      <c r="P12" s="705" t="s">
        <v>29</v>
      </c>
      <c r="Q12" s="1645">
        <v>46183</v>
      </c>
      <c r="R12" s="700"/>
      <c r="S12" s="1645"/>
      <c r="T12" s="1645"/>
      <c r="U12" s="1645"/>
      <c r="V12" s="1646">
        <v>8384</v>
      </c>
      <c r="W12" s="1221"/>
      <c r="X12" s="1647">
        <f>SUM(V12-W12)</f>
        <v>8384</v>
      </c>
      <c r="Y12" s="1237">
        <f>IFERROR($W12/$V12, 0)</f>
        <v>0</v>
      </c>
      <c r="Z12" s="1645">
        <v>46216</v>
      </c>
      <c r="AA12" s="1645"/>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3">
        <v>57</v>
      </c>
      <c r="I13" s="371" t="s">
        <v>571</v>
      </c>
      <c r="J13" s="1055" t="s">
        <v>30</v>
      </c>
      <c r="K13" s="1644"/>
      <c r="L13" s="1377"/>
      <c r="M13" s="371" t="s">
        <v>128</v>
      </c>
      <c r="N13" s="989">
        <v>106431.5</v>
      </c>
      <c r="O13" s="371" t="s">
        <v>128</v>
      </c>
      <c r="P13" s="705" t="s">
        <v>29</v>
      </c>
      <c r="Q13" s="1645">
        <v>46183</v>
      </c>
      <c r="R13" s="700"/>
      <c r="S13" s="1645"/>
      <c r="T13" s="1645"/>
      <c r="U13" s="1645"/>
      <c r="V13" s="1646">
        <v>8751</v>
      </c>
      <c r="W13" s="1221"/>
      <c r="X13" s="1647">
        <f>SUM(V13-W13)</f>
        <v>8751</v>
      </c>
      <c r="Y13" s="1237">
        <f>IFERROR($W13/$V13, 0)</f>
        <v>0</v>
      </c>
      <c r="Z13" s="1645">
        <v>46216</v>
      </c>
      <c r="AA13" s="1645"/>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3">
        <v>86</v>
      </c>
      <c r="I14" s="371" t="s">
        <v>571</v>
      </c>
      <c r="J14" s="1055" t="s">
        <v>30</v>
      </c>
      <c r="K14" s="1644"/>
      <c r="L14" s="1377"/>
      <c r="M14" s="371" t="s">
        <v>128</v>
      </c>
      <c r="N14" s="989">
        <v>97386.5</v>
      </c>
      <c r="O14" s="371" t="s">
        <v>128</v>
      </c>
      <c r="P14" s="705" t="s">
        <v>35</v>
      </c>
      <c r="Q14" s="1645">
        <v>46188</v>
      </c>
      <c r="R14" s="700"/>
      <c r="S14" s="1645"/>
      <c r="T14" s="1645"/>
      <c r="U14" s="1645"/>
      <c r="V14" s="1646">
        <v>7996</v>
      </c>
      <c r="W14" s="1221"/>
      <c r="X14" s="1647">
        <f>SUM(V14-W14)</f>
        <v>7996</v>
      </c>
      <c r="Y14" s="1237">
        <f>IFERROR($W14/$V14, 0)</f>
        <v>0</v>
      </c>
      <c r="Z14" s="1645"/>
      <c r="AA14" s="1645"/>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3">
        <v>40</v>
      </c>
      <c r="I15" s="371" t="s">
        <v>571</v>
      </c>
      <c r="J15" s="1055" t="s">
        <v>30</v>
      </c>
      <c r="K15" s="1644"/>
      <c r="L15" s="1377">
        <v>46182</v>
      </c>
      <c r="M15" s="371" t="s">
        <v>128</v>
      </c>
      <c r="N15" s="989">
        <v>91774</v>
      </c>
      <c r="O15" s="371" t="s">
        <v>128</v>
      </c>
      <c r="P15" s="705" t="s">
        <v>35</v>
      </c>
      <c r="Q15" s="1645">
        <v>46171</v>
      </c>
      <c r="R15" s="700"/>
      <c r="S15" s="1645"/>
      <c r="T15" s="1645"/>
      <c r="U15" s="1645"/>
      <c r="V15" s="1646">
        <v>7530</v>
      </c>
      <c r="W15" s="1221"/>
      <c r="X15" s="1647">
        <f>SUM(V15-W15)</f>
        <v>7530</v>
      </c>
      <c r="Y15" s="1237">
        <f>IFERROR($W15/$V15, 0)</f>
        <v>0</v>
      </c>
      <c r="Z15" s="1645"/>
      <c r="AA15" s="1645"/>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3">
        <v>88</v>
      </c>
      <c r="I16" s="371" t="s">
        <v>571</v>
      </c>
      <c r="J16" s="1055" t="s">
        <v>30</v>
      </c>
      <c r="K16" s="1644"/>
      <c r="L16" s="1377">
        <v>46181</v>
      </c>
      <c r="M16" s="371" t="s">
        <v>128</v>
      </c>
      <c r="N16" s="989">
        <v>81059.5</v>
      </c>
      <c r="O16" s="371" t="s">
        <v>128</v>
      </c>
      <c r="P16" s="705" t="s">
        <v>29</v>
      </c>
      <c r="Q16" s="1645">
        <v>46174</v>
      </c>
      <c r="R16" s="700"/>
      <c r="S16" s="1645"/>
      <c r="T16" s="1645"/>
      <c r="U16" s="1645"/>
      <c r="V16" s="1646">
        <v>6647</v>
      </c>
      <c r="W16" s="1221">
        <v>2337</v>
      </c>
      <c r="X16" s="1647">
        <f>SUM(V16-W16)</f>
        <v>4310</v>
      </c>
      <c r="Y16" s="1237">
        <f>IFERROR($W16/$V16, 0)</f>
        <v>0.351587182187453</v>
      </c>
      <c r="Z16" s="1645">
        <v>46188</v>
      </c>
      <c r="AA16" s="1645"/>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3">
        <v>88</v>
      </c>
      <c r="I17" s="371" t="s">
        <v>571</v>
      </c>
      <c r="J17" s="1055" t="s">
        <v>30</v>
      </c>
      <c r="K17" s="1644"/>
      <c r="L17" s="1377"/>
      <c r="M17" s="371" t="s">
        <v>128</v>
      </c>
      <c r="N17" s="989">
        <v>106600</v>
      </c>
      <c r="O17" s="371" t="s">
        <v>128</v>
      </c>
      <c r="P17" s="705" t="s">
        <v>29</v>
      </c>
      <c r="Q17" s="1645">
        <v>46180</v>
      </c>
      <c r="R17" s="700"/>
      <c r="S17" s="1645"/>
      <c r="T17" s="1645"/>
      <c r="U17" s="1645"/>
      <c r="V17" s="1646">
        <v>8787</v>
      </c>
      <c r="W17" s="1221">
        <v>4314</v>
      </c>
      <c r="X17" s="1647">
        <f>SUM(V17-W17)</f>
        <v>4473</v>
      </c>
      <c r="Y17" s="1237">
        <f>IFERROR($W17/$V17, 0)</f>
        <v>0.49095254353021511</v>
      </c>
      <c r="Z17" s="1645">
        <v>46209</v>
      </c>
      <c r="AA17" s="1645"/>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3">
        <v>0</v>
      </c>
      <c r="I18" s="371" t="s">
        <v>571</v>
      </c>
      <c r="J18" s="1055" t="s">
        <v>30</v>
      </c>
      <c r="K18" s="1644"/>
      <c r="L18" s="1377">
        <v>46154</v>
      </c>
      <c r="M18" s="371" t="s">
        <v>128</v>
      </c>
      <c r="N18" s="989">
        <v>65477.3</v>
      </c>
      <c r="O18" s="371" t="s">
        <v>128</v>
      </c>
      <c r="P18" s="705" t="s">
        <v>35</v>
      </c>
      <c r="Q18" s="1645">
        <v>46157</v>
      </c>
      <c r="R18" s="700"/>
      <c r="S18" s="1645"/>
      <c r="T18" s="1645"/>
      <c r="U18" s="1645"/>
      <c r="V18" s="1646">
        <v>5318</v>
      </c>
      <c r="W18" s="1221"/>
      <c r="X18" s="1647">
        <f>SUM(V18-W18)</f>
        <v>5318</v>
      </c>
      <c r="Y18" s="1237">
        <f>IFERROR($W18/$V18, 0)</f>
        <v>0</v>
      </c>
      <c r="Z18" s="1645"/>
      <c r="AA18" s="1645"/>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4">
        <v>35</v>
      </c>
      <c r="I23" s="1229" t="s">
        <v>571</v>
      </c>
      <c r="J23" s="1218" t="s">
        <v>30</v>
      </c>
      <c r="K23" s="1648"/>
      <c r="L23" s="1378">
        <v>46183</v>
      </c>
      <c r="M23" s="1218" t="s">
        <v>128</v>
      </c>
      <c r="N23" s="1649">
        <v>98498</v>
      </c>
      <c r="O23" s="1218" t="s">
        <v>128</v>
      </c>
      <c r="P23" s="705" t="s">
        <v>29</v>
      </c>
      <c r="Q23" s="1650">
        <v>46183</v>
      </c>
      <c r="R23" s="692"/>
      <c r="S23" s="1650"/>
      <c r="T23" s="1650"/>
      <c r="U23" s="1650"/>
      <c r="V23" s="1647">
        <v>7699</v>
      </c>
      <c r="W23" s="1538">
        <v>5569</v>
      </c>
      <c r="X23" s="1222">
        <f t="shared" ref="X23:X28" si="0">SUM(V23-W23)</f>
        <v>2130</v>
      </c>
      <c r="Y23" s="1237">
        <f t="shared" ref="Y23:Y37" si="1">IFERROR($W23/$V23, 0)</f>
        <v>0.72334069359657094</v>
      </c>
      <c r="Z23" s="1645">
        <v>46195</v>
      </c>
      <c r="AA23" s="1645"/>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4">
        <v>87</v>
      </c>
      <c r="I24" s="1229" t="s">
        <v>571</v>
      </c>
      <c r="J24" s="1218" t="s">
        <v>30</v>
      </c>
      <c r="K24" s="1648"/>
      <c r="L24" s="1378">
        <v>46178</v>
      </c>
      <c r="M24" s="1218" t="s">
        <v>128</v>
      </c>
      <c r="N24" s="1391">
        <v>77365.5</v>
      </c>
      <c r="O24" s="1218" t="s">
        <v>128</v>
      </c>
      <c r="P24" s="1408" t="s">
        <v>29</v>
      </c>
      <c r="Q24" s="1650">
        <v>46178</v>
      </c>
      <c r="R24" s="692"/>
      <c r="S24" s="1650"/>
      <c r="T24" s="1650"/>
      <c r="U24" s="1650"/>
      <c r="V24" s="1647">
        <v>6321</v>
      </c>
      <c r="W24" s="1538">
        <v>4168</v>
      </c>
      <c r="X24" s="1222">
        <f t="shared" si="0"/>
        <v>2153</v>
      </c>
      <c r="Y24" s="1272">
        <f>IFERROR($W24/$V24, 0)</f>
        <v>0.65938933713020087</v>
      </c>
      <c r="Z24" s="1650">
        <v>46191</v>
      </c>
      <c r="AA24" s="1650"/>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4">
        <v>42</v>
      </c>
      <c r="I25" s="1229" t="s">
        <v>571</v>
      </c>
      <c r="J25" s="1218" t="s">
        <v>30</v>
      </c>
      <c r="K25" s="1648"/>
      <c r="L25" s="1378">
        <v>46178</v>
      </c>
      <c r="M25" s="1218" t="s">
        <v>128</v>
      </c>
      <c r="N25" s="1391">
        <v>60970.5</v>
      </c>
      <c r="O25" s="1218" t="s">
        <v>128</v>
      </c>
      <c r="P25" s="1408" t="s">
        <v>29</v>
      </c>
      <c r="Q25" s="1650">
        <v>46181</v>
      </c>
      <c r="R25" s="692"/>
      <c r="S25" s="1650"/>
      <c r="T25" s="1650"/>
      <c r="U25" s="1650"/>
      <c r="V25" s="1647">
        <v>4650</v>
      </c>
      <c r="W25" s="1538">
        <v>3396</v>
      </c>
      <c r="X25" s="1222">
        <f t="shared" si="0"/>
        <v>1254</v>
      </c>
      <c r="Y25" s="1272">
        <f>IFERROR($W25/$V25, 0)</f>
        <v>0.73032258064516131</v>
      </c>
      <c r="Z25" s="1650">
        <v>46188</v>
      </c>
      <c r="AA25" s="1650"/>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4">
        <v>58</v>
      </c>
      <c r="I26" s="1229" t="s">
        <v>571</v>
      </c>
      <c r="J26" s="1218" t="s">
        <v>30</v>
      </c>
      <c r="K26" s="1648"/>
      <c r="L26" s="1378">
        <v>46181</v>
      </c>
      <c r="M26" s="1218" t="s">
        <v>128</v>
      </c>
      <c r="N26" s="1649">
        <v>78994.5</v>
      </c>
      <c r="O26" s="1218" t="s">
        <v>128</v>
      </c>
      <c r="P26" s="705" t="s">
        <v>29</v>
      </c>
      <c r="Q26" s="1650">
        <v>46178</v>
      </c>
      <c r="R26" s="692"/>
      <c r="S26" s="1650"/>
      <c r="T26" s="1650"/>
      <c r="U26" s="1650"/>
      <c r="V26" s="1647">
        <v>6258</v>
      </c>
      <c r="W26" s="1538">
        <v>5606</v>
      </c>
      <c r="X26" s="1222">
        <f t="shared" si="0"/>
        <v>652</v>
      </c>
      <c r="Y26" s="1237">
        <f t="shared" si="1"/>
        <v>0.8958133589006072</v>
      </c>
      <c r="Z26" s="1645">
        <v>46195</v>
      </c>
      <c r="AA26" s="1645"/>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4">
        <v>85</v>
      </c>
      <c r="I27" s="1229" t="s">
        <v>571</v>
      </c>
      <c r="J27" s="1218" t="s">
        <v>30</v>
      </c>
      <c r="K27" s="1648"/>
      <c r="L27" s="1378">
        <v>46181</v>
      </c>
      <c r="M27" s="1218" t="s">
        <v>128</v>
      </c>
      <c r="N27" s="1649">
        <v>62709</v>
      </c>
      <c r="O27" s="1218" t="s">
        <v>128</v>
      </c>
      <c r="P27" s="705" t="s">
        <v>29</v>
      </c>
      <c r="Q27" s="1650">
        <v>46178</v>
      </c>
      <c r="R27" s="692"/>
      <c r="S27" s="1650"/>
      <c r="T27" s="1650"/>
      <c r="U27" s="1650"/>
      <c r="V27" s="1647">
        <v>5055</v>
      </c>
      <c r="W27" s="1538">
        <v>4940</v>
      </c>
      <c r="X27" s="1222">
        <f t="shared" si="0"/>
        <v>115</v>
      </c>
      <c r="Y27" s="1237">
        <f t="shared" si="1"/>
        <v>0.97725024727992083</v>
      </c>
      <c r="Z27" s="1650">
        <v>46188</v>
      </c>
      <c r="AA27" s="1645"/>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4">
        <v>69</v>
      </c>
      <c r="I28" s="1229" t="s">
        <v>571</v>
      </c>
      <c r="J28" s="1218" t="s">
        <v>30</v>
      </c>
      <c r="K28" s="1648"/>
      <c r="L28" s="1378">
        <v>46198</v>
      </c>
      <c r="M28" s="1218" t="s">
        <v>128</v>
      </c>
      <c r="N28" s="1649">
        <v>99986.2</v>
      </c>
      <c r="O28" s="1218" t="s">
        <v>128</v>
      </c>
      <c r="P28" s="705" t="s">
        <v>35</v>
      </c>
      <c r="Q28" s="1650">
        <v>46198</v>
      </c>
      <c r="R28" s="692"/>
      <c r="S28" s="1650"/>
      <c r="T28" s="1650"/>
      <c r="U28" s="1650"/>
      <c r="V28" s="1647">
        <v>8137</v>
      </c>
      <c r="W28" s="1538"/>
      <c r="X28" s="1222">
        <f t="shared" si="0"/>
        <v>8137</v>
      </c>
      <c r="Y28" s="1272">
        <f t="shared" si="1"/>
        <v>0</v>
      </c>
      <c r="Z28" s="1650"/>
      <c r="AA28" s="1650"/>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4">
        <v>41</v>
      </c>
      <c r="I29" s="1229" t="s">
        <v>571</v>
      </c>
      <c r="J29" s="1218" t="s">
        <v>30</v>
      </c>
      <c r="K29" s="1648"/>
      <c r="L29" s="1378"/>
      <c r="M29" s="371" t="s">
        <v>256</v>
      </c>
      <c r="N29" s="989">
        <v>78963.5</v>
      </c>
      <c r="O29" s="371" t="s">
        <v>128</v>
      </c>
      <c r="P29" s="705" t="s">
        <v>32</v>
      </c>
      <c r="Q29" s="1650"/>
      <c r="R29" s="692"/>
      <c r="S29" s="1650"/>
      <c r="T29" s="1650"/>
      <c r="U29" s="1650"/>
      <c r="V29" s="1647">
        <v>5973</v>
      </c>
      <c r="W29" s="1600"/>
      <c r="X29" s="1647">
        <v>7950</v>
      </c>
      <c r="Y29" s="1272">
        <f t="shared" si="1"/>
        <v>0</v>
      </c>
      <c r="Z29" s="1645"/>
      <c r="AA29" s="1645"/>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4">
        <v>63</v>
      </c>
      <c r="I30" s="1229" t="s">
        <v>571</v>
      </c>
      <c r="J30" s="1218" t="s">
        <v>30</v>
      </c>
      <c r="K30" s="1648"/>
      <c r="L30" s="1378"/>
      <c r="M30" s="371" t="s">
        <v>256</v>
      </c>
      <c r="N30" s="989">
        <v>78078</v>
      </c>
      <c r="O30" s="371" t="s">
        <v>128</v>
      </c>
      <c r="P30" s="705" t="s">
        <v>32</v>
      </c>
      <c r="Q30" s="1650"/>
      <c r="R30" s="692"/>
      <c r="S30" s="1650"/>
      <c r="T30" s="1650"/>
      <c r="U30" s="1650"/>
      <c r="V30" s="1647">
        <v>6335</v>
      </c>
      <c r="W30" s="1600"/>
      <c r="X30" s="1647">
        <v>4241</v>
      </c>
      <c r="Y30" s="1272">
        <f t="shared" si="1"/>
        <v>0</v>
      </c>
      <c r="Z30" s="1650"/>
      <c r="AA30" s="1650"/>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4">
        <v>69</v>
      </c>
      <c r="I31" s="1229" t="s">
        <v>571</v>
      </c>
      <c r="J31" s="1218" t="s">
        <v>30</v>
      </c>
      <c r="K31" s="1648"/>
      <c r="L31" s="1378"/>
      <c r="M31" s="371" t="s">
        <v>256</v>
      </c>
      <c r="N31" s="989">
        <v>84458.5</v>
      </c>
      <c r="O31" s="371" t="s">
        <v>128</v>
      </c>
      <c r="P31" s="705" t="s">
        <v>32</v>
      </c>
      <c r="Q31" s="1650"/>
      <c r="R31" s="692"/>
      <c r="S31" s="1650"/>
      <c r="T31" s="1650"/>
      <c r="U31" s="1650"/>
      <c r="V31" s="1647">
        <v>6831</v>
      </c>
      <c r="W31" s="1600"/>
      <c r="X31" s="1647">
        <v>5374</v>
      </c>
      <c r="Y31" s="1272">
        <f t="shared" si="1"/>
        <v>0</v>
      </c>
      <c r="Z31" s="1650"/>
      <c r="AA31" s="1650"/>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4">
        <v>102</v>
      </c>
      <c r="I32" s="1229" t="s">
        <v>571</v>
      </c>
      <c r="J32" s="1218" t="s">
        <v>30</v>
      </c>
      <c r="K32" s="1648"/>
      <c r="L32" s="1378"/>
      <c r="M32" s="371" t="s">
        <v>256</v>
      </c>
      <c r="N32" s="989"/>
      <c r="O32" s="371" t="s">
        <v>128</v>
      </c>
      <c r="P32" s="705" t="s">
        <v>32</v>
      </c>
      <c r="Q32" s="1650"/>
      <c r="R32" s="692"/>
      <c r="S32" s="1650"/>
      <c r="T32" s="1650"/>
      <c r="U32" s="1650"/>
      <c r="V32" s="1647">
        <v>4718</v>
      </c>
      <c r="W32" s="1600"/>
      <c r="X32" s="1647">
        <v>8078</v>
      </c>
      <c r="Y32" s="1272">
        <f t="shared" si="1"/>
        <v>0</v>
      </c>
      <c r="Z32" s="1650"/>
      <c r="AA32" s="1650"/>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4">
        <v>93</v>
      </c>
      <c r="I33" s="1229" t="s">
        <v>571</v>
      </c>
      <c r="J33" s="1218" t="s">
        <v>30</v>
      </c>
      <c r="K33" s="1648"/>
      <c r="L33" s="1378"/>
      <c r="M33" s="371" t="s">
        <v>256</v>
      </c>
      <c r="N33" s="989">
        <v>72479.5</v>
      </c>
      <c r="O33" s="371" t="s">
        <v>128</v>
      </c>
      <c r="P33" s="705" t="s">
        <v>32</v>
      </c>
      <c r="Q33" s="1650"/>
      <c r="R33" s="692"/>
      <c r="S33" s="1650"/>
      <c r="T33" s="1650"/>
      <c r="U33" s="1650"/>
      <c r="V33" s="1647">
        <v>5861</v>
      </c>
      <c r="W33" s="1600"/>
      <c r="X33" s="1647">
        <v>7140</v>
      </c>
      <c r="Y33" s="1272">
        <f t="shared" si="1"/>
        <v>0</v>
      </c>
      <c r="Z33" s="1650"/>
      <c r="AA33" s="1650"/>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4">
        <v>91</v>
      </c>
      <c r="I34" s="1229" t="s">
        <v>571</v>
      </c>
      <c r="J34" s="1218" t="s">
        <v>30</v>
      </c>
      <c r="K34" s="1648"/>
      <c r="L34" s="1378"/>
      <c r="M34" s="371" t="s">
        <v>256</v>
      </c>
      <c r="N34" s="989">
        <v>79458</v>
      </c>
      <c r="O34" s="371" t="s">
        <v>128</v>
      </c>
      <c r="P34" s="705" t="s">
        <v>32</v>
      </c>
      <c r="Q34" s="1650"/>
      <c r="R34" s="692"/>
      <c r="S34" s="1650"/>
      <c r="T34" s="1650"/>
      <c r="U34" s="1650"/>
      <c r="V34" s="1647">
        <v>6519</v>
      </c>
      <c r="W34" s="1600"/>
      <c r="X34" s="1647">
        <v>5454</v>
      </c>
      <c r="Y34" s="1272">
        <f t="shared" si="1"/>
        <v>0</v>
      </c>
      <c r="Z34" s="1650"/>
      <c r="AA34" s="1650"/>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4">
        <v>83</v>
      </c>
      <c r="I35" s="1229" t="s">
        <v>571</v>
      </c>
      <c r="J35" s="1218" t="s">
        <v>30</v>
      </c>
      <c r="K35" s="1648"/>
      <c r="L35" s="1378"/>
      <c r="M35" s="371" t="s">
        <v>256</v>
      </c>
      <c r="N35" s="989">
        <v>87651</v>
      </c>
      <c r="O35" s="371" t="s">
        <v>128</v>
      </c>
      <c r="P35" s="705" t="s">
        <v>32</v>
      </c>
      <c r="Q35" s="1650"/>
      <c r="R35" s="692"/>
      <c r="S35" s="1650"/>
      <c r="T35" s="1650"/>
      <c r="U35" s="1650"/>
      <c r="V35" s="1647">
        <v>7199</v>
      </c>
      <c r="W35" s="1600"/>
      <c r="X35" s="1647">
        <v>8272</v>
      </c>
      <c r="Y35" s="1272">
        <f t="shared" si="1"/>
        <v>0</v>
      </c>
      <c r="Z35" s="1650"/>
      <c r="AA35" s="1650"/>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4">
        <v>0</v>
      </c>
      <c r="I36" s="1229" t="s">
        <v>571</v>
      </c>
      <c r="J36" s="1218" t="s">
        <v>30</v>
      </c>
      <c r="K36" s="1648"/>
      <c r="L36" s="1378">
        <v>46181</v>
      </c>
      <c r="M36" s="1218" t="s">
        <v>128</v>
      </c>
      <c r="N36" s="1649">
        <v>419</v>
      </c>
      <c r="O36" s="1218" t="s">
        <v>128</v>
      </c>
      <c r="P36" s="705" t="s">
        <v>35</v>
      </c>
      <c r="Q36" s="1650">
        <v>46178</v>
      </c>
      <c r="R36" s="692"/>
      <c r="S36" s="1650"/>
      <c r="T36" s="1650"/>
      <c r="U36" s="1650"/>
      <c r="V36" s="1647">
        <v>72</v>
      </c>
      <c r="W36" s="1600"/>
      <c r="X36" s="1222">
        <f t="shared" ref="X36" si="2">SUM(V36-W36)</f>
        <v>72</v>
      </c>
      <c r="Y36" s="1272">
        <f t="shared" si="1"/>
        <v>0</v>
      </c>
      <c r="Z36" s="1645"/>
      <c r="AA36" s="1645"/>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4">
        <v>0</v>
      </c>
      <c r="I37" s="1229" t="s">
        <v>571</v>
      </c>
      <c r="J37" s="1218" t="s">
        <v>30</v>
      </c>
      <c r="K37" s="1648"/>
      <c r="L37" s="1378"/>
      <c r="M37" s="371" t="s">
        <v>128</v>
      </c>
      <c r="N37" s="989">
        <v>71505.7</v>
      </c>
      <c r="O37" s="371" t="s">
        <v>128</v>
      </c>
      <c r="P37" s="705" t="s">
        <v>32</v>
      </c>
      <c r="Q37" s="1650"/>
      <c r="R37" s="692"/>
      <c r="S37" s="1650"/>
      <c r="T37" s="1650"/>
      <c r="U37" s="1650"/>
      <c r="V37" s="1647">
        <v>5642</v>
      </c>
      <c r="W37" s="1600"/>
      <c r="X37" s="1647">
        <v>2879</v>
      </c>
      <c r="Y37" s="1272">
        <f t="shared" si="1"/>
        <v>0</v>
      </c>
      <c r="Z37" s="1650"/>
      <c r="AA37" s="1650"/>
      <c r="AB37" s="695">
        <v>0</v>
      </c>
      <c r="AC37" s="695">
        <v>0</v>
      </c>
      <c r="AD37" s="1053">
        <v>0</v>
      </c>
      <c r="AE37" s="1452" t="s">
        <v>622</v>
      </c>
      <c r="AF37" s="712"/>
    </row>
    <row r="38" spans="1:116" s="713" customFormat="1" ht="24.75" customHeight="1">
      <c r="A38" s="1375"/>
      <c r="B38" s="1449"/>
      <c r="C38" s="1378"/>
      <c r="D38" s="1378"/>
      <c r="E38" s="1378"/>
      <c r="F38" s="1447"/>
      <c r="G38" s="1270"/>
      <c r="H38" s="1644"/>
      <c r="I38" s="1229"/>
      <c r="J38" s="1644"/>
      <c r="K38" s="1648"/>
      <c r="L38" s="1378"/>
      <c r="M38" s="1644"/>
      <c r="N38" s="1649"/>
      <c r="O38" s="1644"/>
      <c r="P38" s="1651"/>
      <c r="Q38" s="1650"/>
      <c r="R38" s="692"/>
      <c r="S38" s="1650"/>
      <c r="T38" s="1650"/>
      <c r="U38" s="1650"/>
      <c r="V38" s="1647"/>
      <c r="W38" s="1450"/>
      <c r="X38" s="1647"/>
      <c r="Y38" s="1272"/>
      <c r="Z38" s="1650"/>
      <c r="AA38" s="1650"/>
      <c r="AB38" s="1652"/>
      <c r="AC38" s="1652"/>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4">
        <v>0</v>
      </c>
      <c r="I43" s="689" t="s">
        <v>571</v>
      </c>
      <c r="J43" s="689" t="s">
        <v>30</v>
      </c>
      <c r="K43" s="1644"/>
      <c r="L43" s="1378" t="s">
        <v>629</v>
      </c>
      <c r="M43" s="689" t="s">
        <v>128</v>
      </c>
      <c r="N43" s="690">
        <v>88403.8</v>
      </c>
      <c r="O43" s="699" t="s">
        <v>128</v>
      </c>
      <c r="P43" s="691" t="s">
        <v>29</v>
      </c>
      <c r="Q43" s="1650">
        <v>46169</v>
      </c>
      <c r="R43" s="716"/>
      <c r="S43" s="1653"/>
      <c r="T43" s="1654"/>
      <c r="U43" s="1650"/>
      <c r="V43" s="1322">
        <v>6992</v>
      </c>
      <c r="W43" s="1221">
        <v>6365</v>
      </c>
      <c r="X43" s="1647">
        <f>SUM(V43-W43)</f>
        <v>627</v>
      </c>
      <c r="Y43" s="364">
        <f t="shared" si="3"/>
        <v>0.91032608695652173</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3">
        <v>61</v>
      </c>
      <c r="I49" s="371" t="s">
        <v>571</v>
      </c>
      <c r="J49" s="1055" t="s">
        <v>30</v>
      </c>
      <c r="K49" s="1644"/>
      <c r="L49" s="1377"/>
      <c r="M49" s="371" t="s">
        <v>128</v>
      </c>
      <c r="N49" s="989">
        <v>44936</v>
      </c>
      <c r="O49" s="371" t="s">
        <v>128</v>
      </c>
      <c r="P49" s="705" t="s">
        <v>35</v>
      </c>
      <c r="Q49" s="1645">
        <v>46146</v>
      </c>
      <c r="R49" s="1645"/>
      <c r="S49" s="1645"/>
      <c r="T49" s="1645"/>
      <c r="U49" s="1645"/>
      <c r="V49" s="1646">
        <v>3375</v>
      </c>
      <c r="W49" s="1647"/>
      <c r="X49" s="1647">
        <f>SUM(V49-W49)</f>
        <v>3375</v>
      </c>
      <c r="Y49" s="1237">
        <f>IFERROR($W49/$V49, 0)</f>
        <v>0</v>
      </c>
      <c r="Z49" s="1655"/>
      <c r="AA49" s="1655"/>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3">
        <v>85</v>
      </c>
      <c r="I50" s="371" t="s">
        <v>571</v>
      </c>
      <c r="J50" s="1055" t="s">
        <v>30</v>
      </c>
      <c r="K50" s="1644"/>
      <c r="L50" s="1377"/>
      <c r="M50" s="371" t="s">
        <v>128</v>
      </c>
      <c r="N50" s="989">
        <v>60062</v>
      </c>
      <c r="O50" s="371" t="s">
        <v>128</v>
      </c>
      <c r="P50" s="705" t="s">
        <v>35</v>
      </c>
      <c r="Q50" s="1645">
        <v>46174</v>
      </c>
      <c r="R50" s="1645"/>
      <c r="S50" s="1645"/>
      <c r="T50" s="1645"/>
      <c r="U50" s="1645"/>
      <c r="V50" s="1646">
        <v>4380</v>
      </c>
      <c r="W50" s="1647"/>
      <c r="X50" s="1647">
        <f>SUM(V50-W50)</f>
        <v>4380</v>
      </c>
      <c r="Y50" s="1237">
        <f>IFERROR($W50/$V50, 0)</f>
        <v>0</v>
      </c>
      <c r="Z50" s="1655"/>
      <c r="AA50" s="1655"/>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3">
        <v>86</v>
      </c>
      <c r="I51" s="371" t="s">
        <v>571</v>
      </c>
      <c r="J51" s="1055" t="s">
        <v>30</v>
      </c>
      <c r="K51" s="1644"/>
      <c r="L51" s="1377"/>
      <c r="M51" s="371" t="s">
        <v>128</v>
      </c>
      <c r="N51" s="989">
        <v>64118</v>
      </c>
      <c r="O51" s="371" t="s">
        <v>128</v>
      </c>
      <c r="P51" s="705" t="s">
        <v>35</v>
      </c>
      <c r="Q51" s="1645">
        <v>46174</v>
      </c>
      <c r="R51" s="1645"/>
      <c r="S51" s="1645"/>
      <c r="T51" s="1645"/>
      <c r="U51" s="1645"/>
      <c r="V51" s="1646">
        <v>4753</v>
      </c>
      <c r="W51" s="1647"/>
      <c r="X51" s="1647">
        <f>SUM(V51-W51)</f>
        <v>4753</v>
      </c>
      <c r="Y51" s="1237">
        <f>IFERROR($W51/$V51, 0)</f>
        <v>0</v>
      </c>
      <c r="Z51" s="1655"/>
      <c r="AA51" s="1655"/>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3">
        <v>87</v>
      </c>
      <c r="I52" s="371" t="s">
        <v>571</v>
      </c>
      <c r="J52" s="1055" t="s">
        <v>30</v>
      </c>
      <c r="K52" s="1644"/>
      <c r="L52" s="1377"/>
      <c r="M52" s="371" t="s">
        <v>128</v>
      </c>
      <c r="N52" s="989">
        <v>64040</v>
      </c>
      <c r="O52" s="371" t="s">
        <v>128</v>
      </c>
      <c r="P52" s="705" t="s">
        <v>35</v>
      </c>
      <c r="Q52" s="1645">
        <v>46174</v>
      </c>
      <c r="R52" s="1645"/>
      <c r="S52" s="1645"/>
      <c r="T52" s="1645"/>
      <c r="U52" s="1645"/>
      <c r="V52" s="1646">
        <v>4888</v>
      </c>
      <c r="W52" s="1647"/>
      <c r="X52" s="1647">
        <f>SUM(V52-W52)</f>
        <v>4888</v>
      </c>
      <c r="Y52" s="1237">
        <f>IFERROR($W52/$V52, 0)</f>
        <v>0</v>
      </c>
      <c r="Z52" s="1655"/>
      <c r="AA52" s="1655"/>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3">
        <v>82</v>
      </c>
      <c r="I53" s="371" t="s">
        <v>571</v>
      </c>
      <c r="J53" s="1055" t="s">
        <v>30</v>
      </c>
      <c r="K53" s="1644"/>
      <c r="L53" s="1377"/>
      <c r="M53" s="371" t="s">
        <v>128</v>
      </c>
      <c r="N53" s="989">
        <v>60234</v>
      </c>
      <c r="O53" s="371" t="s">
        <v>128</v>
      </c>
      <c r="P53" s="705" t="s">
        <v>35</v>
      </c>
      <c r="Q53" s="1645">
        <v>46164</v>
      </c>
      <c r="R53" s="1645"/>
      <c r="S53" s="1645"/>
      <c r="T53" s="1645"/>
      <c r="U53" s="1645"/>
      <c r="V53" s="1646">
        <v>4497</v>
      </c>
      <c r="W53" s="1647"/>
      <c r="X53" s="1647">
        <f>SUM(V53-W53)</f>
        <v>4497</v>
      </c>
      <c r="Y53" s="1237">
        <f>IFERROR($W53/$V53, 0)</f>
        <v>0</v>
      </c>
      <c r="Z53" s="1655"/>
      <c r="AA53" s="1655"/>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3">
        <v>55</v>
      </c>
      <c r="I54" s="371" t="s">
        <v>571</v>
      </c>
      <c r="J54" s="1055" t="s">
        <v>30</v>
      </c>
      <c r="K54" s="1644"/>
      <c r="L54" s="1377"/>
      <c r="M54" s="371" t="s">
        <v>128</v>
      </c>
      <c r="N54" s="989">
        <v>45757.7</v>
      </c>
      <c r="O54" s="371" t="s">
        <v>128</v>
      </c>
      <c r="P54" s="705" t="s">
        <v>35</v>
      </c>
      <c r="Q54" s="1645">
        <v>46174</v>
      </c>
      <c r="R54" s="1645"/>
      <c r="S54" s="1645"/>
      <c r="T54" s="1645"/>
      <c r="U54" s="1645"/>
      <c r="V54" s="1646">
        <v>3537</v>
      </c>
      <c r="W54" s="1647"/>
      <c r="X54" s="1647">
        <f>SUM(V54-W54)</f>
        <v>3537</v>
      </c>
      <c r="Y54" s="1237">
        <f>IFERROR($W54/$V54, 0)</f>
        <v>0</v>
      </c>
      <c r="Z54" s="1655"/>
      <c r="AA54" s="1655"/>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3">
        <v>54</v>
      </c>
      <c r="I55" s="371" t="s">
        <v>571</v>
      </c>
      <c r="J55" s="1055" t="s">
        <v>30</v>
      </c>
      <c r="K55" s="1644"/>
      <c r="L55" s="1377"/>
      <c r="M55" s="371" t="s">
        <v>128</v>
      </c>
      <c r="N55" s="989">
        <v>39903.550000000003</v>
      </c>
      <c r="O55" s="371" t="s">
        <v>128</v>
      </c>
      <c r="P55" s="705" t="s">
        <v>35</v>
      </c>
      <c r="Q55" s="1645">
        <v>46174</v>
      </c>
      <c r="R55" s="1645"/>
      <c r="S55" s="1645"/>
      <c r="T55" s="1645"/>
      <c r="U55" s="1645"/>
      <c r="V55" s="1646">
        <v>3000</v>
      </c>
      <c r="W55" s="1647"/>
      <c r="X55" s="1647">
        <f>SUM(V55-W55)</f>
        <v>3000</v>
      </c>
      <c r="Y55" s="1237">
        <f>IFERROR($W55/$V55, 0)</f>
        <v>0</v>
      </c>
      <c r="Z55" s="1655"/>
      <c r="AA55" s="1655"/>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3">
        <v>78</v>
      </c>
      <c r="I56" s="371" t="s">
        <v>571</v>
      </c>
      <c r="J56" s="1055" t="s">
        <v>30</v>
      </c>
      <c r="K56" s="1644"/>
      <c r="L56" s="1377"/>
      <c r="M56" s="371" t="s">
        <v>128</v>
      </c>
      <c r="N56" s="989">
        <v>58190</v>
      </c>
      <c r="O56" s="371" t="s">
        <v>128</v>
      </c>
      <c r="P56" s="705" t="s">
        <v>35</v>
      </c>
      <c r="Q56" s="1645">
        <v>46174</v>
      </c>
      <c r="R56" s="1645"/>
      <c r="S56" s="1645"/>
      <c r="T56" s="1645"/>
      <c r="U56" s="1645"/>
      <c r="V56" s="1646">
        <v>4283</v>
      </c>
      <c r="W56" s="1647"/>
      <c r="X56" s="1647">
        <f>SUM(V56-W56)</f>
        <v>4283</v>
      </c>
      <c r="Y56" s="1237">
        <f>IFERROR($W56/$V56, 0)</f>
        <v>0</v>
      </c>
      <c r="Z56" s="1655"/>
      <c r="AA56" s="1655"/>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3">
        <v>75</v>
      </c>
      <c r="I57" s="371" t="s">
        <v>571</v>
      </c>
      <c r="J57" s="1055" t="s">
        <v>30</v>
      </c>
      <c r="K57" s="1644"/>
      <c r="L57" s="1377"/>
      <c r="M57" s="371" t="s">
        <v>128</v>
      </c>
      <c r="N57" s="989">
        <v>61026</v>
      </c>
      <c r="O57" s="371" t="s">
        <v>128</v>
      </c>
      <c r="P57" s="705" t="s">
        <v>29</v>
      </c>
      <c r="Q57" s="1645">
        <v>46144</v>
      </c>
      <c r="R57" s="1645"/>
      <c r="S57" s="1645"/>
      <c r="T57" s="1645"/>
      <c r="U57" s="1645"/>
      <c r="V57" s="1646">
        <v>4683</v>
      </c>
      <c r="W57" s="1647">
        <v>851</v>
      </c>
      <c r="X57" s="1647">
        <f>SUM(V57-W57)</f>
        <v>3832</v>
      </c>
      <c r="Y57" s="1237">
        <f>IFERROR($W57/$V57, 0)</f>
        <v>0.18172111894084989</v>
      </c>
      <c r="Z57" s="1645">
        <v>46177</v>
      </c>
      <c r="AA57" s="1645"/>
      <c r="AB57" s="695">
        <v>0</v>
      </c>
      <c r="AC57" s="695">
        <v>0</v>
      </c>
      <c r="AD57" s="1053">
        <v>0</v>
      </c>
      <c r="AE57" s="1238" t="s">
        <v>642</v>
      </c>
      <c r="AF57" s="725"/>
    </row>
    <row r="58" spans="1:32" s="706" customFormat="1" ht="24.75" customHeight="1">
      <c r="A58" s="686" t="s">
        <v>652</v>
      </c>
      <c r="B58" s="376" t="s">
        <v>34</v>
      </c>
      <c r="C58" s="1378">
        <v>46181</v>
      </c>
      <c r="D58" s="1376" t="s">
        <v>56</v>
      </c>
      <c r="E58" s="1377">
        <v>46195</v>
      </c>
      <c r="F58" s="1376" t="s">
        <v>55</v>
      </c>
      <c r="G58" s="1250"/>
      <c r="H58" s="1643">
        <v>47</v>
      </c>
      <c r="I58" s="371" t="s">
        <v>571</v>
      </c>
      <c r="J58" s="699" t="s">
        <v>30</v>
      </c>
      <c r="K58" s="1644"/>
      <c r="L58" s="1377"/>
      <c r="M58" s="699" t="s">
        <v>128</v>
      </c>
      <c r="N58" s="703">
        <v>36936</v>
      </c>
      <c r="O58" s="699" t="s">
        <v>128</v>
      </c>
      <c r="P58" s="705" t="s">
        <v>29</v>
      </c>
      <c r="Q58" s="1645">
        <v>46196</v>
      </c>
      <c r="R58" s="1645"/>
      <c r="S58" s="1645"/>
      <c r="T58" s="1645"/>
      <c r="U58" s="1645"/>
      <c r="V58" s="1646">
        <v>2724</v>
      </c>
      <c r="W58" s="1647">
        <v>1896</v>
      </c>
      <c r="X58" s="1647">
        <f>SUM(V58-W58)</f>
        <v>828</v>
      </c>
      <c r="Y58" s="1237">
        <f>IFERROR($W58/$V58, 0)</f>
        <v>0.69603524229074887</v>
      </c>
      <c r="Z58" s="1645">
        <v>46210</v>
      </c>
      <c r="AA58" s="1655"/>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4"/>
      <c r="L60" s="1377"/>
      <c r="M60" s="699" t="s">
        <v>128</v>
      </c>
      <c r="N60" s="703">
        <v>3443</v>
      </c>
      <c r="O60" s="699" t="s">
        <v>128</v>
      </c>
      <c r="P60" s="691" t="s">
        <v>35</v>
      </c>
      <c r="Q60" s="1645">
        <v>46147</v>
      </c>
      <c r="R60" s="1645"/>
      <c r="S60" s="1645"/>
      <c r="T60" s="1645"/>
      <c r="U60" s="1645"/>
      <c r="V60" s="1647">
        <v>224</v>
      </c>
      <c r="W60" s="1647"/>
      <c r="X60" s="1647">
        <f>SUM(V60-W60)</f>
        <v>224</v>
      </c>
      <c r="Y60" s="1237">
        <f>IFERROR($W60/$V60, 0)</f>
        <v>0</v>
      </c>
      <c r="Z60" s="1645"/>
      <c r="AA60" s="1645"/>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3">
        <v>77</v>
      </c>
      <c r="I67" s="1257" t="s">
        <v>571</v>
      </c>
      <c r="J67" s="1258" t="s">
        <v>30</v>
      </c>
      <c r="K67" s="1644"/>
      <c r="L67" s="1377"/>
      <c r="M67" s="1177" t="s">
        <v>128</v>
      </c>
      <c r="N67" s="1656">
        <v>70699.5</v>
      </c>
      <c r="O67" s="1178" t="s">
        <v>128</v>
      </c>
      <c r="P67" s="1333" t="s">
        <v>32</v>
      </c>
      <c r="Q67" s="1645"/>
      <c r="R67" s="1645"/>
      <c r="S67" s="1645"/>
      <c r="T67" s="1645"/>
      <c r="U67" s="1645"/>
      <c r="V67" s="1646">
        <v>5471</v>
      </c>
      <c r="W67" s="1647"/>
      <c r="X67" s="1647">
        <f>SUM(V67-W67)</f>
        <v>5471</v>
      </c>
      <c r="Y67" s="1237">
        <f>IFERROR($W67/$V67, 0)</f>
        <v>0</v>
      </c>
      <c r="Z67" s="1645"/>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3">
        <v>56</v>
      </c>
      <c r="I68" s="1257" t="s">
        <v>571</v>
      </c>
      <c r="J68" s="1258" t="s">
        <v>30</v>
      </c>
      <c r="K68" s="1644"/>
      <c r="L68" s="1377"/>
      <c r="M68" s="1177" t="s">
        <v>128</v>
      </c>
      <c r="N68" s="1656">
        <v>38720</v>
      </c>
      <c r="O68" s="1178" t="s">
        <v>128</v>
      </c>
      <c r="P68" s="1333" t="s">
        <v>32</v>
      </c>
      <c r="Q68" s="1645"/>
      <c r="R68" s="1645"/>
      <c r="S68" s="1645"/>
      <c r="T68" s="1645"/>
      <c r="U68" s="1645"/>
      <c r="V68" s="1646">
        <v>3134</v>
      </c>
      <c r="W68" s="1647"/>
      <c r="X68" s="1647">
        <f>SUM(V68-W68)</f>
        <v>3134</v>
      </c>
      <c r="Y68" s="1237">
        <f>IFERROR($W68/$V68, 0)</f>
        <v>0</v>
      </c>
      <c r="Z68" s="1657"/>
      <c r="AA68" s="1658"/>
      <c r="AB68" s="813">
        <v>0</v>
      </c>
      <c r="AC68" s="816">
        <v>0</v>
      </c>
      <c r="AD68" s="732">
        <v>0</v>
      </c>
      <c r="AE68" s="1238" t="s">
        <v>678</v>
      </c>
      <c r="AF68" s="725"/>
    </row>
    <row r="69" spans="1:32" ht="24.75" customHeight="1">
      <c r="A69" s="1375" t="s">
        <v>679</v>
      </c>
      <c r="B69" s="1179" t="s">
        <v>37</v>
      </c>
      <c r="C69" s="1378">
        <v>46229</v>
      </c>
      <c r="D69" s="1376"/>
      <c r="E69" s="1377"/>
      <c r="F69" s="1376"/>
      <c r="G69" s="1236"/>
      <c r="H69" s="1643">
        <v>80</v>
      </c>
      <c r="I69" s="1257" t="s">
        <v>571</v>
      </c>
      <c r="J69" s="1258" t="s">
        <v>30</v>
      </c>
      <c r="K69" s="1644"/>
      <c r="L69" s="1377"/>
      <c r="M69" s="1177" t="s">
        <v>128</v>
      </c>
      <c r="N69" s="1407">
        <v>77657.7</v>
      </c>
      <c r="O69" s="1178" t="s">
        <v>128</v>
      </c>
      <c r="P69" s="1333" t="s">
        <v>32</v>
      </c>
      <c r="Q69" s="1645"/>
      <c r="R69" s="1645"/>
      <c r="S69" s="1645"/>
      <c r="T69" s="1645"/>
      <c r="U69" s="1645"/>
      <c r="V69" s="1646">
        <v>6243</v>
      </c>
      <c r="W69" s="1647"/>
      <c r="X69" s="1647">
        <f>SUM(V69-W69)</f>
        <v>6243</v>
      </c>
      <c r="Y69" s="1237">
        <f>IFERROR($W69/$V69, 0)</f>
        <v>0</v>
      </c>
      <c r="Z69" s="1645"/>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3">
        <v>82</v>
      </c>
      <c r="I70" s="1257" t="s">
        <v>571</v>
      </c>
      <c r="J70" s="1258" t="s">
        <v>30</v>
      </c>
      <c r="K70" s="1644"/>
      <c r="L70" s="1377"/>
      <c r="M70" s="1177" t="s">
        <v>128</v>
      </c>
      <c r="N70" s="1407">
        <v>85513</v>
      </c>
      <c r="O70" s="1178" t="s">
        <v>128</v>
      </c>
      <c r="P70" s="1333" t="s">
        <v>32</v>
      </c>
      <c r="Q70" s="1645"/>
      <c r="R70" s="1645"/>
      <c r="S70" s="1645"/>
      <c r="T70" s="1645"/>
      <c r="U70" s="1645"/>
      <c r="V70" s="1646">
        <v>6678</v>
      </c>
      <c r="W70" s="1647"/>
      <c r="X70" s="1647">
        <f>SUM(V70-W70)</f>
        <v>6678</v>
      </c>
      <c r="Y70" s="1211">
        <f>IFERROR($W70/$V70, 0)</f>
        <v>0</v>
      </c>
      <c r="Z70" s="1658"/>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3">
        <v>0</v>
      </c>
      <c r="I71" s="1257" t="s">
        <v>571</v>
      </c>
      <c r="J71" s="1258" t="s">
        <v>30</v>
      </c>
      <c r="K71" s="1644"/>
      <c r="L71" s="1377"/>
      <c r="M71" s="1177" t="s">
        <v>128</v>
      </c>
      <c r="N71" s="1656">
        <v>25174.45</v>
      </c>
      <c r="O71" s="1178" t="s">
        <v>128</v>
      </c>
      <c r="P71" s="1333" t="s">
        <v>32</v>
      </c>
      <c r="Q71" s="1645"/>
      <c r="R71" s="1645"/>
      <c r="S71" s="1645"/>
      <c r="T71" s="1645"/>
      <c r="U71" s="1645"/>
      <c r="V71" s="1646">
        <v>2721</v>
      </c>
      <c r="W71" s="1647"/>
      <c r="X71" s="1647">
        <f>SUM(V71-W71)</f>
        <v>2721</v>
      </c>
      <c r="Y71" s="1211">
        <f>IFERROR($W71/$V71, 0)</f>
        <v>0</v>
      </c>
      <c r="Z71" s="1658"/>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3">
        <v>53</v>
      </c>
      <c r="I72" s="1257" t="s">
        <v>571</v>
      </c>
      <c r="J72" s="1258" t="s">
        <v>30</v>
      </c>
      <c r="K72" s="1357"/>
      <c r="L72" s="1235"/>
      <c r="M72" s="1177" t="s">
        <v>128</v>
      </c>
      <c r="N72" s="1358">
        <v>56455</v>
      </c>
      <c r="O72" s="1178" t="s">
        <v>128</v>
      </c>
      <c r="P72" s="1552" t="s">
        <v>29</v>
      </c>
      <c r="Q72" s="1645">
        <v>46174</v>
      </c>
      <c r="R72" s="1645"/>
      <c r="S72" s="1645"/>
      <c r="T72" s="1645"/>
      <c r="U72" s="1645"/>
      <c r="V72" s="1646">
        <v>4814</v>
      </c>
      <c r="W72" s="1647">
        <v>4660</v>
      </c>
      <c r="X72" s="1647">
        <f>SUM(V72-W72)</f>
        <v>154</v>
      </c>
      <c r="Y72" s="1615">
        <f>IFERROR($W72/$V72, 0)</f>
        <v>0.96800997091815533</v>
      </c>
      <c r="Z72" s="1659">
        <v>46184</v>
      </c>
      <c r="AA72" s="1659"/>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3">
        <v>74</v>
      </c>
      <c r="I73" s="1257" t="s">
        <v>571</v>
      </c>
      <c r="J73" s="1258" t="s">
        <v>30</v>
      </c>
      <c r="K73" s="1644"/>
      <c r="L73" s="1377"/>
      <c r="M73" s="1177" t="s">
        <v>128</v>
      </c>
      <c r="N73" s="1358">
        <v>92274</v>
      </c>
      <c r="O73" s="1178" t="s">
        <v>128</v>
      </c>
      <c r="P73" s="1333" t="s">
        <v>29</v>
      </c>
      <c r="Q73" s="1645">
        <v>46142</v>
      </c>
      <c r="R73" s="1645"/>
      <c r="S73" s="1645"/>
      <c r="T73" s="1645"/>
      <c r="U73" s="1645"/>
      <c r="V73" s="1646">
        <v>8145</v>
      </c>
      <c r="W73" s="1647">
        <v>7162</v>
      </c>
      <c r="X73" s="1647">
        <f>SUM(V73-W73)</f>
        <v>983</v>
      </c>
      <c r="Y73" s="1237">
        <f>IFERROR($W73/$V73, 0)</f>
        <v>0.87931246163290366</v>
      </c>
      <c r="Z73" s="1645">
        <v>46149</v>
      </c>
      <c r="AA73" s="1645"/>
      <c r="AB73" s="695">
        <v>0</v>
      </c>
      <c r="AC73" s="695">
        <v>0</v>
      </c>
      <c r="AD73" s="701">
        <v>0</v>
      </c>
      <c r="AE73" s="1238" t="s">
        <v>687</v>
      </c>
      <c r="AF73" s="725"/>
    </row>
    <row r="74" spans="1:32" ht="24.75" customHeight="1">
      <c r="A74" s="1375" t="s">
        <v>688</v>
      </c>
      <c r="B74" s="1381" t="s">
        <v>37</v>
      </c>
      <c r="C74" s="1378">
        <v>46254</v>
      </c>
      <c r="D74" s="1376"/>
      <c r="E74" s="1377"/>
      <c r="F74" s="1376"/>
      <c r="G74" s="1236"/>
      <c r="H74" s="1643">
        <v>56</v>
      </c>
      <c r="I74" s="1257" t="s">
        <v>571</v>
      </c>
      <c r="J74" s="1258" t="s">
        <v>30</v>
      </c>
      <c r="K74" s="1644"/>
      <c r="L74" s="1377"/>
      <c r="M74" s="1643" t="s">
        <v>128</v>
      </c>
      <c r="N74" s="1656">
        <v>55008</v>
      </c>
      <c r="O74" s="1178" t="s">
        <v>128</v>
      </c>
      <c r="P74" s="1333" t="s">
        <v>32</v>
      </c>
      <c r="Q74" s="1645"/>
      <c r="R74" s="1645"/>
      <c r="S74" s="1645"/>
      <c r="T74" s="1645"/>
      <c r="U74" s="1645"/>
      <c r="V74" s="1646">
        <v>4625</v>
      </c>
      <c r="W74" s="1647"/>
      <c r="X74" s="1647">
        <f>SUM(V74-W74)</f>
        <v>4625</v>
      </c>
      <c r="Y74" s="1237">
        <f>IFERROR($W74/$V74, 0)</f>
        <v>0</v>
      </c>
      <c r="Z74" s="1645"/>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3">
        <v>48</v>
      </c>
      <c r="I75" s="1257" t="s">
        <v>571</v>
      </c>
      <c r="J75" s="1258" t="s">
        <v>30</v>
      </c>
      <c r="K75" s="1644"/>
      <c r="L75" s="1377"/>
      <c r="M75" s="1177" t="s">
        <v>128</v>
      </c>
      <c r="N75" s="1358">
        <v>50669</v>
      </c>
      <c r="O75" s="1178" t="s">
        <v>128</v>
      </c>
      <c r="P75" s="1333" t="s">
        <v>32</v>
      </c>
      <c r="Q75" s="1645"/>
      <c r="R75" s="1645"/>
      <c r="S75" s="1645"/>
      <c r="T75" s="1645"/>
      <c r="U75" s="1645"/>
      <c r="V75" s="1646">
        <v>3600</v>
      </c>
      <c r="W75" s="1647"/>
      <c r="X75" s="1647">
        <f>SUM(V75-W75)</f>
        <v>3600</v>
      </c>
      <c r="Y75" s="1237">
        <f>IFERROR($W75/$V75, 0)</f>
        <v>0</v>
      </c>
      <c r="Z75" s="1645"/>
      <c r="AA75" s="1645"/>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3">
        <v>69</v>
      </c>
      <c r="I76" s="1257" t="s">
        <v>571</v>
      </c>
      <c r="J76" s="1258" t="s">
        <v>30</v>
      </c>
      <c r="K76" s="1644"/>
      <c r="L76" s="1377"/>
      <c r="M76" s="1177" t="s">
        <v>128</v>
      </c>
      <c r="N76" s="415">
        <v>72896</v>
      </c>
      <c r="O76" s="1178" t="s">
        <v>128</v>
      </c>
      <c r="P76" s="1333" t="s">
        <v>29</v>
      </c>
      <c r="Q76" s="1645">
        <v>46157</v>
      </c>
      <c r="R76" s="1645"/>
      <c r="S76" s="1645"/>
      <c r="T76" s="1645"/>
      <c r="U76" s="1645"/>
      <c r="V76" s="1646">
        <v>6189</v>
      </c>
      <c r="W76" s="1647">
        <v>6050</v>
      </c>
      <c r="X76" s="1647">
        <f>SUM(V76-W76)</f>
        <v>139</v>
      </c>
      <c r="Y76" s="1237">
        <f>IFERROR($W76/$V76, 0)</f>
        <v>0.97754079819033768</v>
      </c>
      <c r="Z76" s="1645">
        <v>46169</v>
      </c>
      <c r="AA76" s="1645"/>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3">
        <v>60</v>
      </c>
      <c r="I77" s="1257" t="s">
        <v>571</v>
      </c>
      <c r="J77" s="1258" t="s">
        <v>30</v>
      </c>
      <c r="K77" s="1644"/>
      <c r="L77" s="1377"/>
      <c r="M77" s="1177" t="s">
        <v>128</v>
      </c>
      <c r="N77" s="415">
        <v>70151.5</v>
      </c>
      <c r="O77" s="1178" t="s">
        <v>128</v>
      </c>
      <c r="P77" s="1333" t="s">
        <v>35</v>
      </c>
      <c r="Q77" s="1645">
        <v>46170</v>
      </c>
      <c r="R77" s="1645"/>
      <c r="S77" s="1645"/>
      <c r="T77" s="1645"/>
      <c r="U77" s="1645"/>
      <c r="V77" s="1646">
        <v>5673</v>
      </c>
      <c r="W77" s="1647">
        <v>5183</v>
      </c>
      <c r="X77" s="1647">
        <f>SUM(V77-W77)</f>
        <v>490</v>
      </c>
      <c r="Y77" s="1237">
        <f>IFERROR($W77/$V77, 0)</f>
        <v>0.91362594747047421</v>
      </c>
      <c r="Z77" s="1645">
        <v>46197</v>
      </c>
      <c r="AA77" s="1645"/>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3">
        <v>70</v>
      </c>
      <c r="I78" s="1257" t="s">
        <v>571</v>
      </c>
      <c r="J78" s="1258" t="s">
        <v>30</v>
      </c>
      <c r="K78" s="1644"/>
      <c r="L78" s="1377"/>
      <c r="M78" s="1177" t="s">
        <v>128</v>
      </c>
      <c r="N78" s="415">
        <v>65362</v>
      </c>
      <c r="O78" s="1178" t="s">
        <v>128</v>
      </c>
      <c r="P78" s="1333" t="s">
        <v>29</v>
      </c>
      <c r="Q78" s="1645">
        <v>46170</v>
      </c>
      <c r="R78" s="1645"/>
      <c r="S78" s="1645"/>
      <c r="T78" s="1645"/>
      <c r="U78" s="1645"/>
      <c r="V78" s="1646">
        <v>5460</v>
      </c>
      <c r="W78" s="1647">
        <v>4013</v>
      </c>
      <c r="X78" s="1647">
        <f>SUM(V78-W78)</f>
        <v>1447</v>
      </c>
      <c r="Y78" s="1237">
        <f>IFERROR($W78/$V78, 0)</f>
        <v>0.73498168498168504</v>
      </c>
      <c r="Z78" s="1645">
        <v>46189</v>
      </c>
      <c r="AA78" s="1645"/>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3">
        <v>90</v>
      </c>
      <c r="I80" s="1257" t="s">
        <v>571</v>
      </c>
      <c r="J80" s="1258" t="s">
        <v>30</v>
      </c>
      <c r="K80" s="1644"/>
      <c r="L80" s="1377"/>
      <c r="M80" s="1177" t="s">
        <v>128</v>
      </c>
      <c r="N80" s="1358">
        <v>90888</v>
      </c>
      <c r="O80" s="1178" t="s">
        <v>128</v>
      </c>
      <c r="P80" s="1333" t="s">
        <v>32</v>
      </c>
      <c r="Q80" s="1645"/>
      <c r="R80" s="1645"/>
      <c r="S80" s="1645"/>
      <c r="T80" s="1645"/>
      <c r="U80" s="1645"/>
      <c r="V80" s="1646">
        <v>7881</v>
      </c>
      <c r="W80" s="1647"/>
      <c r="X80" s="1647">
        <f>SUM(V80-W80)</f>
        <v>7881</v>
      </c>
      <c r="Y80" s="1237">
        <f>IFERROR($W80/$V80, 0)</f>
        <v>0</v>
      </c>
      <c r="Z80" s="1645"/>
      <c r="AA80" s="1645"/>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3">
        <v>74</v>
      </c>
      <c r="I82" s="1257" t="s">
        <v>571</v>
      </c>
      <c r="J82" s="1258" t="s">
        <v>30</v>
      </c>
      <c r="K82" s="1644"/>
      <c r="L82" s="1377"/>
      <c r="M82" s="1177" t="s">
        <v>128</v>
      </c>
      <c r="N82" s="415">
        <v>70534.5</v>
      </c>
      <c r="O82" s="1178" t="s">
        <v>128</v>
      </c>
      <c r="P82" s="1333" t="s">
        <v>29</v>
      </c>
      <c r="Q82" s="1645">
        <v>46174</v>
      </c>
      <c r="R82" s="1645"/>
      <c r="S82" s="1645"/>
      <c r="T82" s="1645"/>
      <c r="U82" s="1645"/>
      <c r="V82" s="1646">
        <v>5756</v>
      </c>
      <c r="W82" s="1647">
        <v>4994</v>
      </c>
      <c r="X82" s="1647">
        <f>SUM(V82-W82)</f>
        <v>762</v>
      </c>
      <c r="Y82" s="1237">
        <f>IFERROR($W82/$V82, 0)</f>
        <v>0.86761640027797082</v>
      </c>
      <c r="Z82" s="1645">
        <v>46191</v>
      </c>
      <c r="AA82" s="1645"/>
      <c r="AB82" s="1189">
        <v>0</v>
      </c>
      <c r="AC82" s="1189">
        <v>0</v>
      </c>
      <c r="AD82" s="1222">
        <v>0</v>
      </c>
      <c r="AE82" s="1238" t="s">
        <v>693</v>
      </c>
      <c r="AF82" s="725"/>
    </row>
    <row r="83" spans="1:32" ht="24.75" customHeight="1">
      <c r="A83" s="1375" t="s">
        <v>701</v>
      </c>
      <c r="B83" s="1381" t="s">
        <v>37</v>
      </c>
      <c r="C83" s="697">
        <v>46203</v>
      </c>
      <c r="D83" s="1376"/>
      <c r="E83" s="1377"/>
      <c r="F83" s="1376"/>
      <c r="G83" s="1236"/>
      <c r="H83" s="1643">
        <v>56</v>
      </c>
      <c r="I83" s="1257" t="s">
        <v>571</v>
      </c>
      <c r="J83" s="744" t="s">
        <v>30</v>
      </c>
      <c r="K83" s="1357"/>
      <c r="L83" s="1235"/>
      <c r="M83" s="1177" t="s">
        <v>128</v>
      </c>
      <c r="N83" s="1358">
        <v>50042</v>
      </c>
      <c r="O83" s="1178" t="s">
        <v>128</v>
      </c>
      <c r="P83" s="1333" t="s">
        <v>32</v>
      </c>
      <c r="Q83" s="1645"/>
      <c r="R83" s="1645"/>
      <c r="S83" s="1645"/>
      <c r="T83" s="1645"/>
      <c r="U83" s="1645"/>
      <c r="V83" s="1646">
        <v>4159</v>
      </c>
      <c r="W83" s="1647"/>
      <c r="X83" s="1647">
        <f>SUM(V83-W83)</f>
        <v>4159</v>
      </c>
      <c r="Y83" s="1237">
        <f>IFERROR($W83/$V83, 0)</f>
        <v>0</v>
      </c>
      <c r="Z83" s="1645"/>
      <c r="AA83" s="1645"/>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3">
        <v>62</v>
      </c>
      <c r="I84" s="1257" t="s">
        <v>571</v>
      </c>
      <c r="J84" s="744" t="s">
        <v>30</v>
      </c>
      <c r="K84" s="1357"/>
      <c r="L84" s="1235"/>
      <c r="M84" s="1177" t="s">
        <v>128</v>
      </c>
      <c r="N84" s="1358">
        <v>48766</v>
      </c>
      <c r="O84" s="1178" t="s">
        <v>128</v>
      </c>
      <c r="P84" s="1333" t="s">
        <v>35</v>
      </c>
      <c r="Q84" s="1645">
        <v>46185</v>
      </c>
      <c r="R84" s="1645"/>
      <c r="S84" s="1645"/>
      <c r="T84" s="1645"/>
      <c r="U84" s="1645"/>
      <c r="V84" s="1646">
        <v>4009</v>
      </c>
      <c r="W84" s="1647"/>
      <c r="X84" s="1647">
        <f>SUM(V84-W84)</f>
        <v>4009</v>
      </c>
      <c r="Y84" s="1237">
        <f>IFERROR($W84/$V84, 0)</f>
        <v>0</v>
      </c>
      <c r="Z84" s="1645"/>
      <c r="AA84" s="1645"/>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3">
        <v>0</v>
      </c>
      <c r="I85" s="1257" t="s">
        <v>571</v>
      </c>
      <c r="J85" s="1258" t="s">
        <v>30</v>
      </c>
      <c r="K85" s="1644"/>
      <c r="L85" s="1377"/>
      <c r="M85" s="1177" t="s">
        <v>128</v>
      </c>
      <c r="N85" s="1358">
        <v>35456.550000000003</v>
      </c>
      <c r="O85" s="1178" t="s">
        <v>128</v>
      </c>
      <c r="P85" s="1333" t="s">
        <v>35</v>
      </c>
      <c r="Q85" s="1645">
        <v>46185</v>
      </c>
      <c r="R85" s="1645"/>
      <c r="S85" s="1645"/>
      <c r="T85" s="1645"/>
      <c r="U85" s="1645"/>
      <c r="V85" s="1646">
        <v>2635</v>
      </c>
      <c r="W85" s="1647">
        <v>2166</v>
      </c>
      <c r="X85" s="1647">
        <f>SUM(V85-W85)</f>
        <v>469</v>
      </c>
      <c r="Y85" s="1237">
        <f>IFERROR($W85/$V85, 0)</f>
        <v>0.822011385199241</v>
      </c>
      <c r="Z85" s="1645"/>
      <c r="AA85" s="1645"/>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3">
        <v>0</v>
      </c>
      <c r="I86" s="1257" t="s">
        <v>571</v>
      </c>
      <c r="J86" s="1258" t="s">
        <v>30</v>
      </c>
      <c r="K86" s="1644"/>
      <c r="L86" s="1377"/>
      <c r="M86" s="1177" t="s">
        <v>128</v>
      </c>
      <c r="N86" s="1358">
        <v>72557.350000000006</v>
      </c>
      <c r="O86" s="1178" t="s">
        <v>128</v>
      </c>
      <c r="P86" s="1333" t="s">
        <v>32</v>
      </c>
      <c r="Q86" s="1645"/>
      <c r="R86" s="1645"/>
      <c r="S86" s="1645"/>
      <c r="T86" s="1645"/>
      <c r="U86" s="1645"/>
      <c r="V86" s="1646">
        <v>5666</v>
      </c>
      <c r="W86" s="1647"/>
      <c r="X86" s="1647">
        <f>SUM(V86-W86)</f>
        <v>5666</v>
      </c>
      <c r="Y86" s="1237">
        <f>IFERROR($W86/$V86, 0)</f>
        <v>0</v>
      </c>
      <c r="Z86" s="1645"/>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3">
        <v>0</v>
      </c>
      <c r="I87" s="1257" t="s">
        <v>571</v>
      </c>
      <c r="J87" s="1258" t="s">
        <v>30</v>
      </c>
      <c r="K87" s="1644"/>
      <c r="L87" s="1377"/>
      <c r="M87" s="1177" t="s">
        <v>128</v>
      </c>
      <c r="N87" s="415">
        <v>75219.199999999997</v>
      </c>
      <c r="O87" s="1178" t="s">
        <v>128</v>
      </c>
      <c r="P87" s="1333" t="s">
        <v>29</v>
      </c>
      <c r="Q87" s="1645">
        <v>46189</v>
      </c>
      <c r="R87" s="1645"/>
      <c r="S87" s="1645"/>
      <c r="T87" s="1645"/>
      <c r="U87" s="1645"/>
      <c r="V87" s="1646">
        <v>5902</v>
      </c>
      <c r="W87" s="1647">
        <v>352</v>
      </c>
      <c r="X87" s="1647">
        <f>SUM(V87-W87)</f>
        <v>5550</v>
      </c>
      <c r="Y87" s="1237">
        <f>IFERROR($W87/$V87, 0)</f>
        <v>5.9640799728905458E-2</v>
      </c>
      <c r="Z87" s="1645">
        <v>46210</v>
      </c>
      <c r="AA87" s="1645"/>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4"/>
      <c r="L88" s="1377"/>
      <c r="M88" s="1177" t="s">
        <v>128</v>
      </c>
      <c r="N88" s="415">
        <v>31327.7</v>
      </c>
      <c r="O88" s="1178" t="s">
        <v>128</v>
      </c>
      <c r="P88" s="1333" t="s">
        <v>29</v>
      </c>
      <c r="Q88" s="1645">
        <v>46189</v>
      </c>
      <c r="R88" s="1645"/>
      <c r="S88" s="1645"/>
      <c r="T88" s="1645"/>
      <c r="U88" s="1645"/>
      <c r="V88" s="1646">
        <v>2342</v>
      </c>
      <c r="W88" s="1647">
        <v>1060</v>
      </c>
      <c r="X88" s="1647">
        <f>SUM(V88-W88)</f>
        <v>1282</v>
      </c>
      <c r="Y88" s="1237">
        <f>IFERROR($W88/$V88, 0)</f>
        <v>0.45260461144321096</v>
      </c>
      <c r="Z88" s="1645">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4"/>
      <c r="L89" s="1377"/>
      <c r="M89" s="1177" t="s">
        <v>128</v>
      </c>
      <c r="N89" s="415">
        <v>21849.3</v>
      </c>
      <c r="O89" s="1178" t="s">
        <v>128</v>
      </c>
      <c r="P89" s="1333" t="s">
        <v>32</v>
      </c>
      <c r="Q89" s="1645"/>
      <c r="R89" s="1645"/>
      <c r="S89" s="1645"/>
      <c r="T89" s="1645"/>
      <c r="U89" s="1645"/>
      <c r="V89" s="1646">
        <v>1618</v>
      </c>
      <c r="W89" s="1647"/>
      <c r="X89" s="1647">
        <f>SUM(V89-W89)</f>
        <v>1618</v>
      </c>
      <c r="Y89" s="1237">
        <f>IFERROR($W89/$V89, 0)</f>
        <v>0</v>
      </c>
      <c r="Z89" s="1645"/>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3" t="s">
        <v>36</v>
      </c>
      <c r="K90" s="1644"/>
      <c r="L90" s="1377"/>
      <c r="M90" s="1643" t="s">
        <v>256</v>
      </c>
      <c r="N90" s="1656">
        <v>60744.4</v>
      </c>
      <c r="O90" s="1178" t="s">
        <v>128</v>
      </c>
      <c r="P90" s="1333" t="s">
        <v>35</v>
      </c>
      <c r="Q90" s="1645">
        <v>46197</v>
      </c>
      <c r="R90" s="1645"/>
      <c r="S90" s="1645"/>
      <c r="T90" s="1645"/>
      <c r="U90" s="1645"/>
      <c r="V90" s="1646">
        <v>5950</v>
      </c>
      <c r="W90" s="1647"/>
      <c r="X90" s="1647">
        <f>SUM(V90-W90)</f>
        <v>5950</v>
      </c>
      <c r="Y90" s="1237">
        <f>IFERROR($W90/$V90, 0)</f>
        <v>0</v>
      </c>
      <c r="Z90" s="1645">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3"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56">
        <v>62074</v>
      </c>
      <c r="O92" s="744" t="s">
        <v>128</v>
      </c>
      <c r="P92" s="735" t="s">
        <v>32</v>
      </c>
      <c r="Q92" s="1645"/>
      <c r="R92" s="1645"/>
      <c r="S92" s="1645"/>
      <c r="T92" s="1645"/>
      <c r="U92" s="1645"/>
      <c r="V92" s="1646">
        <v>5246</v>
      </c>
      <c r="W92" s="1647"/>
      <c r="X92" s="1647">
        <f>SUM(V92-W92)</f>
        <v>5246</v>
      </c>
      <c r="Y92" s="1237">
        <f>IFERROR($W92/$V92, 0)</f>
        <v>0</v>
      </c>
      <c r="Z92" s="1645"/>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3">
        <v>79</v>
      </c>
      <c r="I94" s="1257" t="s">
        <v>571</v>
      </c>
      <c r="J94" s="744" t="s">
        <v>33</v>
      </c>
      <c r="K94" s="689" t="s">
        <v>551</v>
      </c>
      <c r="L94" s="1377"/>
      <c r="M94" s="1177" t="s">
        <v>128</v>
      </c>
      <c r="N94" s="1656"/>
      <c r="O94" s="744" t="s">
        <v>256</v>
      </c>
      <c r="P94" s="735" t="s">
        <v>32</v>
      </c>
      <c r="Q94" s="1645"/>
      <c r="R94" s="1645"/>
      <c r="S94" s="1645"/>
      <c r="T94" s="1645"/>
      <c r="U94" s="1645"/>
      <c r="V94" s="1646">
        <v>5953</v>
      </c>
      <c r="W94" s="1647"/>
      <c r="X94" s="1647">
        <f>SUM(V94-W94)</f>
        <v>5953</v>
      </c>
      <c r="Y94" s="1237">
        <f>IFERROR($W94/$V94, 0)</f>
        <v>0</v>
      </c>
      <c r="Z94" s="1645"/>
      <c r="AA94" s="1360"/>
      <c r="AB94" s="695">
        <v>0</v>
      </c>
      <c r="AC94" s="733">
        <v>0</v>
      </c>
      <c r="AD94" s="732">
        <v>0</v>
      </c>
      <c r="AE94" s="1298" t="s">
        <v>724</v>
      </c>
      <c r="AF94" s="725"/>
    </row>
    <row r="95" spans="1:32" ht="24.75" customHeight="1">
      <c r="A95" s="1488" t="s">
        <v>725</v>
      </c>
      <c r="B95" s="1059" t="s">
        <v>40</v>
      </c>
      <c r="C95" s="1378"/>
      <c r="D95" s="1376"/>
      <c r="E95" s="1377"/>
      <c r="F95" s="1376"/>
      <c r="G95" s="1236"/>
      <c r="H95" s="1643">
        <v>78</v>
      </c>
      <c r="I95" s="1257" t="s">
        <v>571</v>
      </c>
      <c r="J95" s="744" t="s">
        <v>33</v>
      </c>
      <c r="K95" s="689" t="s">
        <v>551</v>
      </c>
      <c r="L95" s="1377"/>
      <c r="M95" s="1177" t="s">
        <v>128</v>
      </c>
      <c r="N95" s="1656"/>
      <c r="O95" s="744" t="s">
        <v>256</v>
      </c>
      <c r="P95" s="735" t="s">
        <v>32</v>
      </c>
      <c r="Q95" s="1645"/>
      <c r="R95" s="1645"/>
      <c r="S95" s="1645"/>
      <c r="T95" s="1645"/>
      <c r="U95" s="1645"/>
      <c r="V95" s="1646">
        <v>5890</v>
      </c>
      <c r="W95" s="1647"/>
      <c r="X95" s="1647">
        <f>SUM(V95-W95)</f>
        <v>5890</v>
      </c>
      <c r="Y95" s="1237">
        <f>IFERROR($W95/$V95, 0)</f>
        <v>0</v>
      </c>
      <c r="Z95" s="1645"/>
      <c r="AA95" s="1360"/>
      <c r="AB95" s="695">
        <v>0</v>
      </c>
      <c r="AC95" s="733">
        <v>0</v>
      </c>
      <c r="AD95" s="732">
        <v>0</v>
      </c>
      <c r="AE95" s="1298" t="s">
        <v>724</v>
      </c>
      <c r="AF95" s="725"/>
    </row>
    <row r="96" spans="1:32" ht="24.75" customHeight="1">
      <c r="A96" s="1488" t="s">
        <v>726</v>
      </c>
      <c r="B96" s="1059" t="s">
        <v>40</v>
      </c>
      <c r="C96" s="1378"/>
      <c r="D96" s="1376"/>
      <c r="E96" s="1377"/>
      <c r="F96" s="1376"/>
      <c r="G96" s="1236"/>
      <c r="H96" s="1643">
        <v>49</v>
      </c>
      <c r="I96" s="1257" t="s">
        <v>571</v>
      </c>
      <c r="J96" s="744" t="s">
        <v>33</v>
      </c>
      <c r="K96" s="689" t="s">
        <v>551</v>
      </c>
      <c r="L96" s="1377"/>
      <c r="M96" s="1177" t="s">
        <v>128</v>
      </c>
      <c r="N96" s="1656"/>
      <c r="O96" s="744" t="s">
        <v>256</v>
      </c>
      <c r="P96" s="735" t="s">
        <v>32</v>
      </c>
      <c r="Q96" s="1645"/>
      <c r="R96" s="1645"/>
      <c r="S96" s="1645"/>
      <c r="T96" s="1645"/>
      <c r="U96" s="1645"/>
      <c r="V96" s="1646">
        <v>4709</v>
      </c>
      <c r="W96" s="1647"/>
      <c r="X96" s="1647">
        <f>SUM(V96-W96)</f>
        <v>4709</v>
      </c>
      <c r="Y96" s="1237">
        <f>IFERROR($W96/$V96, 0)</f>
        <v>0</v>
      </c>
      <c r="Z96" s="1645"/>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721">
        <v>4837</v>
      </c>
      <c r="X167" s="1362">
        <f t="shared" si="16"/>
        <v>3759</v>
      </c>
      <c r="Y167" s="29">
        <f t="shared" si="17"/>
        <v>0.56270358306188928</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3">
        <v>58</v>
      </c>
      <c r="I8" s="371" t="s">
        <v>812</v>
      </c>
      <c r="J8" s="1055" t="s">
        <v>30</v>
      </c>
      <c r="K8" s="689"/>
      <c r="L8" s="359" t="s">
        <v>629</v>
      </c>
      <c r="M8" s="371" t="s">
        <v>128</v>
      </c>
      <c r="N8" s="989">
        <v>56668.15</v>
      </c>
      <c r="O8" s="371" t="s">
        <v>128</v>
      </c>
      <c r="P8" s="727" t="s">
        <v>38</v>
      </c>
      <c r="Q8" s="1645">
        <v>46144</v>
      </c>
      <c r="R8" s="700" t="s">
        <v>128</v>
      </c>
      <c r="S8" s="362">
        <v>46190</v>
      </c>
      <c r="T8" s="372" t="s">
        <v>817</v>
      </c>
      <c r="U8" s="372" t="s">
        <v>817</v>
      </c>
      <c r="V8" s="1647">
        <v>4061</v>
      </c>
      <c r="W8" s="1660">
        <v>4061</v>
      </c>
      <c r="X8" s="1647">
        <f>SUM(V8-W8)</f>
        <v>0</v>
      </c>
      <c r="Y8" s="1237">
        <f>IFERROR($W8/$V8, 0)</f>
        <v>1</v>
      </c>
      <c r="Z8" s="1645">
        <v>46153</v>
      </c>
      <c r="AA8" s="1645">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3">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3">
        <v>65</v>
      </c>
      <c r="I10" s="371" t="s">
        <v>812</v>
      </c>
      <c r="J10" s="1055" t="s">
        <v>30</v>
      </c>
      <c r="K10" s="689"/>
      <c r="L10" s="359" t="s">
        <v>629</v>
      </c>
      <c r="M10" s="371" t="s">
        <v>128</v>
      </c>
      <c r="N10" s="989">
        <v>45252</v>
      </c>
      <c r="O10" s="371" t="s">
        <v>128</v>
      </c>
      <c r="P10" s="727" t="s">
        <v>38</v>
      </c>
      <c r="Q10" s="1645">
        <v>46184</v>
      </c>
      <c r="R10" s="700" t="s">
        <v>256</v>
      </c>
      <c r="S10" s="362" t="s">
        <v>838</v>
      </c>
      <c r="T10" s="372" t="s">
        <v>817</v>
      </c>
      <c r="U10" s="372" t="s">
        <v>817</v>
      </c>
      <c r="V10" s="1646">
        <v>3360</v>
      </c>
      <c r="W10" s="1660">
        <v>3403</v>
      </c>
      <c r="X10" s="1647">
        <f>SUM(V10-W10)</f>
        <v>-43</v>
      </c>
      <c r="Y10" s="1237">
        <f>IFERROR($W10/$V10, 0)</f>
        <v>1.0127976190476191</v>
      </c>
      <c r="Z10" s="1645">
        <v>46192</v>
      </c>
      <c r="AA10" s="1645">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3">
        <v>21</v>
      </c>
      <c r="I11" s="371" t="s">
        <v>812</v>
      </c>
      <c r="J11" s="740" t="s">
        <v>30</v>
      </c>
      <c r="K11" s="689"/>
      <c r="L11" s="359" t="s">
        <v>629</v>
      </c>
      <c r="M11" s="371" t="s">
        <v>128</v>
      </c>
      <c r="N11" s="989">
        <v>38308</v>
      </c>
      <c r="O11" s="371" t="s">
        <v>128</v>
      </c>
      <c r="P11" s="727" t="s">
        <v>38</v>
      </c>
      <c r="Q11" s="1645">
        <v>46185</v>
      </c>
      <c r="R11" s="700" t="s">
        <v>256</v>
      </c>
      <c r="S11" s="362" t="s">
        <v>838</v>
      </c>
      <c r="T11" s="372" t="s">
        <v>817</v>
      </c>
      <c r="U11" s="372" t="s">
        <v>817</v>
      </c>
      <c r="V11" s="1646">
        <v>3379</v>
      </c>
      <c r="W11" s="1660">
        <v>3340</v>
      </c>
      <c r="X11" s="1647">
        <f>SUM(V11-W11)</f>
        <v>39</v>
      </c>
      <c r="Y11" s="1237">
        <f>IFERROR($W11/$V11, 0)</f>
        <v>0.98845812370523822</v>
      </c>
      <c r="Z11" s="1645">
        <v>46198</v>
      </c>
      <c r="AA11" s="1645">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3">
        <v>85</v>
      </c>
      <c r="I12" s="371" t="s">
        <v>812</v>
      </c>
      <c r="J12" s="1055" t="s">
        <v>30</v>
      </c>
      <c r="K12" s="689"/>
      <c r="L12" s="359" t="s">
        <v>629</v>
      </c>
      <c r="M12" s="371" t="s">
        <v>128</v>
      </c>
      <c r="N12" s="989">
        <v>56492</v>
      </c>
      <c r="O12" s="371" t="s">
        <v>128</v>
      </c>
      <c r="P12" s="727" t="s">
        <v>38</v>
      </c>
      <c r="Q12" s="1645">
        <v>46170</v>
      </c>
      <c r="R12" s="700" t="s">
        <v>256</v>
      </c>
      <c r="S12" s="362" t="s">
        <v>838</v>
      </c>
      <c r="T12" s="372" t="s">
        <v>817</v>
      </c>
      <c r="U12" s="372" t="s">
        <v>817</v>
      </c>
      <c r="V12" s="1646">
        <v>4054</v>
      </c>
      <c r="W12" s="1660">
        <v>4092</v>
      </c>
      <c r="X12" s="1647">
        <f>SUM(V12-W12)</f>
        <v>-38</v>
      </c>
      <c r="Y12" s="1237">
        <f>IFERROR($W12/$V12, 0)</f>
        <v>1.0093734583127776</v>
      </c>
      <c r="Z12" s="1645">
        <v>46184</v>
      </c>
      <c r="AA12" s="1645">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3">
        <v>87</v>
      </c>
      <c r="I13" s="371" t="s">
        <v>812</v>
      </c>
      <c r="J13" s="1055" t="s">
        <v>30</v>
      </c>
      <c r="K13" s="689"/>
      <c r="L13" s="359" t="s">
        <v>629</v>
      </c>
      <c r="M13" s="371" t="s">
        <v>128</v>
      </c>
      <c r="N13" s="989">
        <v>59286</v>
      </c>
      <c r="O13" s="371" t="s">
        <v>128</v>
      </c>
      <c r="P13" s="727" t="s">
        <v>38</v>
      </c>
      <c r="Q13" s="1645">
        <v>46170</v>
      </c>
      <c r="R13" s="700" t="s">
        <v>256</v>
      </c>
      <c r="S13" s="362" t="s">
        <v>838</v>
      </c>
      <c r="T13" s="372" t="s">
        <v>817</v>
      </c>
      <c r="U13" s="372" t="s">
        <v>817</v>
      </c>
      <c r="V13" s="1646">
        <v>4413</v>
      </c>
      <c r="W13" s="1660">
        <v>4477</v>
      </c>
      <c r="X13" s="1647">
        <f>SUM(V13-W13)</f>
        <v>-64</v>
      </c>
      <c r="Y13" s="1237">
        <f>IFERROR($W13/$V13, 0)</f>
        <v>1.0145026059370044</v>
      </c>
      <c r="Z13" s="1645">
        <v>46184</v>
      </c>
      <c r="AA13" s="1645">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3">
        <v>56</v>
      </c>
      <c r="I14" s="1052" t="s">
        <v>812</v>
      </c>
      <c r="J14" s="1055" t="s">
        <v>30</v>
      </c>
      <c r="K14" s="689"/>
      <c r="L14" s="359" t="s">
        <v>629</v>
      </c>
      <c r="M14" s="371" t="s">
        <v>128</v>
      </c>
      <c r="N14" s="989">
        <v>42220</v>
      </c>
      <c r="O14" s="371" t="s">
        <v>128</v>
      </c>
      <c r="P14" s="1534" t="s">
        <v>38</v>
      </c>
      <c r="Q14" s="1645">
        <v>46170</v>
      </c>
      <c r="R14" s="700" t="s">
        <v>128</v>
      </c>
      <c r="S14" s="362">
        <v>46190</v>
      </c>
      <c r="T14" s="372" t="s">
        <v>813</v>
      </c>
      <c r="U14" s="372" t="s">
        <v>817</v>
      </c>
      <c r="V14" s="1646">
        <v>3090</v>
      </c>
      <c r="W14" s="1661">
        <v>2998</v>
      </c>
      <c r="X14" s="1647">
        <f>SUM(V14-W14)</f>
        <v>92</v>
      </c>
      <c r="Y14" s="1237">
        <f>IFERROR($W14/$V14, 0)</f>
        <v>0.9702265372168285</v>
      </c>
      <c r="Z14" s="1645">
        <v>46183</v>
      </c>
      <c r="AA14" s="1645">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3">
        <v>77</v>
      </c>
      <c r="I15" s="371" t="s">
        <v>812</v>
      </c>
      <c r="J15" s="1055" t="s">
        <v>30</v>
      </c>
      <c r="K15" s="689"/>
      <c r="L15" s="359" t="s">
        <v>629</v>
      </c>
      <c r="M15" s="371" t="s">
        <v>128</v>
      </c>
      <c r="N15" s="989">
        <v>52948</v>
      </c>
      <c r="O15" s="371" t="s">
        <v>128</v>
      </c>
      <c r="P15" s="727" t="s">
        <v>38</v>
      </c>
      <c r="Q15" s="1645">
        <v>46185</v>
      </c>
      <c r="R15" s="700" t="s">
        <v>256</v>
      </c>
      <c r="S15" s="362" t="s">
        <v>838</v>
      </c>
      <c r="T15" s="372" t="s">
        <v>817</v>
      </c>
      <c r="U15" s="372" t="s">
        <v>817</v>
      </c>
      <c r="V15" s="1646">
        <v>3957</v>
      </c>
      <c r="W15" s="1660">
        <v>3858</v>
      </c>
      <c r="X15" s="1647">
        <f>SUM(V15-W15)</f>
        <v>99</v>
      </c>
      <c r="Y15" s="1237">
        <f>IFERROR($W15/$V15, 0)</f>
        <v>0.97498104624715698</v>
      </c>
      <c r="Z15" s="1645">
        <v>46203</v>
      </c>
      <c r="AA15" s="1645">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3">
        <v>74</v>
      </c>
      <c r="I16" s="371" t="s">
        <v>812</v>
      </c>
      <c r="J16" s="740" t="s">
        <v>30</v>
      </c>
      <c r="K16" s="689"/>
      <c r="L16" s="359" t="s">
        <v>629</v>
      </c>
      <c r="M16" s="371" t="s">
        <v>128</v>
      </c>
      <c r="N16" s="989">
        <v>51256</v>
      </c>
      <c r="O16" s="371" t="s">
        <v>128</v>
      </c>
      <c r="P16" s="727" t="s">
        <v>38</v>
      </c>
      <c r="Q16" s="1645">
        <v>46185</v>
      </c>
      <c r="R16" s="700" t="s">
        <v>256</v>
      </c>
      <c r="S16" s="362" t="s">
        <v>838</v>
      </c>
      <c r="T16" s="372" t="s">
        <v>817</v>
      </c>
      <c r="U16" s="372" t="s">
        <v>817</v>
      </c>
      <c r="V16" s="1646">
        <v>3826</v>
      </c>
      <c r="W16" s="1660">
        <v>3853</v>
      </c>
      <c r="X16" s="1647">
        <f>SUM(V16-W16)</f>
        <v>-27</v>
      </c>
      <c r="Y16" s="1237">
        <f>IFERROR($W16/$V16, 0)</f>
        <v>1.0070569785676948</v>
      </c>
      <c r="Z16" s="1645">
        <v>46203</v>
      </c>
      <c r="AA16" s="1645">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3">
        <v>73</v>
      </c>
      <c r="I17" s="371" t="s">
        <v>812</v>
      </c>
      <c r="J17" s="1055" t="s">
        <v>30</v>
      </c>
      <c r="K17" s="689"/>
      <c r="L17" s="359" t="s">
        <v>629</v>
      </c>
      <c r="M17" s="371" t="s">
        <v>128</v>
      </c>
      <c r="N17" s="989">
        <v>61225.25</v>
      </c>
      <c r="O17" s="371" t="s">
        <v>128</v>
      </c>
      <c r="P17" s="727" t="s">
        <v>38</v>
      </c>
      <c r="Q17" s="1645">
        <v>46184</v>
      </c>
      <c r="R17" s="700" t="s">
        <v>256</v>
      </c>
      <c r="S17" s="362" t="s">
        <v>838</v>
      </c>
      <c r="T17" s="372" t="s">
        <v>817</v>
      </c>
      <c r="U17" s="372" t="s">
        <v>817</v>
      </c>
      <c r="V17" s="1646">
        <v>4654</v>
      </c>
      <c r="W17" s="1660">
        <v>4748</v>
      </c>
      <c r="X17" s="1647">
        <f>SUM(V17-W17)</f>
        <v>-94</v>
      </c>
      <c r="Y17" s="1237">
        <f>IFERROR($W17/$V17, 0)</f>
        <v>1.0201976794155565</v>
      </c>
      <c r="Z17" s="1645">
        <v>46191</v>
      </c>
      <c r="AA17" s="1645">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5">
        <v>46147</v>
      </c>
      <c r="R18" s="700" t="s">
        <v>128</v>
      </c>
      <c r="S18" s="362">
        <v>46161</v>
      </c>
      <c r="T18" s="372" t="s">
        <v>817</v>
      </c>
      <c r="U18" s="372" t="s">
        <v>817</v>
      </c>
      <c r="V18" s="1646">
        <v>466</v>
      </c>
      <c r="W18" s="1660">
        <v>625</v>
      </c>
      <c r="X18" s="1647">
        <f>SUM(V18-W18)</f>
        <v>-159</v>
      </c>
      <c r="Y18" s="1237">
        <f>IFERROR($W18/$V18, 0)</f>
        <v>1.3412017167381973</v>
      </c>
      <c r="Z18" s="1645">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3">
        <v>21</v>
      </c>
      <c r="I24" s="371" t="s">
        <v>812</v>
      </c>
      <c r="J24" s="1055" t="s">
        <v>30</v>
      </c>
      <c r="K24" s="689"/>
      <c r="L24" s="1377">
        <v>46147</v>
      </c>
      <c r="M24" s="371" t="s">
        <v>128</v>
      </c>
      <c r="N24" s="989">
        <v>81882</v>
      </c>
      <c r="O24" s="371" t="s">
        <v>128</v>
      </c>
      <c r="P24" s="727" t="s">
        <v>38</v>
      </c>
      <c r="Q24" s="1645">
        <v>46146</v>
      </c>
      <c r="R24" s="990" t="s">
        <v>128</v>
      </c>
      <c r="S24" s="362">
        <v>46182</v>
      </c>
      <c r="T24" s="372" t="s">
        <v>817</v>
      </c>
      <c r="U24" s="372" t="s">
        <v>817</v>
      </c>
      <c r="V24" s="1646">
        <v>6481</v>
      </c>
      <c r="W24" s="1475">
        <v>6586</v>
      </c>
      <c r="X24" s="1647">
        <f>SUM(V24-W24)</f>
        <v>-105</v>
      </c>
      <c r="Y24" s="1237">
        <f>IFERROR($W24/$V24, 0)</f>
        <v>1.0162012035179757</v>
      </c>
      <c r="Z24" s="1645">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3">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3">
        <v>65</v>
      </c>
      <c r="I26" s="371" t="s">
        <v>812</v>
      </c>
      <c r="J26" s="1055" t="s">
        <v>30</v>
      </c>
      <c r="K26" s="689"/>
      <c r="L26" s="1377">
        <v>46175</v>
      </c>
      <c r="M26" s="371" t="s">
        <v>128</v>
      </c>
      <c r="N26" s="989">
        <v>97544</v>
      </c>
      <c r="O26" s="371" t="s">
        <v>128</v>
      </c>
      <c r="P26" s="1534" t="s">
        <v>38</v>
      </c>
      <c r="Q26" s="1645">
        <v>46171</v>
      </c>
      <c r="R26" s="700" t="s">
        <v>128</v>
      </c>
      <c r="S26" s="362">
        <v>46190</v>
      </c>
      <c r="T26" s="372" t="s">
        <v>817</v>
      </c>
      <c r="U26" s="372" t="s">
        <v>817</v>
      </c>
      <c r="V26" s="1646">
        <v>7771</v>
      </c>
      <c r="W26" s="1533">
        <v>7623</v>
      </c>
      <c r="X26" s="1647">
        <f>SUM(V26-W26)</f>
        <v>148</v>
      </c>
      <c r="Y26" s="1237">
        <f>IFERROR($W26/$V26, 0)</f>
        <v>0.98095483206794487</v>
      </c>
      <c r="Z26" s="1645">
        <v>46178</v>
      </c>
      <c r="AA26" s="1658">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3">
        <v>31</v>
      </c>
      <c r="I27" s="371" t="s">
        <v>812</v>
      </c>
      <c r="J27" s="1055" t="s">
        <v>30</v>
      </c>
      <c r="K27" s="689"/>
      <c r="L27" s="1377">
        <v>45795</v>
      </c>
      <c r="M27" s="371" t="s">
        <v>128</v>
      </c>
      <c r="N27" s="989">
        <v>73945</v>
      </c>
      <c r="O27" s="371" t="s">
        <v>128</v>
      </c>
      <c r="P27" s="727" t="s">
        <v>38</v>
      </c>
      <c r="Q27" s="1645">
        <v>46160</v>
      </c>
      <c r="R27" s="700" t="s">
        <v>256</v>
      </c>
      <c r="S27" s="362" t="s">
        <v>838</v>
      </c>
      <c r="T27" s="372" t="s">
        <v>817</v>
      </c>
      <c r="U27" s="372" t="s">
        <v>817</v>
      </c>
      <c r="V27" s="1646">
        <v>5923</v>
      </c>
      <c r="W27" s="1475">
        <v>6113</v>
      </c>
      <c r="X27" s="1647">
        <f>SUM(V27-W27)</f>
        <v>-190</v>
      </c>
      <c r="Y27" s="1237">
        <f>IFERROR($W27/$V27, 0)</f>
        <v>1.0320783386797232</v>
      </c>
      <c r="Z27" s="1645">
        <v>46188</v>
      </c>
      <c r="AA27" s="1645">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3">
        <v>93</v>
      </c>
      <c r="I28" s="371" t="s">
        <v>812</v>
      </c>
      <c r="J28" s="1055" t="s">
        <v>30</v>
      </c>
      <c r="K28" s="689"/>
      <c r="L28" s="1377">
        <v>46175</v>
      </c>
      <c r="M28" s="371" t="s">
        <v>128</v>
      </c>
      <c r="N28" s="989">
        <v>111096</v>
      </c>
      <c r="O28" s="371" t="s">
        <v>128</v>
      </c>
      <c r="P28" s="727" t="s">
        <v>38</v>
      </c>
      <c r="Q28" s="1645">
        <v>46171</v>
      </c>
      <c r="R28" s="700" t="s">
        <v>128</v>
      </c>
      <c r="S28" s="362">
        <v>46203</v>
      </c>
      <c r="T28" s="372" t="s">
        <v>817</v>
      </c>
      <c r="U28" s="372" t="s">
        <v>817</v>
      </c>
      <c r="V28" s="1646">
        <v>9483</v>
      </c>
      <c r="W28" s="1475">
        <v>9171</v>
      </c>
      <c r="X28" s="1647">
        <f>SUM(V28-W28)</f>
        <v>312</v>
      </c>
      <c r="Y28" s="1237">
        <f>IFERROR($W28/$V28, 0)</f>
        <v>0.9670990192976906</v>
      </c>
      <c r="Z28" s="1645">
        <v>46188</v>
      </c>
      <c r="AA28" s="1645">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3">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3">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3">
        <v>91</v>
      </c>
      <c r="I31" s="371" t="s">
        <v>812</v>
      </c>
      <c r="J31" s="1055" t="s">
        <v>30</v>
      </c>
      <c r="K31" s="689"/>
      <c r="L31" s="1377">
        <v>46175</v>
      </c>
      <c r="M31" s="371" t="s">
        <v>128</v>
      </c>
      <c r="N31" s="989">
        <v>111633.5</v>
      </c>
      <c r="O31" s="371" t="s">
        <v>128</v>
      </c>
      <c r="P31" s="727" t="s">
        <v>38</v>
      </c>
      <c r="Q31" s="1645">
        <v>46178</v>
      </c>
      <c r="R31" s="700" t="s">
        <v>128</v>
      </c>
      <c r="S31" s="362">
        <v>46209</v>
      </c>
      <c r="T31" s="372" t="s">
        <v>817</v>
      </c>
      <c r="U31" s="372" t="s">
        <v>817</v>
      </c>
      <c r="V31" s="1646">
        <v>9431</v>
      </c>
      <c r="W31" s="1475">
        <v>9339</v>
      </c>
      <c r="X31" s="1647">
        <f>SUM(V31-W31)</f>
        <v>92</v>
      </c>
      <c r="Y31" s="1237">
        <f>IFERROR($W31/$V31, 0)</f>
        <v>0.99024493691018978</v>
      </c>
      <c r="Z31" s="1645">
        <v>46197</v>
      </c>
      <c r="AA31" s="1645">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3">
        <v>76</v>
      </c>
      <c r="I32" s="371" t="s">
        <v>812</v>
      </c>
      <c r="J32" s="1055" t="s">
        <v>30</v>
      </c>
      <c r="K32" s="689"/>
      <c r="L32" s="1377">
        <v>46175</v>
      </c>
      <c r="M32" s="371" t="s">
        <v>128</v>
      </c>
      <c r="N32" s="989">
        <v>67567.5</v>
      </c>
      <c r="O32" s="371" t="s">
        <v>128</v>
      </c>
      <c r="P32" s="727" t="s">
        <v>38</v>
      </c>
      <c r="Q32" s="1645">
        <v>46171</v>
      </c>
      <c r="R32" s="700" t="s">
        <v>256</v>
      </c>
      <c r="S32" s="362" t="s">
        <v>838</v>
      </c>
      <c r="T32" s="372" t="s">
        <v>817</v>
      </c>
      <c r="U32" s="372" t="s">
        <v>817</v>
      </c>
      <c r="V32" s="1646">
        <v>5460</v>
      </c>
      <c r="W32" s="1475">
        <v>5402</v>
      </c>
      <c r="X32" s="1647">
        <f>SUM(V32-W32)</f>
        <v>58</v>
      </c>
      <c r="Y32" s="1237">
        <f>IFERROR($W32/$V32, 0)</f>
        <v>0.98937728937728942</v>
      </c>
      <c r="Z32" s="1645">
        <v>46209</v>
      </c>
      <c r="AA32" s="1645">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3">
        <v>51</v>
      </c>
      <c r="I33" s="371" t="s">
        <v>812</v>
      </c>
      <c r="J33" s="1055" t="s">
        <v>30</v>
      </c>
      <c r="K33" s="689"/>
      <c r="L33" s="1377">
        <v>46174</v>
      </c>
      <c r="M33" s="371" t="s">
        <v>128</v>
      </c>
      <c r="N33" s="989">
        <v>97514.75</v>
      </c>
      <c r="O33" s="371" t="s">
        <v>128</v>
      </c>
      <c r="P33" s="727" t="s">
        <v>38</v>
      </c>
      <c r="Q33" s="1645">
        <v>46174</v>
      </c>
      <c r="R33" s="700" t="s">
        <v>256</v>
      </c>
      <c r="S33" s="362" t="s">
        <v>838</v>
      </c>
      <c r="T33" s="372" t="s">
        <v>817</v>
      </c>
      <c r="U33" s="372" t="s">
        <v>817</v>
      </c>
      <c r="V33" s="1646">
        <v>7958</v>
      </c>
      <c r="W33" s="1475">
        <v>8116</v>
      </c>
      <c r="X33" s="1647">
        <f>SUM(V33-W33)</f>
        <v>-158</v>
      </c>
      <c r="Y33" s="1237">
        <f>IFERROR($W33/$V33, 0)</f>
        <v>1.0198542347323447</v>
      </c>
      <c r="Z33" s="1645">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3">
        <v>63</v>
      </c>
      <c r="I34" s="371" t="s">
        <v>812</v>
      </c>
      <c r="J34" s="1055" t="s">
        <v>30</v>
      </c>
      <c r="K34" s="689"/>
      <c r="L34" s="1377">
        <v>46174</v>
      </c>
      <c r="M34" s="371" t="s">
        <v>128</v>
      </c>
      <c r="N34" s="989">
        <v>54827.5</v>
      </c>
      <c r="O34" s="371" t="s">
        <v>128</v>
      </c>
      <c r="P34" s="727" t="s">
        <v>38</v>
      </c>
      <c r="Q34" s="1645">
        <v>46183</v>
      </c>
      <c r="R34" s="700" t="s">
        <v>128</v>
      </c>
      <c r="S34" s="362">
        <v>46211</v>
      </c>
      <c r="T34" s="372" t="s">
        <v>817</v>
      </c>
      <c r="U34" s="372" t="s">
        <v>817</v>
      </c>
      <c r="V34" s="1646">
        <v>4414</v>
      </c>
      <c r="W34" s="1475">
        <v>4493</v>
      </c>
      <c r="X34" s="1647">
        <f>SUM(V34-W34)</f>
        <v>-79</v>
      </c>
      <c r="Y34" s="1237">
        <f>IFERROR($W34/$V34, 0)</f>
        <v>1.017897598550068</v>
      </c>
      <c r="Z34" s="1645">
        <v>46185</v>
      </c>
      <c r="AA34" s="1658">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3">
        <v>42</v>
      </c>
      <c r="I35" s="371" t="s">
        <v>812</v>
      </c>
      <c r="J35" s="1055" t="s">
        <v>30</v>
      </c>
      <c r="K35" s="689"/>
      <c r="L35" s="1377">
        <v>46178</v>
      </c>
      <c r="M35" s="371" t="s">
        <v>128</v>
      </c>
      <c r="N35" s="989">
        <v>101724.5</v>
      </c>
      <c r="O35" s="371" t="s">
        <v>128</v>
      </c>
      <c r="P35" s="727" t="s">
        <v>38</v>
      </c>
      <c r="Q35" s="1645">
        <v>46171</v>
      </c>
      <c r="R35" s="700" t="s">
        <v>128</v>
      </c>
      <c r="S35" s="362">
        <v>46203</v>
      </c>
      <c r="T35" s="372" t="s">
        <v>817</v>
      </c>
      <c r="U35" s="372" t="s">
        <v>817</v>
      </c>
      <c r="V35" s="1646">
        <v>7993</v>
      </c>
      <c r="W35" s="1475">
        <v>7560</v>
      </c>
      <c r="X35" s="1647">
        <f>SUM(V35-W35)</f>
        <v>433</v>
      </c>
      <c r="Y35" s="1237">
        <f>IFERROR($W35/$V35, 0)</f>
        <v>0.94582759914925563</v>
      </c>
      <c r="Z35" s="1645">
        <v>46190</v>
      </c>
      <c r="AA35" s="1645">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3">
        <v>67</v>
      </c>
      <c r="I36" s="371" t="s">
        <v>812</v>
      </c>
      <c r="J36" s="1055" t="s">
        <v>30</v>
      </c>
      <c r="K36" s="689"/>
      <c r="L36" s="1377" t="s">
        <v>629</v>
      </c>
      <c r="M36" s="371" t="s">
        <v>128</v>
      </c>
      <c r="N36" s="989">
        <v>95128</v>
      </c>
      <c r="O36" s="371" t="s">
        <v>128</v>
      </c>
      <c r="P36" s="727" t="s">
        <v>38</v>
      </c>
      <c r="Q36" s="1645">
        <v>46171</v>
      </c>
      <c r="R36" s="700" t="s">
        <v>128</v>
      </c>
      <c r="S36" s="362">
        <v>46211</v>
      </c>
      <c r="T36" s="372" t="s">
        <v>817</v>
      </c>
      <c r="U36" s="372" t="s">
        <v>817</v>
      </c>
      <c r="V36" s="1646">
        <v>7857</v>
      </c>
      <c r="W36" s="1475">
        <v>7383</v>
      </c>
      <c r="X36" s="1647">
        <f>SUM(V36-W36)</f>
        <v>474</v>
      </c>
      <c r="Y36" s="1237">
        <f>IFERROR($W36/$V36, 0)</f>
        <v>0.93967163039327983</v>
      </c>
      <c r="Z36" s="1645">
        <v>46198</v>
      </c>
      <c r="AA36" s="1645">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3">
        <v>91</v>
      </c>
      <c r="I37" s="371" t="s">
        <v>812</v>
      </c>
      <c r="J37" s="1055" t="s">
        <v>30</v>
      </c>
      <c r="K37" s="689"/>
      <c r="L37" s="1377">
        <v>46175</v>
      </c>
      <c r="M37" s="371" t="s">
        <v>128</v>
      </c>
      <c r="N37" s="989">
        <v>72668.5</v>
      </c>
      <c r="O37" s="371" t="s">
        <v>128</v>
      </c>
      <c r="P37" s="727" t="s">
        <v>38</v>
      </c>
      <c r="Q37" s="1645">
        <v>46176</v>
      </c>
      <c r="R37" s="700" t="s">
        <v>256</v>
      </c>
      <c r="S37" s="362" t="s">
        <v>838</v>
      </c>
      <c r="T37" s="372" t="s">
        <v>817</v>
      </c>
      <c r="U37" s="372" t="s">
        <v>817</v>
      </c>
      <c r="V37" s="1646">
        <v>5934</v>
      </c>
      <c r="W37" s="1475">
        <v>6020</v>
      </c>
      <c r="X37" s="1647">
        <f>SUM(V37-W37)</f>
        <v>-86</v>
      </c>
      <c r="Y37" s="1237">
        <f>IFERROR($W37/$V37, 0)</f>
        <v>1.0144927536231885</v>
      </c>
      <c r="Z37" s="1645">
        <v>46191</v>
      </c>
      <c r="AA37" s="1645">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3">
        <v>28</v>
      </c>
      <c r="I38" s="371" t="s">
        <v>812</v>
      </c>
      <c r="J38" s="1055" t="s">
        <v>30</v>
      </c>
      <c r="K38" s="689"/>
      <c r="L38" s="1377" t="s">
        <v>629</v>
      </c>
      <c r="M38" s="371" t="s">
        <v>128</v>
      </c>
      <c r="N38" s="989">
        <v>73691.5</v>
      </c>
      <c r="O38" s="371" t="s">
        <v>128</v>
      </c>
      <c r="P38" s="727" t="s">
        <v>38</v>
      </c>
      <c r="Q38" s="1645">
        <v>46177</v>
      </c>
      <c r="R38" s="700" t="s">
        <v>256</v>
      </c>
      <c r="S38" s="362" t="s">
        <v>838</v>
      </c>
      <c r="T38" s="372" t="s">
        <v>817</v>
      </c>
      <c r="U38" s="372" t="s">
        <v>817</v>
      </c>
      <c r="V38" s="1646">
        <v>6042</v>
      </c>
      <c r="W38" s="1475">
        <v>5821</v>
      </c>
      <c r="X38" s="1647">
        <f>SUM(V38-W38)</f>
        <v>221</v>
      </c>
      <c r="Y38" s="1237">
        <f>IFERROR($W38/$V38, 0)</f>
        <v>0.96342270771267791</v>
      </c>
      <c r="Z38" s="1645">
        <v>46185</v>
      </c>
      <c r="AA38" s="1645">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3">
        <v>0</v>
      </c>
      <c r="I39" s="1052" t="s">
        <v>812</v>
      </c>
      <c r="J39" s="1055" t="s">
        <v>30</v>
      </c>
      <c r="K39" s="689"/>
      <c r="L39" s="1377">
        <v>46176</v>
      </c>
      <c r="M39" s="371" t="s">
        <v>128</v>
      </c>
      <c r="N39" s="989">
        <v>10128.049999999999</v>
      </c>
      <c r="O39" s="371" t="s">
        <v>128</v>
      </c>
      <c r="P39" s="727" t="s">
        <v>38</v>
      </c>
      <c r="Q39" s="1645">
        <v>46176</v>
      </c>
      <c r="R39" s="700" t="s">
        <v>128</v>
      </c>
      <c r="S39" s="362">
        <v>46211</v>
      </c>
      <c r="T39" s="372" t="s">
        <v>817</v>
      </c>
      <c r="U39" s="372" t="s">
        <v>817</v>
      </c>
      <c r="V39" s="1646">
        <v>813</v>
      </c>
      <c r="W39" s="1475">
        <v>800</v>
      </c>
      <c r="X39" s="1647">
        <f>SUM(V39-W39)</f>
        <v>13</v>
      </c>
      <c r="Y39" s="1237">
        <f>IFERROR($W39/$V39, 0)</f>
        <v>0.98400984009840098</v>
      </c>
      <c r="Z39" s="1645">
        <v>46184</v>
      </c>
      <c r="AA39" s="1658">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0">
        <v>46189</v>
      </c>
      <c r="R54" s="700" t="s">
        <v>256</v>
      </c>
      <c r="S54" s="362" t="s">
        <v>838</v>
      </c>
      <c r="T54" s="372" t="s">
        <v>817</v>
      </c>
      <c r="U54" s="372" t="s">
        <v>817</v>
      </c>
      <c r="V54" s="1322">
        <v>1667</v>
      </c>
      <c r="W54" s="1601">
        <v>1625</v>
      </c>
      <c r="X54" s="1647">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5">
        <v>46181</v>
      </c>
      <c r="AA61" s="1645">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4">
        <v>49</v>
      </c>
      <c r="I62" s="1229" t="s">
        <v>812</v>
      </c>
      <c r="J62" s="1218" t="s">
        <v>30</v>
      </c>
      <c r="K62" s="361"/>
      <c r="L62" s="1378">
        <v>46178</v>
      </c>
      <c r="M62" s="1218" t="s">
        <v>128</v>
      </c>
      <c r="N62" s="1649">
        <v>103484.5</v>
      </c>
      <c r="O62" s="1218" t="s">
        <v>128</v>
      </c>
      <c r="P62" s="727" t="s">
        <v>38</v>
      </c>
      <c r="Q62" s="1650">
        <v>46178</v>
      </c>
      <c r="R62" s="700" t="s">
        <v>256</v>
      </c>
      <c r="S62" s="362" t="s">
        <v>838</v>
      </c>
      <c r="T62" s="372" t="s">
        <v>817</v>
      </c>
      <c r="U62" s="372" t="s">
        <v>817</v>
      </c>
      <c r="V62" s="1647">
        <v>8094</v>
      </c>
      <c r="W62" s="1563">
        <v>7667</v>
      </c>
      <c r="X62" s="1222">
        <f t="shared" si="5"/>
        <v>427</v>
      </c>
      <c r="Y62" s="1272">
        <f>IFERROR($W62/$V62, 0)</f>
        <v>0.94724487274524338</v>
      </c>
      <c r="Z62" s="1650">
        <v>46189</v>
      </c>
      <c r="AA62" s="1650">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3">
        <v>79</v>
      </c>
      <c r="I63" s="303" t="s">
        <v>812</v>
      </c>
      <c r="J63" s="744" t="s">
        <v>30</v>
      </c>
      <c r="K63" s="689"/>
      <c r="L63" s="359" t="s">
        <v>629</v>
      </c>
      <c r="M63" s="1177" t="s">
        <v>128</v>
      </c>
      <c r="N63" s="1358">
        <v>73533</v>
      </c>
      <c r="O63" s="1178" t="s">
        <v>128</v>
      </c>
      <c r="P63" s="1404" t="s">
        <v>38</v>
      </c>
      <c r="Q63" s="1645">
        <v>46147</v>
      </c>
      <c r="R63" s="700" t="s">
        <v>128</v>
      </c>
      <c r="S63" s="362">
        <v>46190</v>
      </c>
      <c r="T63" s="372" t="s">
        <v>933</v>
      </c>
      <c r="U63" s="372" t="s">
        <v>933</v>
      </c>
      <c r="V63" s="1646">
        <v>5974</v>
      </c>
      <c r="W63" s="1660">
        <v>5911</v>
      </c>
      <c r="X63" s="1647">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3">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3">
        <v>58</v>
      </c>
      <c r="I316" s="371" t="s">
        <v>812</v>
      </c>
      <c r="J316" s="1055" t="s">
        <v>30</v>
      </c>
      <c r="K316" s="359" t="s">
        <v>629</v>
      </c>
      <c r="L316" s="371" t="s">
        <v>128</v>
      </c>
      <c r="M316" s="1239">
        <v>56668.15</v>
      </c>
      <c r="N316" s="918"/>
      <c r="O316" s="1348"/>
      <c r="P316" s="1239">
        <v>56668.15</v>
      </c>
      <c r="Q316" s="371" t="s">
        <v>128</v>
      </c>
      <c r="R316" s="1492" t="s">
        <v>38</v>
      </c>
      <c r="S316" s="1645">
        <v>46144</v>
      </c>
      <c r="T316" s="1647">
        <v>4061</v>
      </c>
      <c r="U316" s="1662">
        <v>4061</v>
      </c>
      <c r="V316" s="3">
        <f>IFERROR(Table5[[#This Row],[Actual Redline Completed Footage UG]]/Table5[[#This Row],[Footage UG]], 0)</f>
        <v>1</v>
      </c>
      <c r="W316" s="1659">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6"/>
  <sheetViews>
    <sheetView workbookViewId="0">
      <pane ySplit="1" topLeftCell="A3640" activePane="bottomLeft" state="frozen"/>
      <selection pane="bottomLeft" activeCell="E3661" sqref="E366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G3650" t="s">
        <v>2076</v>
      </c>
    </row>
    <row r="3651" spans="1:7">
      <c r="A3651" s="1213" t="s">
        <v>582</v>
      </c>
      <c r="B3651" s="1213" t="s">
        <v>58</v>
      </c>
      <c r="C3651" s="23">
        <v>46216</v>
      </c>
      <c r="G3651" t="s">
        <v>2076</v>
      </c>
    </row>
    <row r="3652" spans="1:7">
      <c r="A3652" s="1214" t="s">
        <v>584</v>
      </c>
      <c r="B3652" s="1214" t="s">
        <v>78</v>
      </c>
      <c r="C3652" s="23">
        <v>46216</v>
      </c>
      <c r="F3652" s="1603" t="s">
        <v>1878</v>
      </c>
      <c r="G3652" t="s">
        <v>2076</v>
      </c>
    </row>
    <row r="3653" spans="1:7">
      <c r="A3653" s="1213" t="s">
        <v>586</v>
      </c>
      <c r="B3653" s="1213" t="s">
        <v>78</v>
      </c>
      <c r="C3653" s="23">
        <v>46216</v>
      </c>
      <c r="F3653" s="1603" t="s">
        <v>2091</v>
      </c>
      <c r="G3653" t="s">
        <v>2076</v>
      </c>
    </row>
    <row r="3654" spans="1:7">
      <c r="A3654" s="1214" t="s">
        <v>591</v>
      </c>
      <c r="B3654" s="1214" t="s">
        <v>497</v>
      </c>
      <c r="C3654" s="23">
        <v>46216</v>
      </c>
      <c r="G3654" t="s">
        <v>2076</v>
      </c>
    </row>
    <row r="3655" spans="1:7">
      <c r="A3655" s="1420" t="s">
        <v>929</v>
      </c>
      <c r="B3655" s="1213" t="s">
        <v>2735</v>
      </c>
      <c r="C3655" s="23">
        <v>46216</v>
      </c>
      <c r="F3655" s="11" t="s">
        <v>2855</v>
      </c>
      <c r="G3655" t="s">
        <v>2076</v>
      </c>
    </row>
    <row r="3656" spans="1:7">
      <c r="A3656" s="1213" t="s">
        <v>599</v>
      </c>
      <c r="B3656" s="1214" t="s">
        <v>2735</v>
      </c>
      <c r="C3656" s="23">
        <v>46216</v>
      </c>
      <c r="G3656" t="s">
        <v>2076</v>
      </c>
    </row>
    <row r="3657" spans="1:7">
      <c r="A3657" s="1213" t="s">
        <v>604</v>
      </c>
      <c r="B3657" s="1213" t="s">
        <v>1596</v>
      </c>
      <c r="C3657" s="23">
        <v>46216</v>
      </c>
      <c r="G3657" t="s">
        <v>2076</v>
      </c>
    </row>
    <row r="3658" spans="1:7">
      <c r="A3658" s="1212" t="s">
        <v>631</v>
      </c>
      <c r="B3658" s="1212" t="s">
        <v>80</v>
      </c>
      <c r="C3658" s="23">
        <v>46216</v>
      </c>
      <c r="G3658" t="s">
        <v>2076</v>
      </c>
    </row>
    <row r="3659" spans="1:7">
      <c r="A3659" s="1423" t="s">
        <v>652</v>
      </c>
      <c r="B3659" s="1212" t="s">
        <v>56</v>
      </c>
      <c r="C3659" s="23">
        <v>46216</v>
      </c>
      <c r="G3659" t="s">
        <v>2076</v>
      </c>
    </row>
    <row r="3660" spans="1:7">
      <c r="A3660" s="1213" t="s">
        <v>651</v>
      </c>
      <c r="B3660" s="1213" t="s">
        <v>56</v>
      </c>
      <c r="C3660" s="23">
        <v>46216</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G3665" t="s">
        <v>2076</v>
      </c>
    </row>
    <row r="3666" spans="1:7">
      <c r="A3666" s="1416" t="s">
        <v>801</v>
      </c>
      <c r="B3666" s="1176" t="s">
        <v>2673</v>
      </c>
      <c r="C3666" s="23">
        <v>46216</v>
      </c>
      <c r="G3666" t="s">
        <v>2076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CE0F526-BE7D-4D3A-9457-F74C9EFF9F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2026-07-13T18:36:45Z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