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62" documentId="8_{DCF85A03-1EEC-410A-B6A1-333228F65FDB}" xr6:coauthVersionLast="47" xr6:coauthVersionMax="47" xr10:uidLastSave="{457910F8-4173-4564-AE28-DDB7717EED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09" r:id="rId12"/>
    <pivotCache cacheId="4110" r:id="rId13"/>
    <pivotCache cacheId="4111" r:id="rId14"/>
    <pivotCache cacheId="4112" r:id="rId15"/>
    <pivotCache cacheId="41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6" i="31"/>
  <c r="X6" i="31"/>
  <c r="Y7" i="31"/>
  <c r="X7" i="31"/>
  <c r="X28" i="2"/>
  <c r="Y28" i="2"/>
  <c r="X33" i="2"/>
  <c r="Y33" i="2"/>
  <c r="Y100" i="2"/>
  <c r="Y34" i="31"/>
  <c r="X34" i="31"/>
  <c r="Y8" i="31"/>
  <c r="X8" i="31"/>
  <c r="Y10" i="31"/>
  <c r="X10" i="31"/>
  <c r="Y33" i="31"/>
  <c r="X33"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5" i="31"/>
  <c r="X35" i="31"/>
  <c r="Y20" i="31"/>
  <c r="X20" i="31"/>
  <c r="Y16" i="31"/>
  <c r="X16" i="31"/>
  <c r="Y17" i="31"/>
  <c r="X17" i="31"/>
  <c r="Y9" i="31"/>
  <c r="X9" i="31"/>
  <c r="Y5" i="31"/>
  <c r="X5" i="31"/>
  <c r="Y4" i="31"/>
  <c r="X4" i="31"/>
  <c r="Y3" i="31"/>
  <c r="X3" i="31"/>
  <c r="Y31" i="31"/>
  <c r="X31" i="31"/>
  <c r="Y30" i="31"/>
  <c r="X30"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2" i="2"/>
  <c r="Y102"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7" i="2"/>
  <c r="X186" i="2"/>
  <c r="X185" i="2"/>
  <c r="X184" i="2"/>
  <c r="X183" i="2"/>
  <c r="X182" i="2"/>
  <c r="X181" i="2"/>
  <c r="X180" i="2"/>
  <c r="X179" i="2"/>
  <c r="X178" i="2"/>
  <c r="X177" i="2"/>
  <c r="Y2" i="31"/>
  <c r="X2" i="31"/>
  <c r="X108" i="2"/>
  <c r="Y108" i="2"/>
  <c r="X106" i="2"/>
  <c r="Y106" i="2"/>
  <c r="X105" i="2"/>
  <c r="Y105" i="2"/>
  <c r="X103" i="2"/>
  <c r="Y103" i="2"/>
  <c r="X104" i="2"/>
  <c r="Y104"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X100" i="2"/>
  <c r="V296" i="30"/>
  <c r="L13" i="33"/>
  <c r="X15" i="31"/>
  <c r="Y15" i="31"/>
  <c r="X14" i="31"/>
  <c r="Y14" i="31"/>
  <c r="V79" i="30"/>
  <c r="V142" i="30"/>
  <c r="V68" i="30"/>
  <c r="V42" i="30"/>
  <c r="V99" i="30"/>
  <c r="V218" i="30"/>
  <c r="Y40" i="31"/>
  <c r="X40" i="31"/>
  <c r="Y39" i="31"/>
  <c r="X39" i="31"/>
  <c r="Y11" i="31"/>
  <c r="X11" i="31"/>
  <c r="Y13" i="31"/>
  <c r="X13" i="31"/>
  <c r="Y41" i="31"/>
  <c r="X41" i="31"/>
  <c r="X38" i="31"/>
  <c r="Y38" i="31"/>
  <c r="V78" i="30"/>
  <c r="V144" i="30"/>
  <c r="V81" i="30"/>
  <c r="V82" i="30"/>
  <c r="X18" i="31"/>
  <c r="Y18" i="31"/>
  <c r="V80" i="30"/>
  <c r="Y19" i="31"/>
  <c r="X19" i="31"/>
  <c r="V309" i="30"/>
  <c r="V290" i="30"/>
  <c r="Y29" i="31"/>
  <c r="X29" i="31"/>
  <c r="V305" i="30"/>
  <c r="V282" i="30"/>
  <c r="V286" i="30"/>
  <c r="X79" i="2"/>
  <c r="Y79" i="2"/>
  <c r="V69"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1" i="2"/>
  <c r="Y101" i="2"/>
  <c r="V105" i="30"/>
  <c r="V289" i="30"/>
  <c r="Y110" i="2"/>
  <c r="X110" i="2"/>
  <c r="Y109" i="2"/>
  <c r="X109" i="2"/>
  <c r="V313" i="30"/>
  <c r="V317" i="30"/>
  <c r="X42" i="31"/>
  <c r="Y42" i="31"/>
  <c r="V312" i="30"/>
  <c r="V297" i="30"/>
  <c r="V301" i="30"/>
  <c r="V294" i="30"/>
  <c r="V284" i="30"/>
  <c r="V281" i="30"/>
  <c r="V314" i="30"/>
  <c r="V280" i="30"/>
  <c r="V318" i="30"/>
  <c r="X78" i="2"/>
  <c r="Y78" i="2"/>
  <c r="V303" i="30"/>
  <c r="V288" i="30"/>
  <c r="X76" i="2"/>
  <c r="Y76" i="2"/>
  <c r="Y24" i="31"/>
  <c r="X24" i="31"/>
  <c r="Y23" i="31"/>
  <c r="X23" i="31"/>
  <c r="Y40" i="2"/>
  <c r="Y22" i="31"/>
  <c r="X22" i="31"/>
  <c r="Y45" i="31"/>
  <c r="X45" i="31"/>
  <c r="V316" i="30"/>
  <c r="Y47" i="31"/>
  <c r="X47" i="31"/>
  <c r="Y27" i="31"/>
  <c r="X27" i="31"/>
  <c r="Y177" i="2"/>
  <c r="Y178" i="2"/>
  <c r="Y179" i="2"/>
  <c r="Y180" i="2"/>
  <c r="Y181" i="2"/>
  <c r="Y182" i="2"/>
  <c r="Y183" i="2"/>
  <c r="Y184" i="2"/>
  <c r="Y185" i="2"/>
  <c r="Y186" i="2"/>
  <c r="Y187" i="2"/>
  <c r="Y71" i="2"/>
  <c r="X71" i="2"/>
  <c r="Y21" i="31"/>
  <c r="X21" i="31"/>
  <c r="V131" i="30"/>
  <c r="V292" i="30"/>
  <c r="Y32" i="31"/>
  <c r="X32" i="31"/>
  <c r="Y26" i="31"/>
  <c r="X26" i="31"/>
  <c r="X43" i="31"/>
  <c r="Y43" i="31"/>
  <c r="Y25" i="31"/>
  <c r="X25" i="31"/>
  <c r="Y41" i="2"/>
  <c r="X41" i="2"/>
  <c r="X75" i="2"/>
  <c r="Y75" i="2"/>
  <c r="Y39" i="2"/>
  <c r="X39" i="2"/>
  <c r="X46" i="2"/>
  <c r="X48" i="2"/>
  <c r="X49" i="2"/>
  <c r="X50" i="2"/>
  <c r="X80" i="2"/>
  <c r="X81" i="2"/>
  <c r="X82" i="2"/>
  <c r="X40" i="2"/>
  <c r="X42" i="2"/>
  <c r="Y46" i="2"/>
  <c r="Y48" i="2"/>
  <c r="Y49" i="2"/>
  <c r="Y50" i="2"/>
  <c r="Y82" i="2"/>
  <c r="Y81" i="2"/>
  <c r="Y80" i="2"/>
  <c r="Y44" i="31"/>
  <c r="X44"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5" i="30"/>
  <c r="V10" i="30"/>
  <c r="V168" i="30"/>
  <c r="V167" i="30"/>
  <c r="V5" i="30"/>
  <c r="V163" i="30"/>
  <c r="V24" i="30"/>
  <c r="V166"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0"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0"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1"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1"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1"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1"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8"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8"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9"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<sst xmlns="http://schemas.openxmlformats.org/spreadsheetml/2006/main" count="20736" uniqueCount="2572">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</sst>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10" fillId="29" borderId="33"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7</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10</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3958334"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114"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305557"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m/>
    <x v="4"/>
  </r>
  <r>
    <s v="FB-HAL176"/>
    <x v="26"/>
    <d v="2026-05-14T00:00:00"/>
    <m/>
    <m/>
    <m/>
    <x v="4"/>
  </r>
  <r>
    <s v="BHU-FAL-01-W"/>
    <x v="38"/>
    <d v="2026-05-14T00:00:00"/>
    <m/>
    <m/>
    <m/>
    <x v="4"/>
  </r>
  <r>
    <s v="FB-HLX409"/>
    <x v="1"/>
    <d v="2026-05-14T00:00:00"/>
    <m/>
    <m/>
    <m/>
    <x v="4"/>
  </r>
  <r>
    <s v="D-HBR254"/>
    <x v="44"/>
    <d v="2026-05-14T00:00:00"/>
    <m/>
    <m/>
    <m/>
    <x v="4"/>
  </r>
  <r>
    <s v="FB-HBR252"/>
    <x v="44"/>
    <d v="2026-05-1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m/>
  </r>
  <r>
    <x v="435"/>
    <x v="26"/>
    <x v="327"/>
    <m/>
    <m/>
    <m/>
  </r>
  <r>
    <x v="369"/>
    <x v="38"/>
    <x v="327"/>
    <m/>
    <m/>
    <m/>
  </r>
  <r>
    <x v="374"/>
    <x v="1"/>
    <x v="327"/>
    <m/>
    <m/>
    <m/>
  </r>
  <r>
    <x v="417"/>
    <x v="44"/>
    <x v="327"/>
    <m/>
    <m/>
    <m/>
  </r>
  <r>
    <x v="433"/>
    <x v="44"/>
    <x v="327"/>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0" totalsRowShown="0" headerRowDxfId="308" dataDxfId="307" tableBorderDxfId="306">
  <autoFilter ref="A45:AD110"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14" insertRow="1" totalsRowShown="0" headerRowDxfId="209" dataDxfId="208" tableBorderDxfId="207">
  <autoFilter ref="A113:AD114"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SUM(V114-W114)</calculatedColumnFormula>
    </tableColumn>
    <tableColumn id="25" xr3:uid="{46B32F0B-D8D7-45A5-8929-840D7A8ECF37}" name="UG Percentage Complete" dataDxfId="182">
      <calculatedColumnFormula>IFERROR($W114/$V114,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D187" totalsRowShown="0" headerRowDxfId="176" dataDxfId="175" tableBorderDxfId="174">
  <autoFilter ref="A176:AD187"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IFERROR($W177/$V177,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D175" totalsRowShown="0" headerRowDxfId="144" dataDxfId="143" tableBorderDxfId="142">
  <autoFilter ref="A117:AD175"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0" dT="2026-05-01T11:11:12.17" personId="{79160F3F-A2CD-4B5D-ACD4-80E02EA51DFF}" id="{1B3F3B1D-6B4D-4B43-8472-2411F5AF1383}">
    <text>5-1-2026 Confirmed Actual Completed Footage.</text>
  </threadedComment>
  <threadedComment ref="Y30" dT="2026-05-01T11:11:57.86" personId="{79160F3F-A2CD-4B5D-ACD4-80E02EA51DFF}" id="{B3996F87-42FF-4CCF-B0FB-7F88D6682D6B}">
    <text>5-1-2026 Conduit Placement Confirmed Completed.</text>
  </threadedComment>
  <threadedComment ref="Q31" dT="2026-02-03T15:40:54.00" personId="{41D27A88-FE57-433E-B587-9A1422D8FFF3}" id="{230C02C2-031F-43C5-A0C6-C76CE9DD85E6}">
    <text>originals called 12-4</text>
  </threadedComment>
  <threadedComment ref="Q31" dT="2026-04-16T13:00:20.31" personId="{79160F3F-A2CD-4B5D-ACD4-80E02EA51DFF}" id="{ABB96A21-CD20-4DC8-8523-7AE57A6E9AF7}" parentId="{230C02C2-031F-43C5-A0C6-C76CE9DD85E6}">
    <text>Second Tickets Called In On 2/3/2026.</text>
  </threadedComment>
  <threadedComment ref="V31" dT="2026-04-30T16:19:18.53" personId="{79160F3F-A2CD-4B5D-ACD4-80E02EA51DFF}" id="{91917C03-D5C3-41C9-8843-00CD557656DD}">
    <text>4-30-2026 Design Change Removed 403' From SOW.</text>
  </threadedComment>
  <threadedComment ref="W31" dT="2026-05-04T13:47:58.84" personId="{79160F3F-A2CD-4B5D-ACD4-80E02EA51DFF}" id="{72311985-A8AE-4461-888F-53AD26CA30AA}">
    <text>5-4-2026 Confirmed Actual Completed Footage.</text>
  </threadedComment>
  <threadedComment ref="Y31" dT="2026-05-04T13:48:23.95" personId="{79160F3F-A2CD-4B5D-ACD4-80E02EA51DFF}" id="{D6B614A5-BBD3-4B09-BBA1-A8E21FBA9CA4}">
    <text>5-4-2026 Conduit Placement Confirmed Completed.</text>
  </threadedComment>
  <threadedComment ref="W38" dT="2026-04-22T14:21:49.28" personId="{79160F3F-A2CD-4B5D-ACD4-80E02EA51DFF}" id="{D2930E46-2B59-4774-8890-CD3B9F985408}">
    <text>4-22-2026 Confirmed Actual Completed Footage.</text>
  </threadedComment>
  <threadedComment ref="Y38" dT="2026-04-22T14:23:27.83" personId="{79160F3F-A2CD-4B5D-ACD4-80E02EA51DFF}" id="{33C3CB21-D004-4FAB-8D79-89084424DC7C}">
    <text>4-22-2026 Conduit Placement Confirmed Completed.</text>
  </threadedComment>
  <threadedComment ref="W39" dT="2026-04-17T13:06:54.15" personId="{79160F3F-A2CD-4B5D-ACD4-80E02EA51DFF}" id="{DFD40E60-EDA6-4B98-8669-14585509E8E0}">
    <text>4-17-2026 Confirmed Actual Completed Footage.</text>
  </threadedComment>
  <threadedComment ref="Y39" dT="2026-04-17T13:07:16.59" personId="{79160F3F-A2CD-4B5D-ACD4-80E02EA51DFF}" id="{A5B614D6-FD08-452D-B77A-172258F75EDD}">
    <text>4-17-2026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2" t="s">
        <v>0</v>
      </c>
      <c r="B1" s="1492"/>
      <c r="C1" s="1492"/>
      <c r="D1" s="1492"/>
      <c r="E1" s="1492"/>
      <c r="F1" s="1492"/>
      <c r="G1" s="1492"/>
      <c r="H1" s="1492"/>
      <c r="I1" s="1492"/>
      <c r="J1" s="1492"/>
      <c r="K1" s="1492"/>
      <c r="L1" s="1492"/>
      <c r="M1" s="1492"/>
      <c r="N1" s="1492"/>
      <c r="O1" s="1492"/>
      <c r="P1" s="1492"/>
      <c r="Q1" s="1010"/>
      <c r="S1" s="1010"/>
      <c r="T1" s="1010"/>
      <c r="U1" s="1010"/>
      <c r="V1" s="1010"/>
      <c r="W1" s="1010"/>
      <c r="X1" s="1010"/>
      <c r="Y1" s="1010"/>
      <c r="Z1" s="1010"/>
    </row>
    <row r="2" spans="1:26" ht="24.95" customHeight="1">
      <c r="A2" s="1493" t="str">
        <f ca="1">"Last Updated: "&amp;TEXT(NOW(),"MM/DD/YYYY  h:mm AM/PM")</f>
        <v>Last Updated: 05/14/2026  1:19 PM</v>
      </c>
      <c r="B2" s="1493"/>
      <c r="C2" s="1493"/>
      <c r="D2" s="1493"/>
      <c r="E2" s="1493"/>
      <c r="F2" s="1493"/>
      <c r="G2" s="1493"/>
      <c r="H2" s="1493"/>
      <c r="I2" s="1493"/>
      <c r="J2" s="1493"/>
      <c r="K2" s="1493"/>
      <c r="L2" s="1493"/>
      <c r="M2" s="1493"/>
      <c r="N2" s="1493"/>
      <c r="O2" s="1493"/>
      <c r="P2" s="1493"/>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0" t="s">
        <v>1</v>
      </c>
      <c r="B4" s="1510"/>
      <c r="C4" s="1510"/>
      <c r="D4" s="1510"/>
      <c r="E4" s="1510"/>
      <c r="F4" s="1510"/>
      <c r="G4" s="1510"/>
      <c r="H4" s="1510"/>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4" t="s">
        <v>7</v>
      </c>
      <c r="B7" s="1494"/>
      <c r="C7" s="1494"/>
      <c r="D7" s="1494"/>
      <c r="E7" s="1494"/>
      <c r="F7" s="1494"/>
      <c r="G7" s="1494"/>
      <c r="H7" s="1494"/>
      <c r="I7" s="1494"/>
      <c r="J7" s="1494"/>
      <c r="K7" s="1494"/>
      <c r="L7" s="1494"/>
      <c r="M7" s="1494"/>
      <c r="N7" s="1494"/>
      <c r="O7" s="1494"/>
      <c r="P7" s="1494"/>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5" t="s">
        <v>8</v>
      </c>
      <c r="B9" s="1496"/>
      <c r="C9" s="1010"/>
      <c r="D9" s="1475" t="s">
        <v>9</v>
      </c>
      <c r="E9" s="1476"/>
      <c r="F9" s="1477"/>
      <c r="G9" s="1010"/>
      <c r="H9" s="1475" t="s">
        <v>10</v>
      </c>
      <c r="I9" s="1476"/>
      <c r="J9" s="1477"/>
      <c r="K9" s="1010"/>
      <c r="L9" s="1475" t="s">
        <v>11</v>
      </c>
      <c r="M9" s="1476"/>
      <c r="N9" s="1477"/>
      <c r="O9" s="1010"/>
      <c r="P9" s="1010"/>
      <c r="Q9" s="1010"/>
      <c r="R9" s="1010"/>
      <c r="S9" s="1010"/>
      <c r="T9" s="1010"/>
      <c r="U9" s="1010"/>
      <c r="V9" s="1010"/>
      <c r="W9" s="1010"/>
      <c r="X9" s="1010"/>
      <c r="Y9" s="1010"/>
      <c r="Z9" s="1010"/>
    </row>
    <row r="10" spans="1:26" ht="50.1" customHeight="1">
      <c r="A10" s="1481"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168</v>
      </c>
      <c r="B10" s="1483"/>
      <c r="C10" s="1010"/>
      <c r="D10" s="1481"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1027344</v>
      </c>
      <c r="E10" s="1482"/>
      <c r="F10" s="1483"/>
      <c r="G10" s="1010"/>
      <c r="H10" s="1497"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47403</v>
      </c>
      <c r="I10" s="1498"/>
      <c r="J10" s="1499"/>
      <c r="K10" s="1010"/>
      <c r="L10" s="1500"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979941</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5" t="s">
        <v>12</v>
      </c>
      <c r="B12" s="1477"/>
      <c r="C12" s="1010"/>
      <c r="D12" s="1475" t="s">
        <v>13</v>
      </c>
      <c r="E12" s="1476"/>
      <c r="F12" s="1477"/>
      <c r="G12" s="1010"/>
      <c r="H12" s="1475" t="s">
        <v>14</v>
      </c>
      <c r="I12" s="1476"/>
      <c r="J12" s="1477"/>
      <c r="K12" s="1010"/>
      <c r="L12" s="1475" t="s">
        <v>15</v>
      </c>
      <c r="M12" s="1476"/>
      <c r="N12" s="1477"/>
      <c r="O12" s="1010"/>
      <c r="P12" s="1010"/>
      <c r="Q12" s="1010"/>
      <c r="R12" s="1010"/>
      <c r="S12" s="1010"/>
      <c r="T12" s="1010"/>
      <c r="U12" s="1010"/>
      <c r="V12" s="1010"/>
      <c r="W12" s="1010"/>
      <c r="X12" s="1010"/>
      <c r="Y12" s="1010"/>
      <c r="Z12" s="1010"/>
    </row>
    <row r="13" spans="1:26" ht="50.1" customHeight="1">
      <c r="A13" s="1503">
        <f>IFERROR(H10/D10,0)</f>
        <v>4.6141311965612296E-2</v>
      </c>
      <c r="B13" s="1504"/>
      <c r="C13" s="1010"/>
      <c r="D13" s="1478"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11923836.149999999</v>
      </c>
      <c r="E13" s="1479"/>
      <c r="F13" s="1480"/>
      <c r="G13" s="1010"/>
      <c r="H13" s="1481"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10397</v>
      </c>
      <c r="I13" s="1482"/>
      <c r="J13" s="1483"/>
      <c r="K13" s="1010"/>
      <c r="L13" s="1489">
        <f>COUNTA('Pending Resto-COP Packages'!A11:A59)</f>
        <v>37</v>
      </c>
      <c r="M13" s="1490"/>
      <c r="N13" s="1491"/>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4" t="s">
        <v>16</v>
      </c>
      <c r="B15" s="1484"/>
      <c r="C15" s="1484"/>
      <c r="D15" s="1484"/>
      <c r="E15" s="1010"/>
      <c r="F15" s="1484" t="s">
        <v>17</v>
      </c>
      <c r="G15" s="1484"/>
      <c r="H15" s="1484"/>
      <c r="I15" s="1484"/>
      <c r="J15" s="1010"/>
      <c r="K15" s="1484" t="s">
        <v>18</v>
      </c>
      <c r="L15" s="1484"/>
      <c r="M15" s="1484"/>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5"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96"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10"/>
      <c r="F17" s="1018" t="s">
        <v>29</v>
      </c>
      <c r="G17" s="1015" cm="1">
        <f t="array" ref="G17">SUMPRODUCT(--(IF($B$5="All",TRUE,'Tillman UG Footage'!B2:B187=$B$5))*--('Tillman UG Footage'!P2:P187="In Process")*--(IF($F$5="All",TRUE,ISNUMBER(FIND($F$5,'Tillman UG Footage'!D2:D187&amp;" "))))*--(IF($H$5="All",TRUE,ISNUMBER(FIND($H$5,'Tillman UG Footage'!F2:F187&amp;" ")))))</f>
        <v>16</v>
      </c>
      <c r="H17" s="1015" cm="1">
        <f t="array" ref="H17">SUMPRODUCT(--(IF($B$5="All",TRUE,'Tillman UG Footage'!B2:B187=$B$5))*--('Tillman UG Footage'!P2:P187="In Process")*--(IF($F$5="All",TRUE,ISNUMBER(FIND($F$5,'Tillman UG Footage'!D2:D187&amp;" "))))*--(IF($H$5="All",TRUE,ISNUMBER(FIND($H$5,'Tillman UG Footage'!F2:F187&amp;" "))))*(IF(ISNUMBER('Tillman UG Footage'!V2:V187),'Tillman UG Footage'!V2:V187,0)))</f>
        <v>77563</v>
      </c>
      <c r="I17" s="1398" cm="1">
        <f t="array" ref="I17">SUMPRODUCT(--(IF($B$5="All",TRUE,'Tillman UG Footage'!B2:B187=$B$5))*--('Tillman UG Footage'!P2:P187="In Process")*--(IF($F$5="All",TRUE,ISNUMBER(FIND($F$5,'Tillman UG Footage'!D2:D187&amp;" "))))*--(IF($H$5="All",TRUE,ISNUMBER(FIND($H$5,'Tillman UG Footage'!F2:F187&amp;" "))))*(IF(ISNUMBER('Tillman UG Footage'!N2:N187),'Tillman UG Footage'!N2:N187,0)))</f>
        <v>921329.1</v>
      </c>
      <c r="J17" s="1010"/>
      <c r="K17" s="1018" t="s">
        <v>30</v>
      </c>
      <c r="L17" s="1015"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102</v>
      </c>
      <c r="M17" s="1396">
        <f>IFERROR(L17/SUM(L17:L19),0)</f>
        <v>0.6071428571428571</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4</v>
      </c>
      <c r="C18" s="1016"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9415</v>
      </c>
      <c r="D18" s="1397"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0.41720658523632503</v>
      </c>
      <c r="E18" s="1010"/>
      <c r="F18" s="1019" t="s">
        <v>32</v>
      </c>
      <c r="G18" s="1016" cm="1">
        <f t="array" ref="G18">SUMPRODUCT(--(IF($B$5="All",TRUE,'Tillman UG Footage'!B2:B187=$B$5))*--('Tillman UG Footage'!P2:P187="Not Started")*--(IF($F$5="All",TRUE,ISNUMBER(FIND($F$5,'Tillman UG Footage'!D2:D187&amp;" "))))*--(IF($H$5="All",TRUE,ISNUMBER(FIND($H$5,'Tillman UG Footage'!F2:F187&amp;" ")))))</f>
        <v>133</v>
      </c>
      <c r="H18" s="1016" cm="1">
        <f t="array" ref="H18">SUMPRODUCT(--(IF($B$5="All",TRUE,'Tillman UG Footage'!B2:B187=$B$5))*--('Tillman UG Footage'!P2:P187="Not Started")*--(IF($F$5="All",TRUE,ISNUMBER(FIND($F$5,'Tillman UG Footage'!D2:D187&amp;" "))))*--(IF($H$5="All",TRUE,ISNUMBER(FIND($H$5,'Tillman UG Footage'!F2:F187&amp;" "))))*(IF(ISNUMBER('Tillman UG Footage'!V2:V187),'Tillman UG Footage'!V2:V187,0)))</f>
        <v>823916</v>
      </c>
      <c r="I18" s="1399" cm="1">
        <f t="array" ref="I18">SUMPRODUCT(--(IF($B$5="All",TRUE,'Tillman UG Footage'!B2:B187=$B$5))*--('Tillman UG Footage'!P2:P187="Not Started")*--(IF($F$5="All",TRUE,ISNUMBER(FIND($F$5,'Tillman UG Footage'!D2:D187&amp;" "))))*--(IF($H$5="All",TRUE,ISNUMBER(FIND($H$5,'Tillman UG Footage'!F2:F187&amp;" "))))*(IF(ISNUMBER('Tillman UG Footage'!N2:N187),'Tillman UG Footage'!N2:N187,0)))</f>
        <v>9479616.1500000004</v>
      </c>
      <c r="J18" s="1010"/>
      <c r="K18" s="1019" t="s">
        <v>33</v>
      </c>
      <c r="L18" s="1016"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66</v>
      </c>
      <c r="M18" s="1397">
        <f>IFERROR(L18/SUM(L17:L19),0)</f>
        <v>0.39285714285714285</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32</v>
      </c>
      <c r="C19" s="1015"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122071</v>
      </c>
      <c r="D19" s="1396"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3.7306157891718754E-2</v>
      </c>
      <c r="E19" s="1010"/>
      <c r="F19" s="1018" t="s">
        <v>35</v>
      </c>
      <c r="G19" s="1015" cm="1">
        <f t="array" ref="G19">SUMPRODUCT(--(IF($B$5="All",TRUE,'Tillman UG Footage'!B2:B187=$B$5))*--('Tillman UG Footage'!P2:P187="Locates Called")*--(IF($F$5="All",TRUE,ISNUMBER(FIND($F$5,'Tillman UG Footage'!D2:D187&amp;" "))))*--(IF($H$5="All",TRUE,ISNUMBER(FIND($H$5,'Tillman UG Footage'!F2:F187&amp;" ")))))</f>
        <v>19</v>
      </c>
      <c r="H19" s="1015" cm="1">
        <f t="array" ref="H19">SUMPRODUCT(--(IF($B$5="All",TRUE,'Tillman UG Footage'!B2:B187=$B$5))*--('Tillman UG Footage'!P2:P187="Locates Called")*--(IF($F$5="All",TRUE,ISNUMBER(FIND($F$5,'Tillman UG Footage'!D2:D187&amp;" "))))*--(IF($H$5="All",TRUE,ISNUMBER(FIND($H$5,'Tillman UG Footage'!F2:F187&amp;" "))))*(IF(ISNUMBER('Tillman UG Footage'!V2:V187),'Tillman UG Footage'!V2:V187,0)))</f>
        <v>125865</v>
      </c>
      <c r="I19" s="1398" cm="1">
        <f t="array" ref="I19">SUMPRODUCT(--(IF($B$5="All",TRUE,'Tillman UG Footage'!B2:B187=$B$5))*--('Tillman UG Footage'!P2:P187="Locates Called")*--(IF($F$5="All",TRUE,ISNUMBER(FIND($F$5,'Tillman UG Footage'!D2:D187&amp;" "))))*--(IF($H$5="All",TRUE,ISNUMBER(FIND($H$5,'Tillman UG Footage'!F2:F187&amp;" "))))*(IF(ISNUMBER('Tillman UG Footage'!N2:N187),'Tillman UG Footage'!N2:N187,0)))</f>
        <v>1522890.9000000001</v>
      </c>
      <c r="J19" s="1010"/>
      <c r="K19" s="1018" t="s">
        <v>36</v>
      </c>
      <c r="L19" s="1015"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22</v>
      </c>
      <c r="C20" s="1016"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155876</v>
      </c>
      <c r="D20" s="1397"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0.13708332264107367</v>
      </c>
      <c r="E20" s="1010"/>
      <c r="F20" s="1019" t="s">
        <v>38</v>
      </c>
      <c r="G20" s="1016" cm="1">
        <f t="array" ref="G20">SUMPRODUCT(--(IF($B$5="All",TRUE,'Tillman UG Footage'!B2:B187=$B$5))*--('Tillman UG Footage'!P2:P187="Completed")*--(IF($F$5="All",TRUE,ISNUMBER(FIND($F$5,'Tillman UG Footage'!D2:D187&amp;" "))))*--(IF($H$5="All",TRUE,ISNUMBER(FIND($H$5,'Tillman UG Footage'!F2:F187&amp;" ")))))</f>
        <v>2</v>
      </c>
      <c r="H20" s="1016" cm="1">
        <f t="array" ref="H20">SUMPRODUCT(--(IF($B$5="All",TRUE,'Tillman UG Footage'!B2:B187=$B$5))*--('Tillman UG Footage'!P2:P187="Completed")*--(IF($F$5="All",TRUE,ISNUMBER(FIND($F$5,'Tillman UG Footage'!D2:D187&amp;" "))))*--(IF($H$5="All",TRUE,ISNUMBER(FIND($H$5,'Tillman UG Footage'!F2:F187&amp;" "))))*IF(ISNUMBER('Tillman UG Footage'!V2:V187),'Tillman UG Footage'!V2:V187,0))</f>
        <v>5802</v>
      </c>
      <c r="I20" s="1399" cm="1">
        <f t="array" ref="I20">SUMPRODUCT(--(IF($B$5="All",TRUE,'Tillman UG Footage'!B2:B187=$B$5))*--('Tillman UG Footage'!P2:P187="Completed")*--(IF($F$5="All",TRUE,ISNUMBER(FIND($F$5,'Tillman UG Footage'!D2:D187&amp;" "))))*--(IF($H$5="All",TRUE,ISNUMBER(FIND($H$5,'Tillman UG Footage'!F2:F187&amp;" "))))*IF(ISNUMBER('Tillman UG Footage'!N2:N187),'Tillman UG Footage'!N2:N187,0))</f>
        <v>75409.899999999994</v>
      </c>
      <c r="J20" s="1010"/>
      <c r="K20" s="1021" t="s">
        <v>39</v>
      </c>
      <c r="L20" s="1022">
        <f>SUM(L17:L19)</f>
        <v>168</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9</v>
      </c>
      <c r="C21" s="1015"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25290</v>
      </c>
      <c r="D21" s="1396"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8.8018979833926453E-2</v>
      </c>
      <c r="E21" s="1010"/>
      <c r="F21" s="1021" t="s">
        <v>39</v>
      </c>
      <c r="G21" s="1022">
        <f>SUM(G17:G20)</f>
        <v>170</v>
      </c>
      <c r="H21" s="1022">
        <f>SUM(H17:H20)</f>
        <v>1033146</v>
      </c>
      <c r="I21" s="1400">
        <f>SUM(I17:I20)</f>
        <v>11999246.050000001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6"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97"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5"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96"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11</v>
      </c>
      <c r="C24" s="1016"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71696</v>
      </c>
      <c r="D24" s="1397"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135</v>
      </c>
      <c r="C25" s="1022">
        <f>SUM(C17:C24)</f>
        <v>782212</v>
      </c>
      <c r="D25" s="1023">
        <f>IFERROR(H10/D10,0)</f>
        <v>4.6141311965612296E-2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4" t="s">
        <v>44</v>
      </c>
      <c r="B27" s="1484"/>
      <c r="C27" s="1484"/>
      <c r="D27" s="1484"/>
      <c r="F27" s="1485" t="s">
        <v>45</v>
      </c>
      <c r="G27" s="1485"/>
      <c r="H27" s="1485"/>
      <c r="I27" s="1485"/>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7</v>
      </c>
      <c r="C31" s="1026">
        <f>COUNTIF('Pending Resto-COP Packages'!D:D,"*North Path*")</f>
        <v>10</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33</v>
      </c>
      <c r="C36" s="1033">
        <f>SUM(C29:C35)</f>
        <v>43</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43</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6" t="s">
        <v>65</v>
      </c>
      <c r="B39" s="1486"/>
      <c r="C39" s="1486"/>
      <c r="D39" s="1486"/>
      <c r="E39" s="1486"/>
      <c r="F39" s="1486"/>
      <c r="G39" s="1486"/>
      <c r="H39" s="1486"/>
      <c r="I39" s="1486"/>
      <c r="J39" s="1486"/>
      <c r="K39" s="1487"/>
      <c r="L39" s="1487"/>
      <c r="M39" s="1487"/>
      <c r="N39" s="148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8" t="s">
        <v>66</v>
      </c>
      <c r="B60" s="1488"/>
      <c r="C60" s="1488"/>
      <c r="D60" s="1488"/>
      <c r="E60" s="1488"/>
      <c r="F60" s="1488"/>
      <c r="G60" s="1488"/>
      <c r="H60" s="1488"/>
      <c r="I60" s="1488"/>
      <c r="J60" s="1488"/>
      <c r="K60" s="1488"/>
      <c r="L60" s="1488"/>
      <c r="M60" s="1488"/>
      <c r="N60" s="148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Packages'!A29="","",'Pending Resto-COP Packages'!A29)</f>
        <v>FB-HWP478</v>
      </c>
      <c r="B83" s="1025" t="str">
        <f>IF('Pending Resto-COP Packages'!A29="","",'Pending Resto-COP Packages'!B29)</f>
        <v>Lakeland</v>
      </c>
      <c r="C83" s="1025" t="str">
        <f>IF('Pending Resto-COP Packages'!A29="","",'Pending Resto-COP Packages'!D29)</f>
        <v>Brothers</v>
      </c>
      <c r="D83" s="1025" t="str">
        <f>IF('Pending Resto-COP Packages'!A29="","",'Pending Resto-COP Packages'!F29)</f>
        <v>Travis</v>
      </c>
      <c r="E83" s="1026">
        <f>IF('Pending Resto-COP Packages'!A29="","",'Pending Resto-COP Packages'!H29)</f>
        <v>0</v>
      </c>
      <c r="F83" s="1026">
        <f>IF('Pending Resto-COP Packages'!A29="","",'Pending Resto-COP Packages'!V29)</f>
        <v>923</v>
      </c>
      <c r="G83" s="1026">
        <f>IF('Pending Resto-COP Packages'!A29="","",'Pending Resto-COP Packages'!W29)</f>
        <v>918</v>
      </c>
      <c r="H83" s="1401">
        <f>IF('Pending Resto-COP Packages'!A29="","",'Pending Resto-COP Packages'!N29)</f>
        <v>13022.05</v>
      </c>
    </row>
    <row r="84" spans="1:8">
      <c r="A84" s="1028" t="str">
        <f>IF('Pending Resto-COP Packages'!A30="","",'Pending Resto-COP Packages'!A30)</f>
        <v>FB-HWP875</v>
      </c>
      <c r="B84" s="1025" t="str">
        <f>IF('Pending Resto-COP Packages'!A30="","",'Pending Resto-COP Packages'!B30)</f>
        <v>Lakeland</v>
      </c>
      <c r="C84" s="1025" t="str">
        <f>IF('Pending Resto-COP Packages'!A30="","",'Pending Resto-COP Packages'!D30)</f>
        <v>J Garcia Underground</v>
      </c>
      <c r="D84" s="1025" t="str">
        <f>IF('Pending Resto-COP Packages'!A30="","",'Pending Resto-COP Packages'!F30)</f>
        <v>Miguel</v>
      </c>
      <c r="E84" s="1026">
        <f>IF('Pending Resto-COP Packages'!A30="","",'Pending Resto-COP Packages'!H30)</f>
        <v>0</v>
      </c>
      <c r="F84" s="1026">
        <f>IF('Pending Resto-COP Packages'!A30="","",'Pending Resto-COP Packages'!V30)</f>
        <v>1433</v>
      </c>
      <c r="G84" s="1026">
        <f>IF('Pending Resto-COP Packages'!A30="","",'Pending Resto-COP Packages'!W30)</f>
        <v>1362</v>
      </c>
      <c r="H84" s="1401">
        <f>IF('Pending Resto-COP Packages'!A30="","",'Pending Resto-COP Packages'!N30)</f>
        <v>17916.55</v>
      </c>
    </row>
    <row r="85" spans="1:8">
      <c r="A85" s="1028" t="str">
        <f>IF('Pending Resto-COP Packages'!A31="","",'Pending Resto-COP Packages'!A31)</f>
        <v>FB-HWP879</v>
      </c>
      <c r="B85" s="1025" t="str">
        <f>IF('Pending Resto-COP Packages'!A31="","",'Pending Resto-COP Packages'!B31)</f>
        <v>Lakeland</v>
      </c>
      <c r="C85" s="1025" t="str">
        <f>IF('Pending Resto-COP Packages'!A31="","",'Pending Resto-COP Packages'!D31)</f>
        <v>J Garcia Underground</v>
      </c>
      <c r="D85" s="1025" t="str">
        <f>IF('Pending Resto-COP Packages'!A31="","",'Pending Resto-COP Packages'!F31)</f>
        <v>Miguel</v>
      </c>
      <c r="E85" s="1026">
        <f>IF('Pending Resto-COP Packages'!A31="","",'Pending Resto-COP Packages'!H31)</f>
        <v>0</v>
      </c>
      <c r="F85" s="1026">
        <f>IF('Pending Resto-COP Packages'!A31="","",'Pending Resto-COP Packages'!V31)</f>
        <v>2307</v>
      </c>
      <c r="G85" s="1026">
        <f>IF('Pending Resto-COP Packages'!A31="","",'Pending Resto-COP Packages'!W31)</f>
        <v>2334</v>
      </c>
      <c r="H85" s="1401">
        <f>IF('Pending Resto-COP Packages'!A31="","",'Pending Resto-COP Packages'!N31)</f>
        <v>34863</v>
      </c>
    </row>
    <row r="86" spans="1:8">
      <c r="A86" s="1028" t="str">
        <f>IF('Pending Resto-COP Packages'!A32="","",'Pending Resto-COP Packages'!A32)</f>
        <v>FB-HWP1305</v>
      </c>
      <c r="B86" s="1025" t="str">
        <f>IF('Pending Resto-COP Packages'!A32="","",'Pending Resto-COP Packages'!B32)</f>
        <v>Lakeland</v>
      </c>
      <c r="C86" s="1025" t="str">
        <f>IF('Pending Resto-COP Packages'!A32="","",'Pending Resto-COP Packages'!D32)</f>
        <v>Splice Only</v>
      </c>
      <c r="D86" s="1025" t="str">
        <f>IF('Pending Resto-COP Packages'!A32="","",'Pending Resto-COP Packages'!F32)</f>
        <v>Miguel</v>
      </c>
      <c r="E86" s="1026">
        <f>IF('Pending Resto-COP Packages'!A32="","",'Pending Resto-COP Packages'!H32)</f>
        <v>0</v>
      </c>
      <c r="F86" s="1026">
        <f>IF('Pending Resto-COP Packages'!A32="","",'Pending Resto-COP Packages'!V32)</f>
        <v>0</v>
      </c>
      <c r="G86" s="1026">
        <f>IF('Pending Resto-COP Packages'!A32="","",'Pending Resto-COP Packages'!W32)</f>
        <v>0</v>
      </c>
      <c r="H86" s="1401">
        <f>IF('Pending Resto-COP Packages'!A32="","",'Pending Resto-COP Packages'!N32)</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329</v>
      </c>
      <c r="G87" s="1026">
        <f>IF('Pending Resto-COP Packages'!A35="","",'Pending Resto-COP Packages'!W35)</f>
        <v>339</v>
      </c>
      <c r="H87" s="1401">
        <f>IF('Pending Resto-COP Packages'!A35="","",'Pending Resto-COP Packages'!N35)</f>
        <v>4434.3999999999996</v>
      </c>
    </row>
    <row r="88" spans="1:8">
      <c r="A88" s="1028" t="str">
        <f>IF('Pending Resto-COP Packages'!A36="","",'Pending Resto-COP Packages'!A36)</f>
        <v>FB-HSF377</v>
      </c>
      <c r="B88" s="1025" t="str">
        <f>IF('Pending Resto-COP Packages'!A36="","",'Pending Resto-COP Packages'!B36)</f>
        <v>Port Charlotte</v>
      </c>
      <c r="C88" s="1025" t="str">
        <f>IF('Pending Resto-COP Packages'!A36="","",'Pending Resto-COP Packages'!D36)</f>
        <v>Lightspeed In-House</v>
      </c>
      <c r="D88" s="1025" t="str">
        <f>IF('Pending Resto-COP Packages'!A36="","",'Pending Resto-COP Packages'!F36)</f>
        <v>Joshua</v>
      </c>
      <c r="E88" s="1026">
        <f>IF('Pending Resto-COP Packages'!A36="","",'Pending Resto-COP Packages'!H36)</f>
        <v>0</v>
      </c>
      <c r="F88" s="1026">
        <f>IF('Pending Resto-COP Packages'!A36="","",'Pending Resto-COP Packages'!V36)</f>
        <v>295</v>
      </c>
      <c r="G88" s="1026">
        <f>IF('Pending Resto-COP Packages'!A36="","",'Pending Resto-COP Packages'!W36)</f>
        <v>288</v>
      </c>
      <c r="H88" s="1401">
        <f>IF('Pending Resto-COP Packages'!A36="","",'Pending Resto-COP Packages'!N36)</f>
        <v>3969.75</v>
      </c>
    </row>
    <row r="89" spans="1:8">
      <c r="A89" s="1028" t="str">
        <f>IF('Pending Resto-COP Packages'!A37="","",'Pending Resto-COP Packages'!A37)</f>
        <v>FB-HSF378</v>
      </c>
      <c r="B89" s="1025" t="str">
        <f>IF('Pending Resto-COP Packages'!A37="","",'Pending Resto-COP Packages'!B37)</f>
        <v>Port Charlotte</v>
      </c>
      <c r="C89" s="1025" t="str">
        <f>IF('Pending Resto-COP Packages'!A37="","",'Pending Resto-COP Packages'!D37)</f>
        <v>Lightspeed In-House</v>
      </c>
      <c r="D89" s="1025" t="str">
        <f>IF('Pending Resto-COP Packages'!A37="","",'Pending Resto-COP Packages'!F37)</f>
        <v>Joshua</v>
      </c>
      <c r="E89" s="1026">
        <f>IF('Pending Resto-COP Packages'!A37="","",'Pending Resto-COP Packages'!H37)</f>
        <v>0</v>
      </c>
      <c r="F89" s="1026">
        <f>IF('Pending Resto-COP Packages'!A37="","",'Pending Resto-COP Packages'!V37)</f>
        <v>303</v>
      </c>
      <c r="G89" s="1026">
        <f>IF('Pending Resto-COP Packages'!A37="","",'Pending Resto-COP Packages'!W37)</f>
        <v>290</v>
      </c>
      <c r="H89" s="1401">
        <f>IF('Pending Resto-COP Packages'!A37="","",'Pending Resto-COP Packages'!N37)</f>
        <v>4004.55</v>
      </c>
    </row>
    <row r="90" spans="1:8">
      <c r="A90" s="1028" t="str">
        <f>IF('Pending Resto-COP Packages'!A38="","",'Pending Resto-COP Packages'!A38)</f>
        <v>FB-HSF381</v>
      </c>
      <c r="B90" s="1025" t="str">
        <f>IF('Pending Resto-COP Packages'!A38="","",'Pending Resto-COP Packages'!B38)</f>
        <v>Port Charlotte</v>
      </c>
      <c r="C90" s="1025" t="str">
        <f>IF('Pending Resto-COP Packages'!A38="","",'Pending Resto-COP Packages'!D38)</f>
        <v>GN Systems</v>
      </c>
      <c r="D90" s="1025" t="str">
        <f>IF('Pending Resto-COP Packages'!A38="","",'Pending Resto-COP Packages'!F38)</f>
        <v>Joshua</v>
      </c>
      <c r="E90" s="1026">
        <f>IF('Pending Resto-COP Packages'!A38="","",'Pending Resto-COP Packages'!H38)</f>
        <v>0</v>
      </c>
      <c r="F90" s="1026">
        <f>IF('Pending Resto-COP Packages'!A38="","",'Pending Resto-COP Packages'!V38)</f>
        <v>2136</v>
      </c>
      <c r="G90" s="1026">
        <f>IF('Pending Resto-COP Packages'!A38="","",'Pending Resto-COP Packages'!W38)</f>
        <v>2179</v>
      </c>
      <c r="H90" s="1401">
        <f>IF('Pending Resto-COP Packages'!A38="","",'Pending Resto-COP Packages'!N38)</f>
        <v>26639.1</v>
      </c>
    </row>
    <row r="91" spans="1:8">
      <c r="A91" s="1028" t="str">
        <f>IF('Pending Resto-COP Packages'!A39="","",'Pending Resto-COP Packages'!A39)</f>
        <v>FB-HSF383</v>
      </c>
      <c r="B91" s="1025" t="str">
        <f>IF('Pending Resto-COP Packages'!A39="","",'Pending Resto-COP Packages'!B39)</f>
        <v>Port Charlotte</v>
      </c>
      <c r="C91" s="1025" t="str">
        <f>IF('Pending Resto-COP Packages'!A39="","",'Pending Resto-COP Packages'!D39)</f>
        <v>GN Systems</v>
      </c>
      <c r="D91" s="1025" t="str">
        <f>IF('Pending Resto-COP Packages'!A39="","",'Pending Resto-COP Packages'!F39)</f>
        <v>Joshua</v>
      </c>
      <c r="E91" s="1026">
        <f>IF('Pending Resto-COP Packages'!A39="","",'Pending Resto-COP Packages'!H39)</f>
        <v>0</v>
      </c>
      <c r="F91" s="1026">
        <f>IF('Pending Resto-COP Packages'!A39="","",'Pending Resto-COP Packages'!V39)</f>
        <v>105</v>
      </c>
      <c r="G91" s="1026">
        <f>IF('Pending Resto-COP Packages'!A39="","",'Pending Resto-COP Packages'!W39)</f>
        <v>102</v>
      </c>
      <c r="H91" s="1401">
        <f>IF('Pending Resto-COP Packages'!A39="","",'Pending Resto-COP Packages'!N39)</f>
        <v>1698.25</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401">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401">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401">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401">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401">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401">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401">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401">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401"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401"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401" t="str">
        <f>IF('Pending Resto-COP Packages'!A50="","",'Pending Resto-COP Packages'!N50)</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26667</v>
      </c>
      <c r="E5" t="s">
        <v>48</v>
      </c>
      <c r="F5">
        <v>56131</v>
      </c>
      <c r="K5" s="12" t="s">
        <v>450</v>
      </c>
      <c r="P5" s="12" t="s">
        <v>450</v>
      </c>
      <c r="W5" t="s">
        <v>451</v>
      </c>
      <c r="X5">
        <v>13</v>
      </c>
    </row>
    <row r="6" spans="1:25">
      <c r="B6" t="s">
        <v>452</v>
      </c>
      <c r="C6">
        <v>366097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20810</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570023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481</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3"/>
  <sheetViews>
    <sheetView tabSelected="1" topLeftCell="A6" zoomScale="90" zoomScaleNormal="90" workbookViewId="0">
      <pane xSplit="1" topLeftCell="B64" activePane="topRight" state="frozen"/>
      <selection pane="topRight" activeCell="A72" sqref="A72:XFD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1">
        <v>21</v>
      </c>
      <c r="I2" s="372" t="s">
        <v>545</v>
      </c>
      <c r="J2" s="1061" t="s">
        <v>30</v>
      </c>
      <c r="K2" s="1512"/>
      <c r="L2" s="1408">
        <v>46147</v>
      </c>
      <c r="M2" s="372" t="s">
        <v>110</v>
      </c>
      <c r="N2" s="994">
        <v>81882</v>
      </c>
      <c r="O2" s="372" t="s">
        <v>110</v>
      </c>
      <c r="P2" s="707" t="s">
        <v>29</v>
      </c>
      <c r="Q2" s="1513">
        <v>46146</v>
      </c>
      <c r="R2" s="702"/>
      <c r="S2" s="1513"/>
      <c r="T2" s="1513"/>
      <c r="U2" s="1513"/>
      <c r="V2" s="1514">
        <v>6481</v>
      </c>
      <c r="W2" s="1469">
        <v>849</v>
      </c>
      <c r="X2" s="1515">
        <f>SUM(V2-W2)</f>
        <v>5632</v>
      </c>
      <c r="Y2" s="1249">
        <f>IFERROR($W2/$V2, 0)</f>
        <v>0.13099830273106003</v>
      </c>
      <c r="Z2" s="1513">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1">
        <v>46</v>
      </c>
      <c r="I3" s="372" t="s">
        <v>545</v>
      </c>
      <c r="J3" s="1061" t="s">
        <v>30</v>
      </c>
      <c r="K3" s="1512"/>
      <c r="L3" s="1408">
        <v>46147</v>
      </c>
      <c r="M3" s="372" t="s">
        <v>110</v>
      </c>
      <c r="N3" s="994">
        <v>71754.5</v>
      </c>
      <c r="O3" s="372" t="s">
        <v>110</v>
      </c>
      <c r="P3" s="707" t="s">
        <v>35</v>
      </c>
      <c r="Q3" s="1513">
        <v>46147</v>
      </c>
      <c r="R3" s="702"/>
      <c r="S3" s="1513"/>
      <c r="T3" s="1513"/>
      <c r="U3" s="1513"/>
      <c r="V3" s="1514">
        <v>5649</v>
      </c>
      <c r="W3" s="1233"/>
      <c r="X3" s="1515">
        <f>SUM(V3-W3)</f>
        <v>5649</v>
      </c>
      <c r="Y3" s="1249">
        <f>IFERROR($W3/$V3, 0)</f>
        <v>0</v>
      </c>
      <c r="Z3" s="1513"/>
      <c r="AA3" s="697">
        <v>0</v>
      </c>
      <c r="AB3" s="697">
        <v>0</v>
      </c>
      <c r="AC3" s="1059">
        <v>0</v>
      </c>
      <c r="AD3" s="1046" t="s">
        <v>549</v>
      </c>
      <c r="AE3" s="714"/>
    </row>
    <row r="4" spans="1:31" s="715" customFormat="1" ht="24.75" customHeight="1">
      <c r="A4" s="1406" t="s">
        <v>550</v>
      </c>
      <c r="B4" s="1261" t="s">
        <v>543</v>
      </c>
      <c r="C4" s="1409">
        <v>46199</v>
      </c>
      <c r="D4" s="1409"/>
      <c r="E4" s="1408"/>
      <c r="F4" s="1407"/>
      <c r="G4" s="1248"/>
      <c r="H4" s="1511">
        <v>94</v>
      </c>
      <c r="I4" s="372" t="s">
        <v>545</v>
      </c>
      <c r="J4" s="1061" t="s">
        <v>30</v>
      </c>
      <c r="K4" s="1512"/>
      <c r="L4" s="1408"/>
      <c r="M4" s="372" t="s">
        <v>110</v>
      </c>
      <c r="N4" s="994">
        <v>94021.5</v>
      </c>
      <c r="O4" s="372" t="s">
        <v>110</v>
      </c>
      <c r="P4" s="707" t="s">
        <v>35</v>
      </c>
      <c r="Q4" s="1513">
        <v>46149</v>
      </c>
      <c r="R4" s="702"/>
      <c r="S4" s="1513"/>
      <c r="T4" s="1513"/>
      <c r="U4" s="1513"/>
      <c r="V4" s="1514">
        <v>7741</v>
      </c>
      <c r="W4" s="1233"/>
      <c r="X4" s="1515">
        <f>SUM(V4-W4)</f>
        <v>7741</v>
      </c>
      <c r="Y4" s="1249">
        <f>IFERROR($W4/$V4, 0)</f>
        <v>0</v>
      </c>
      <c r="Z4" s="1513"/>
      <c r="AA4" s="697">
        <v>0</v>
      </c>
      <c r="AB4" s="697">
        <v>0</v>
      </c>
      <c r="AC4" s="1059">
        <v>0</v>
      </c>
      <c r="AD4" s="1046" t="s">
        <v>551</v>
      </c>
      <c r="AE4" s="714"/>
    </row>
    <row r="5" spans="1:31" s="715" customFormat="1" ht="24.75" customHeight="1">
      <c r="A5" s="1406" t="s">
        <v>552</v>
      </c>
      <c r="B5" s="1261" t="s">
        <v>543</v>
      </c>
      <c r="C5" s="1409">
        <v>46199</v>
      </c>
      <c r="D5" s="1409"/>
      <c r="E5" s="1408"/>
      <c r="F5" s="1407"/>
      <c r="G5" s="1248"/>
      <c r="H5" s="1511">
        <v>65</v>
      </c>
      <c r="I5" s="372" t="s">
        <v>545</v>
      </c>
      <c r="J5" s="1061" t="s">
        <v>30</v>
      </c>
      <c r="K5" s="1512"/>
      <c r="L5" s="1408"/>
      <c r="M5" s="372" t="s">
        <v>110</v>
      </c>
      <c r="N5" s="994">
        <v>97544</v>
      </c>
      <c r="O5" s="372" t="s">
        <v>110</v>
      </c>
      <c r="P5" s="707" t="s">
        <v>32</v>
      </c>
      <c r="Q5" s="1513"/>
      <c r="R5" s="702"/>
      <c r="S5" s="1513"/>
      <c r="T5" s="1513"/>
      <c r="U5" s="1513"/>
      <c r="V5" s="1514">
        <v>7771</v>
      </c>
      <c r="W5" s="1233"/>
      <c r="X5" s="1515">
        <f>SUM(V5-W5)</f>
        <v>7771</v>
      </c>
      <c r="Y5" s="1249">
        <f>IFERROR($W5/$V5, 0)</f>
        <v>0</v>
      </c>
      <c r="Z5" s="1513"/>
      <c r="AA5" s="697">
        <v>0</v>
      </c>
      <c r="AB5" s="697">
        <v>0</v>
      </c>
      <c r="AC5" s="1059">
        <v>0</v>
      </c>
      <c r="AD5" s="1046" t="s">
        <v>551</v>
      </c>
      <c r="AE5" s="714"/>
    </row>
    <row r="6" spans="1:31" s="715" customFormat="1" ht="24.75" customHeight="1">
      <c r="A6" s="1406" t="s">
        <v>553</v>
      </c>
      <c r="B6" s="1261" t="s">
        <v>543</v>
      </c>
      <c r="C6" s="1409">
        <v>46199</v>
      </c>
      <c r="D6" s="1409"/>
      <c r="E6" s="1408"/>
      <c r="F6" s="1407"/>
      <c r="G6" s="1248"/>
      <c r="H6" s="1511">
        <v>31</v>
      </c>
      <c r="I6" s="372" t="s">
        <v>545</v>
      </c>
      <c r="J6" s="1061" t="s">
        <v>30</v>
      </c>
      <c r="K6" s="1512"/>
      <c r="L6" s="1408"/>
      <c r="M6" s="372" t="s">
        <v>110</v>
      </c>
      <c r="N6" s="994">
        <v>73945</v>
      </c>
      <c r="O6" s="372" t="s">
        <v>110</v>
      </c>
      <c r="P6" s="707" t="s">
        <v>32</v>
      </c>
      <c r="Q6" s="1513"/>
      <c r="R6" s="702"/>
      <c r="S6" s="1513"/>
      <c r="T6" s="1513"/>
      <c r="U6" s="1513"/>
      <c r="V6" s="1514">
        <v>5923</v>
      </c>
      <c r="W6" s="1233"/>
      <c r="X6" s="1515">
        <f>SUM(V6-W6)</f>
        <v>5923</v>
      </c>
      <c r="Y6" s="1249">
        <f>IFERROR($W6/$V6, 0)</f>
        <v>0</v>
      </c>
      <c r="Z6" s="1513"/>
      <c r="AA6" s="697">
        <v>0</v>
      </c>
      <c r="AB6" s="697">
        <v>0</v>
      </c>
      <c r="AC6" s="1059">
        <v>0</v>
      </c>
      <c r="AD6" s="1046" t="s">
        <v>551</v>
      </c>
      <c r="AE6" s="714"/>
    </row>
    <row r="7" spans="1:31" s="715" customFormat="1" ht="24.75" customHeight="1">
      <c r="A7" s="1406" t="s">
        <v>554</v>
      </c>
      <c r="B7" s="1261" t="s">
        <v>543</v>
      </c>
      <c r="C7" s="1409">
        <v>46199</v>
      </c>
      <c r="D7" s="1409"/>
      <c r="E7" s="1408"/>
      <c r="F7" s="1407"/>
      <c r="G7" s="1248"/>
      <c r="H7" s="1511">
        <v>93</v>
      </c>
      <c r="I7" s="372" t="s">
        <v>545</v>
      </c>
      <c r="J7" s="1061" t="s">
        <v>30</v>
      </c>
      <c r="K7" s="1512"/>
      <c r="L7" s="1408"/>
      <c r="M7" s="372" t="s">
        <v>110</v>
      </c>
      <c r="N7" s="994">
        <v>111096</v>
      </c>
      <c r="O7" s="372" t="s">
        <v>110</v>
      </c>
      <c r="P7" s="707" t="s">
        <v>32</v>
      </c>
      <c r="Q7" s="1513"/>
      <c r="R7" s="702"/>
      <c r="S7" s="1513"/>
      <c r="T7" s="1513"/>
      <c r="U7" s="1513"/>
      <c r="V7" s="1514">
        <v>9483</v>
      </c>
      <c r="W7" s="1233"/>
      <c r="X7" s="1515">
        <f>SUM(V7-W7)</f>
        <v>9483</v>
      </c>
      <c r="Y7" s="1249">
        <f>IFERROR($W7/$V7, 0)</f>
        <v>0</v>
      </c>
      <c r="Z7" s="1513"/>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1">
        <v>73</v>
      </c>
      <c r="I8" s="372" t="s">
        <v>545</v>
      </c>
      <c r="J8" s="1061" t="s">
        <v>30</v>
      </c>
      <c r="K8" s="1512"/>
      <c r="L8" s="1408">
        <v>46154</v>
      </c>
      <c r="M8" s="372" t="s">
        <v>110</v>
      </c>
      <c r="N8" s="994">
        <v>132347.5</v>
      </c>
      <c r="O8" s="372" t="s">
        <v>110</v>
      </c>
      <c r="P8" s="707" t="s">
        <v>35</v>
      </c>
      <c r="Q8" s="1513">
        <v>46154</v>
      </c>
      <c r="R8" s="702"/>
      <c r="S8" s="1513"/>
      <c r="T8" s="1513"/>
      <c r="U8" s="1513"/>
      <c r="V8" s="1514">
        <v>11206</v>
      </c>
      <c r="W8" s="1233"/>
      <c r="X8" s="1515">
        <f>SUM(V8-W8)</f>
        <v>11206</v>
      </c>
      <c r="Y8" s="1249">
        <f>IFERROR($W8/$V8, 0)</f>
        <v>0</v>
      </c>
      <c r="Z8" s="1513"/>
      <c r="AA8" s="697">
        <v>0</v>
      </c>
      <c r="AB8" s="697">
        <v>0</v>
      </c>
      <c r="AC8" s="1059">
        <v>0</v>
      </c>
      <c r="AD8" s="1046" t="s">
        <v>551</v>
      </c>
      <c r="AE8" s="714"/>
    </row>
    <row r="9" spans="1:31" s="715" customFormat="1" ht="24.75" customHeight="1">
      <c r="A9" s="1406" t="s">
        <v>556</v>
      </c>
      <c r="B9" s="1261" t="s">
        <v>543</v>
      </c>
      <c r="C9" s="1409">
        <v>46199</v>
      </c>
      <c r="D9" s="1409"/>
      <c r="E9" s="1408"/>
      <c r="F9" s="1407"/>
      <c r="G9" s="1248"/>
      <c r="H9" s="1511">
        <v>79</v>
      </c>
      <c r="I9" s="372" t="s">
        <v>545</v>
      </c>
      <c r="J9" s="1061" t="s">
        <v>30</v>
      </c>
      <c r="K9" s="1512"/>
      <c r="L9" s="1408"/>
      <c r="M9" s="372" t="s">
        <v>110</v>
      </c>
      <c r="N9" s="994">
        <v>100208</v>
      </c>
      <c r="O9" s="372" t="s">
        <v>110</v>
      </c>
      <c r="P9" s="707" t="s">
        <v>35</v>
      </c>
      <c r="Q9" s="1513">
        <v>46149</v>
      </c>
      <c r="R9" s="702"/>
      <c r="S9" s="1513"/>
      <c r="T9" s="1513"/>
      <c r="U9" s="1513"/>
      <c r="V9" s="1514">
        <v>8175</v>
      </c>
      <c r="W9" s="1233"/>
      <c r="X9" s="1515">
        <f>SUM(V9-W9)</f>
        <v>8175</v>
      </c>
      <c r="Y9" s="1249">
        <f>IFERROR($W9/$V9, 0)</f>
        <v>0</v>
      </c>
      <c r="Z9" s="1513"/>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1">
        <v>110</v>
      </c>
      <c r="I10" s="372" t="s">
        <v>545</v>
      </c>
      <c r="J10" s="1061" t="s">
        <v>30</v>
      </c>
      <c r="K10" s="1512"/>
      <c r="L10" s="1408"/>
      <c r="M10" s="372" t="s">
        <v>110</v>
      </c>
      <c r="N10" s="994">
        <v>101920.5</v>
      </c>
      <c r="O10" s="372" t="s">
        <v>110</v>
      </c>
      <c r="P10" s="707" t="s">
        <v>32</v>
      </c>
      <c r="Q10" s="1513"/>
      <c r="R10" s="702"/>
      <c r="S10" s="1513"/>
      <c r="T10" s="1513"/>
      <c r="U10" s="1513"/>
      <c r="V10" s="1514">
        <v>8444</v>
      </c>
      <c r="W10" s="1233"/>
      <c r="X10" s="1515">
        <f>SUM(V10-W10)</f>
        <v>8444</v>
      </c>
      <c r="Y10" s="1249">
        <f>IFERROR($W10/$V10, 0)</f>
        <v>0</v>
      </c>
      <c r="Z10" s="1513"/>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1">
        <v>91</v>
      </c>
      <c r="I11" s="372" t="s">
        <v>545</v>
      </c>
      <c r="J11" s="1061" t="s">
        <v>30</v>
      </c>
      <c r="K11" s="1512"/>
      <c r="L11" s="1408"/>
      <c r="M11" s="372" t="s">
        <v>110</v>
      </c>
      <c r="N11" s="994">
        <v>111633.5</v>
      </c>
      <c r="O11" s="372" t="s">
        <v>110</v>
      </c>
      <c r="P11" s="707" t="s">
        <v>32</v>
      </c>
      <c r="Q11" s="1513"/>
      <c r="R11" s="702"/>
      <c r="S11" s="1513"/>
      <c r="T11" s="1513"/>
      <c r="U11" s="1513"/>
      <c r="V11" s="1514">
        <v>9431</v>
      </c>
      <c r="W11" s="1233"/>
      <c r="X11" s="1515">
        <f>SUM(V11-W11)</f>
        <v>9431</v>
      </c>
      <c r="Y11" s="1249">
        <f>IFERROR($W11/$V11, 0)</f>
        <v>0</v>
      </c>
      <c r="Z11" s="1513"/>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1">
        <v>76</v>
      </c>
      <c r="I12" s="372" t="s">
        <v>545</v>
      </c>
      <c r="J12" s="1061" t="s">
        <v>30</v>
      </c>
      <c r="K12" s="1512"/>
      <c r="L12" s="1408"/>
      <c r="M12" s="372" t="s">
        <v>110</v>
      </c>
      <c r="N12" s="994">
        <v>67567.5</v>
      </c>
      <c r="O12" s="372" t="s">
        <v>110</v>
      </c>
      <c r="P12" s="707" t="s">
        <v>32</v>
      </c>
      <c r="Q12" s="1513"/>
      <c r="R12" s="702"/>
      <c r="S12" s="1513"/>
      <c r="T12" s="1513"/>
      <c r="U12" s="1513"/>
      <c r="V12" s="1514">
        <v>5460</v>
      </c>
      <c r="W12" s="1233"/>
      <c r="X12" s="1515">
        <f>SUM(V12-W12)</f>
        <v>5460</v>
      </c>
      <c r="Y12" s="1249">
        <f>IFERROR($W12/$V12, 0)</f>
        <v>0</v>
      </c>
      <c r="Z12" s="1513"/>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1">
        <v>51</v>
      </c>
      <c r="I13" s="372" t="s">
        <v>545</v>
      </c>
      <c r="J13" s="1061" t="s">
        <v>30</v>
      </c>
      <c r="K13" s="1512"/>
      <c r="L13" s="1408"/>
      <c r="M13" s="372" t="s">
        <v>110</v>
      </c>
      <c r="N13" s="994">
        <v>97514.75</v>
      </c>
      <c r="O13" s="372" t="s">
        <v>110</v>
      </c>
      <c r="P13" s="707" t="s">
        <v>32</v>
      </c>
      <c r="Q13" s="1513"/>
      <c r="R13" s="702"/>
      <c r="S13" s="1513"/>
      <c r="T13" s="1513"/>
      <c r="U13" s="1513"/>
      <c r="V13" s="1514">
        <v>7958</v>
      </c>
      <c r="W13" s="1233"/>
      <c r="X13" s="1515">
        <f>SUM(V13-W13)</f>
        <v>7958</v>
      </c>
      <c r="Y13" s="1249">
        <f>IFERROR($W13/$V13, 0)</f>
        <v>0</v>
      </c>
      <c r="Z13" s="1513"/>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1">
        <v>63</v>
      </c>
      <c r="I14" s="372" t="s">
        <v>545</v>
      </c>
      <c r="J14" s="1061" t="s">
        <v>30</v>
      </c>
      <c r="K14" s="1512"/>
      <c r="L14" s="1408"/>
      <c r="M14" s="372" t="s">
        <v>110</v>
      </c>
      <c r="N14" s="994">
        <v>54827.5</v>
      </c>
      <c r="O14" s="372" t="s">
        <v>110</v>
      </c>
      <c r="P14" s="707" t="s">
        <v>32</v>
      </c>
      <c r="Q14" s="1513"/>
      <c r="R14" s="702"/>
      <c r="S14" s="1513"/>
      <c r="T14" s="1513"/>
      <c r="U14" s="1513"/>
      <c r="V14" s="1514">
        <v>4414</v>
      </c>
      <c r="W14" s="1233"/>
      <c r="X14" s="1515">
        <f>SUM(V14-W14)</f>
        <v>4414</v>
      </c>
      <c r="Y14" s="1249">
        <f>IFERROR($W14/$V14, 0)</f>
        <v>0</v>
      </c>
      <c r="Z14" s="1513"/>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1">
        <v>42</v>
      </c>
      <c r="I15" s="372" t="s">
        <v>545</v>
      </c>
      <c r="J15" s="1061" t="s">
        <v>30</v>
      </c>
      <c r="K15" s="1512"/>
      <c r="L15" s="1408"/>
      <c r="M15" s="372" t="s">
        <v>110</v>
      </c>
      <c r="N15" s="994">
        <v>101724.5</v>
      </c>
      <c r="O15" s="372" t="s">
        <v>110</v>
      </c>
      <c r="P15" s="707" t="s">
        <v>32</v>
      </c>
      <c r="Q15" s="1513"/>
      <c r="R15" s="702"/>
      <c r="S15" s="1513"/>
      <c r="T15" s="1513"/>
      <c r="U15" s="1513"/>
      <c r="V15" s="1514">
        <v>7993</v>
      </c>
      <c r="W15" s="1233"/>
      <c r="X15" s="1515">
        <f>SUM(V15-W15)</f>
        <v>7993</v>
      </c>
      <c r="Y15" s="1249">
        <f>IFERROR($W15/$V15, 0)</f>
        <v>0</v>
      </c>
      <c r="Z15" s="1513"/>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1">
        <v>67</v>
      </c>
      <c r="I16" s="372" t="s">
        <v>545</v>
      </c>
      <c r="J16" s="1061" t="s">
        <v>30</v>
      </c>
      <c r="K16" s="1512"/>
      <c r="L16" s="1408"/>
      <c r="M16" s="372" t="s">
        <v>110</v>
      </c>
      <c r="N16" s="994">
        <v>95128</v>
      </c>
      <c r="O16" s="372" t="s">
        <v>110</v>
      </c>
      <c r="P16" s="707" t="s">
        <v>32</v>
      </c>
      <c r="Q16" s="1513"/>
      <c r="R16" s="702"/>
      <c r="S16" s="1513"/>
      <c r="T16" s="1513"/>
      <c r="U16" s="1513"/>
      <c r="V16" s="1514">
        <v>7857</v>
      </c>
      <c r="W16" s="1233"/>
      <c r="X16" s="1515">
        <f>SUM(V16-W16)</f>
        <v>7857</v>
      </c>
      <c r="Y16" s="1249">
        <f>IFERROR($W16/$V16, 0)</f>
        <v>0</v>
      </c>
      <c r="Z16" s="1513"/>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1">
        <v>91</v>
      </c>
      <c r="I17" s="372" t="s">
        <v>545</v>
      </c>
      <c r="J17" s="1061" t="s">
        <v>30</v>
      </c>
      <c r="K17" s="1512"/>
      <c r="L17" s="1408"/>
      <c r="M17" s="372" t="s">
        <v>110</v>
      </c>
      <c r="N17" s="994">
        <v>72668.5</v>
      </c>
      <c r="O17" s="372" t="s">
        <v>110</v>
      </c>
      <c r="P17" s="707" t="s">
        <v>32</v>
      </c>
      <c r="Q17" s="1513"/>
      <c r="R17" s="702"/>
      <c r="S17" s="1513"/>
      <c r="T17" s="1513"/>
      <c r="U17" s="1513"/>
      <c r="V17" s="1514">
        <v>5934</v>
      </c>
      <c r="W17" s="1233"/>
      <c r="X17" s="1515">
        <f>SUM(V17-W17)</f>
        <v>5934</v>
      </c>
      <c r="Y17" s="1249">
        <f>IFERROR($W17/$V17, 0)</f>
        <v>0</v>
      </c>
      <c r="Z17" s="1513"/>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1">
        <v>88</v>
      </c>
      <c r="I18" s="372" t="s">
        <v>545</v>
      </c>
      <c r="J18" s="1061" t="s">
        <v>30</v>
      </c>
      <c r="K18" s="1512"/>
      <c r="L18" s="1408"/>
      <c r="M18" s="372" t="s">
        <v>110</v>
      </c>
      <c r="N18" s="994">
        <v>96607</v>
      </c>
      <c r="O18" s="372" t="s">
        <v>110</v>
      </c>
      <c r="P18" s="707" t="s">
        <v>32</v>
      </c>
      <c r="Q18" s="1513"/>
      <c r="R18" s="702"/>
      <c r="S18" s="1513"/>
      <c r="T18" s="1513"/>
      <c r="U18" s="1513"/>
      <c r="V18" s="1514">
        <v>7623</v>
      </c>
      <c r="W18" s="1233"/>
      <c r="X18" s="1515">
        <f>SUM(V18-W18)</f>
        <v>7623</v>
      </c>
      <c r="Y18" s="1249">
        <f>IFERROR($W18/$V18, 0)</f>
        <v>0</v>
      </c>
      <c r="Z18" s="1513"/>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1">
        <v>75</v>
      </c>
      <c r="I19" s="372" t="s">
        <v>545</v>
      </c>
      <c r="J19" s="1061" t="s">
        <v>30</v>
      </c>
      <c r="K19" s="1512"/>
      <c r="L19" s="1408"/>
      <c r="M19" s="372" t="s">
        <v>110</v>
      </c>
      <c r="N19" s="994">
        <v>95477</v>
      </c>
      <c r="O19" s="372" t="s">
        <v>110</v>
      </c>
      <c r="P19" s="707" t="s">
        <v>32</v>
      </c>
      <c r="Q19" s="1513"/>
      <c r="R19" s="702"/>
      <c r="S19" s="1513"/>
      <c r="T19" s="1513"/>
      <c r="U19" s="1513"/>
      <c r="V19" s="1514">
        <v>7966</v>
      </c>
      <c r="W19" s="1233"/>
      <c r="X19" s="1515">
        <f>SUM(V19-W19)</f>
        <v>7966</v>
      </c>
      <c r="Y19" s="1249">
        <f>IFERROR($W19/$V19, 0)</f>
        <v>0</v>
      </c>
      <c r="Z19" s="1513"/>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1">
        <v>97</v>
      </c>
      <c r="I20" s="372" t="s">
        <v>545</v>
      </c>
      <c r="J20" s="1061" t="s">
        <v>30</v>
      </c>
      <c r="K20" s="1512"/>
      <c r="L20" s="1408"/>
      <c r="M20" s="372" t="s">
        <v>110</v>
      </c>
      <c r="N20" s="994">
        <v>94688.5</v>
      </c>
      <c r="O20" s="372" t="s">
        <v>110</v>
      </c>
      <c r="P20" s="707" t="s">
        <v>32</v>
      </c>
      <c r="Q20" s="1513"/>
      <c r="R20" s="702"/>
      <c r="S20" s="1513"/>
      <c r="T20" s="1513"/>
      <c r="U20" s="1513"/>
      <c r="V20" s="1514">
        <v>7856</v>
      </c>
      <c r="W20" s="1233"/>
      <c r="X20" s="1515">
        <f>SUM(V20-W20)</f>
        <v>7856</v>
      </c>
      <c r="Y20" s="1249">
        <f>IFERROR($W20/$V20, 0)</f>
        <v>0</v>
      </c>
      <c r="Z20" s="1513"/>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1">
        <v>65</v>
      </c>
      <c r="I21" s="372" t="s">
        <v>545</v>
      </c>
      <c r="J21" s="1061" t="s">
        <v>30</v>
      </c>
      <c r="K21" s="1512"/>
      <c r="L21" s="1408"/>
      <c r="M21" s="372" t="s">
        <v>110</v>
      </c>
      <c r="N21" s="994">
        <v>97700</v>
      </c>
      <c r="O21" s="372" t="s">
        <v>110</v>
      </c>
      <c r="P21" s="707" t="s">
        <v>32</v>
      </c>
      <c r="Q21" s="1513"/>
      <c r="R21" s="702"/>
      <c r="S21" s="1513"/>
      <c r="T21" s="1513"/>
      <c r="U21" s="1513"/>
      <c r="V21" s="1514">
        <v>8047</v>
      </c>
      <c r="W21" s="1233"/>
      <c r="X21" s="1515">
        <f>SUM(V21-W21)</f>
        <v>8047</v>
      </c>
      <c r="Y21" s="1249">
        <f>IFERROR($W21/$V21, 0)</f>
        <v>0</v>
      </c>
      <c r="Z21" s="1513"/>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1">
        <v>51</v>
      </c>
      <c r="I22" s="372" t="s">
        <v>545</v>
      </c>
      <c r="J22" s="1061" t="s">
        <v>30</v>
      </c>
      <c r="K22" s="1512"/>
      <c r="L22" s="1408"/>
      <c r="M22" s="372" t="s">
        <v>110</v>
      </c>
      <c r="N22" s="994">
        <v>91700</v>
      </c>
      <c r="O22" s="372" t="s">
        <v>110</v>
      </c>
      <c r="P22" s="707" t="s">
        <v>32</v>
      </c>
      <c r="Q22" s="1513"/>
      <c r="R22" s="702"/>
      <c r="S22" s="1513"/>
      <c r="T22" s="1513"/>
      <c r="U22" s="1513"/>
      <c r="V22" s="1514">
        <v>7529</v>
      </c>
      <c r="W22" s="1233"/>
      <c r="X22" s="1515">
        <f>SUM(V22-W22)</f>
        <v>7529</v>
      </c>
      <c r="Y22" s="1249">
        <f>IFERROR($W22/$V22, 0)</f>
        <v>0</v>
      </c>
      <c r="Z22" s="1513"/>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1">
        <v>67</v>
      </c>
      <c r="I23" s="372" t="s">
        <v>545</v>
      </c>
      <c r="J23" s="1061" t="s">
        <v>30</v>
      </c>
      <c r="K23" s="1512"/>
      <c r="L23" s="1408"/>
      <c r="M23" s="372" t="s">
        <v>110</v>
      </c>
      <c r="N23" s="994">
        <v>100866</v>
      </c>
      <c r="O23" s="372" t="s">
        <v>110</v>
      </c>
      <c r="P23" s="707" t="s">
        <v>32</v>
      </c>
      <c r="Q23" s="1513"/>
      <c r="R23" s="702"/>
      <c r="S23" s="1513"/>
      <c r="T23" s="1513"/>
      <c r="U23" s="1513"/>
      <c r="V23" s="1514">
        <v>9021</v>
      </c>
      <c r="W23" s="1233"/>
      <c r="X23" s="1515">
        <f>SUM(V23-W23)</f>
        <v>9021</v>
      </c>
      <c r="Y23" s="1249">
        <f>IFERROR($W23/$V23, 0)</f>
        <v>0</v>
      </c>
      <c r="Z23" s="1513"/>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1">
        <v>93</v>
      </c>
      <c r="I24" s="372" t="s">
        <v>545</v>
      </c>
      <c r="J24" s="1061" t="s">
        <v>30</v>
      </c>
      <c r="K24" s="1512"/>
      <c r="L24" s="1408"/>
      <c r="M24" s="372" t="s">
        <v>110</v>
      </c>
      <c r="N24" s="994">
        <v>104934</v>
      </c>
      <c r="O24" s="372" t="s">
        <v>110</v>
      </c>
      <c r="P24" s="707" t="s">
        <v>32</v>
      </c>
      <c r="Q24" s="1513"/>
      <c r="R24" s="702"/>
      <c r="S24" s="1513"/>
      <c r="T24" s="1513"/>
      <c r="U24" s="1513"/>
      <c r="V24" s="1514">
        <v>8701</v>
      </c>
      <c r="W24" s="1233"/>
      <c r="X24" s="1515">
        <f>SUM(V24-W24)</f>
        <v>8701</v>
      </c>
      <c r="Y24" s="1249">
        <f>IFERROR($W24/$V24, 0)</f>
        <v>0</v>
      </c>
      <c r="Z24" s="1513"/>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1">
        <v>28</v>
      </c>
      <c r="I25" s="372" t="s">
        <v>545</v>
      </c>
      <c r="J25" s="1061" t="s">
        <v>30</v>
      </c>
      <c r="K25" s="1512"/>
      <c r="L25" s="1408"/>
      <c r="M25" s="372" t="s">
        <v>110</v>
      </c>
      <c r="N25" s="994">
        <v>73691.5</v>
      </c>
      <c r="O25" s="372" t="s">
        <v>110</v>
      </c>
      <c r="P25" s="707" t="s">
        <v>32</v>
      </c>
      <c r="Q25" s="1513"/>
      <c r="R25" s="702"/>
      <c r="S25" s="1513"/>
      <c r="T25" s="1513"/>
      <c r="U25" s="1513"/>
      <c r="V25" s="1514">
        <v>6042</v>
      </c>
      <c r="W25" s="1233"/>
      <c r="X25" s="1515">
        <f>SUM(V25-W25)</f>
        <v>6042</v>
      </c>
      <c r="Y25" s="1249">
        <f>IFERROR($W25/$V25, 0)</f>
        <v>0</v>
      </c>
      <c r="Z25" s="1513"/>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1">
        <v>70</v>
      </c>
      <c r="I26" s="372" t="s">
        <v>545</v>
      </c>
      <c r="J26" s="1061" t="s">
        <v>30</v>
      </c>
      <c r="K26" s="1512"/>
      <c r="L26" s="1408"/>
      <c r="M26" s="372" t="s">
        <v>110</v>
      </c>
      <c r="N26" s="994">
        <v>99590</v>
      </c>
      <c r="O26" s="372" t="s">
        <v>110</v>
      </c>
      <c r="P26" s="707" t="s">
        <v>32</v>
      </c>
      <c r="Q26" s="1513"/>
      <c r="R26" s="702"/>
      <c r="S26" s="1513"/>
      <c r="T26" s="1513"/>
      <c r="U26" s="1513"/>
      <c r="V26" s="1514">
        <v>8201</v>
      </c>
      <c r="W26" s="1233"/>
      <c r="X26" s="1515">
        <f>SUM(V26-W26)</f>
        <v>8201</v>
      </c>
      <c r="Y26" s="1249">
        <f>IFERROR($W26/$V26, 0)</f>
        <v>0</v>
      </c>
      <c r="Z26" s="1513"/>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1">
        <v>91</v>
      </c>
      <c r="I27" s="372" t="s">
        <v>545</v>
      </c>
      <c r="J27" s="1061" t="s">
        <v>30</v>
      </c>
      <c r="K27" s="1512"/>
      <c r="L27" s="1408"/>
      <c r="M27" s="372" t="s">
        <v>110</v>
      </c>
      <c r="N27" s="994">
        <v>103644.5</v>
      </c>
      <c r="O27" s="372" t="s">
        <v>110</v>
      </c>
      <c r="P27" s="707" t="s">
        <v>32</v>
      </c>
      <c r="Q27" s="1513"/>
      <c r="R27" s="702"/>
      <c r="S27" s="1513"/>
      <c r="T27" s="1513"/>
      <c r="U27" s="1513"/>
      <c r="V27" s="1514">
        <v>8384</v>
      </c>
      <c r="W27" s="1233"/>
      <c r="X27" s="1515">
        <f>SUM(V27-W27)</f>
        <v>8384</v>
      </c>
      <c r="Y27" s="1249">
        <f>IFERROR($W27/$V27, 0)</f>
        <v>0</v>
      </c>
      <c r="Z27" s="1513"/>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1">
        <v>57</v>
      </c>
      <c r="I28" s="372" t="s">
        <v>545</v>
      </c>
      <c r="J28" s="1061" t="s">
        <v>30</v>
      </c>
      <c r="K28" s="1512"/>
      <c r="L28" s="1408"/>
      <c r="M28" s="372" t="s">
        <v>110</v>
      </c>
      <c r="N28" s="994">
        <v>106431.5</v>
      </c>
      <c r="O28" s="372" t="s">
        <v>110</v>
      </c>
      <c r="P28" s="707" t="s">
        <v>32</v>
      </c>
      <c r="Q28" s="1513"/>
      <c r="R28" s="702"/>
      <c r="S28" s="1513"/>
      <c r="T28" s="1513"/>
      <c r="U28" s="1513"/>
      <c r="V28" s="1514">
        <v>8751</v>
      </c>
      <c r="W28" s="1233"/>
      <c r="X28" s="1515">
        <f>SUM(V28-W28)</f>
        <v>8751</v>
      </c>
      <c r="Y28" s="1249">
        <f>IFERROR($W28/$V28, 0)</f>
        <v>0</v>
      </c>
      <c r="Z28" s="1513"/>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1">
        <v>86</v>
      </c>
      <c r="I29" s="372" t="s">
        <v>545</v>
      </c>
      <c r="J29" s="1061" t="s">
        <v>30</v>
      </c>
      <c r="K29" s="1512"/>
      <c r="L29" s="1408"/>
      <c r="M29" s="372" t="s">
        <v>110</v>
      </c>
      <c r="N29" s="994">
        <v>97386.5</v>
      </c>
      <c r="O29" s="372" t="s">
        <v>110</v>
      </c>
      <c r="P29" s="707" t="s">
        <v>32</v>
      </c>
      <c r="Q29" s="1513"/>
      <c r="R29" s="702"/>
      <c r="S29" s="1513"/>
      <c r="T29" s="1513"/>
      <c r="U29" s="1513"/>
      <c r="V29" s="1514">
        <v>7996</v>
      </c>
      <c r="W29" s="1233"/>
      <c r="X29" s="1515">
        <f>SUM(V29-W29)</f>
        <v>7996</v>
      </c>
      <c r="Y29" s="1249">
        <f>IFERROR($W29/$V29, 0)</f>
        <v>0</v>
      </c>
      <c r="Z29" s="1513"/>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1">
        <v>40</v>
      </c>
      <c r="I30" s="372" t="s">
        <v>545</v>
      </c>
      <c r="J30" s="1061" t="s">
        <v>30</v>
      </c>
      <c r="K30" s="1512"/>
      <c r="L30" s="1408"/>
      <c r="M30" s="372" t="s">
        <v>110</v>
      </c>
      <c r="N30" s="994">
        <v>91774</v>
      </c>
      <c r="O30" s="372" t="s">
        <v>110</v>
      </c>
      <c r="P30" s="707" t="s">
        <v>32</v>
      </c>
      <c r="Q30" s="1513"/>
      <c r="R30" s="702"/>
      <c r="S30" s="1513"/>
      <c r="T30" s="1513"/>
      <c r="U30" s="1513"/>
      <c r="V30" s="1514">
        <v>7530</v>
      </c>
      <c r="W30" s="1233"/>
      <c r="X30" s="1515">
        <f>SUM(V30-W30)</f>
        <v>7530</v>
      </c>
      <c r="Y30" s="1249">
        <f>IFERROR($W30/$V30, 0)</f>
        <v>0</v>
      </c>
      <c r="Z30" s="1513"/>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1">
        <v>88</v>
      </c>
      <c r="I31" s="372" t="s">
        <v>545</v>
      </c>
      <c r="J31" s="1061" t="s">
        <v>30</v>
      </c>
      <c r="K31" s="1512"/>
      <c r="L31" s="1408"/>
      <c r="M31" s="372" t="s">
        <v>110</v>
      </c>
      <c r="N31" s="994">
        <v>81059.5</v>
      </c>
      <c r="O31" s="372" t="s">
        <v>110</v>
      </c>
      <c r="P31" s="707" t="s">
        <v>32</v>
      </c>
      <c r="Q31" s="1513"/>
      <c r="R31" s="702"/>
      <c r="S31" s="1513"/>
      <c r="T31" s="1513"/>
      <c r="U31" s="1513"/>
      <c r="V31" s="1514">
        <v>6647</v>
      </c>
      <c r="W31" s="1233"/>
      <c r="X31" s="1515">
        <f>SUM(V31-W31)</f>
        <v>6647</v>
      </c>
      <c r="Y31" s="1249">
        <f>IFERROR($W31/$V31, 0)</f>
        <v>0</v>
      </c>
      <c r="Z31" s="1513"/>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1">
        <v>88</v>
      </c>
      <c r="I32" s="372" t="s">
        <v>545</v>
      </c>
      <c r="J32" s="1061" t="s">
        <v>30</v>
      </c>
      <c r="K32" s="1512"/>
      <c r="L32" s="1408"/>
      <c r="M32" s="372" t="s">
        <v>110</v>
      </c>
      <c r="N32" s="994">
        <v>106600</v>
      </c>
      <c r="O32" s="372" t="s">
        <v>110</v>
      </c>
      <c r="P32" s="707" t="s">
        <v>32</v>
      </c>
      <c r="Q32" s="1513"/>
      <c r="R32" s="702"/>
      <c r="S32" s="1513"/>
      <c r="T32" s="1513"/>
      <c r="U32" s="1513"/>
      <c r="V32" s="1514">
        <v>8787</v>
      </c>
      <c r="W32" s="1233"/>
      <c r="X32" s="1515">
        <f>SUM(V32-W32)</f>
        <v>8787</v>
      </c>
      <c r="Y32" s="1249">
        <f>IFERROR($W32/$V32, 0)</f>
        <v>0</v>
      </c>
      <c r="Z32" s="1513"/>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1">
        <v>0</v>
      </c>
      <c r="I33" s="372" t="s">
        <v>545</v>
      </c>
      <c r="J33" s="1061" t="s">
        <v>30</v>
      </c>
      <c r="K33" s="1512"/>
      <c r="L33" s="1408"/>
      <c r="M33" s="372" t="s">
        <v>110</v>
      </c>
      <c r="N33" s="994">
        <v>10128.049999999999</v>
      </c>
      <c r="O33" s="372" t="s">
        <v>110</v>
      </c>
      <c r="P33" s="707" t="s">
        <v>32</v>
      </c>
      <c r="Q33" s="1513"/>
      <c r="R33" s="702"/>
      <c r="S33" s="1513"/>
      <c r="T33" s="1513"/>
      <c r="U33" s="1513"/>
      <c r="V33" s="1514">
        <v>813</v>
      </c>
      <c r="W33" s="1233"/>
      <c r="X33" s="1515">
        <f>SUM(V33-W33)</f>
        <v>813</v>
      </c>
      <c r="Y33" s="1249">
        <f>IFERROR($W33/$V33, 0)</f>
        <v>0</v>
      </c>
      <c r="Z33" s="1513"/>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1">
        <v>0</v>
      </c>
      <c r="I34" s="372" t="s">
        <v>545</v>
      </c>
      <c r="J34" s="1061" t="s">
        <v>30</v>
      </c>
      <c r="K34" s="1512"/>
      <c r="L34" s="1408"/>
      <c r="M34" s="372" t="s">
        <v>110</v>
      </c>
      <c r="N34" s="994">
        <v>65477.3</v>
      </c>
      <c r="O34" s="372" t="s">
        <v>110</v>
      </c>
      <c r="P34" s="707" t="s">
        <v>32</v>
      </c>
      <c r="Q34" s="1513"/>
      <c r="R34" s="702"/>
      <c r="S34" s="1513"/>
      <c r="T34" s="1513"/>
      <c r="U34" s="1513"/>
      <c r="V34" s="1514">
        <v>5318</v>
      </c>
      <c r="W34" s="1233"/>
      <c r="X34" s="1515">
        <f>SUM(V34-W34)</f>
        <v>5318</v>
      </c>
      <c r="Y34" s="1249">
        <f>IFERROR($W34/$V34, 0)</f>
        <v>0</v>
      </c>
      <c r="Z34" s="1513"/>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t="s">
        <v>54</v>
      </c>
      <c r="E46" s="699">
        <v>46156</v>
      </c>
      <c r="F46" s="700" t="s">
        <v>53</v>
      </c>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604</v>
      </c>
      <c r="AE46" s="727"/>
    </row>
    <row r="47" spans="1:115" ht="24.75" customHeight="1">
      <c r="A47" s="1060" t="s">
        <v>605</v>
      </c>
      <c r="B47" s="377" t="s">
        <v>34</v>
      </c>
      <c r="C47" s="360">
        <v>46131</v>
      </c>
      <c r="D47" s="699" t="s">
        <v>54</v>
      </c>
      <c r="E47" s="699">
        <v>46156</v>
      </c>
      <c r="F47" s="700" t="s">
        <v>53</v>
      </c>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t="s">
        <v>54</v>
      </c>
      <c r="E49" s="699">
        <v>46156</v>
      </c>
      <c r="F49" s="700" t="s">
        <v>53</v>
      </c>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1">
        <v>58</v>
      </c>
      <c r="I51" s="372" t="s">
        <v>545</v>
      </c>
      <c r="J51" s="1061" t="s">
        <v>30</v>
      </c>
      <c r="K51" s="1512"/>
      <c r="L51" s="1408"/>
      <c r="M51" s="372" t="s">
        <v>110</v>
      </c>
      <c r="N51" s="994">
        <v>56668.15</v>
      </c>
      <c r="O51" s="372" t="s">
        <v>110</v>
      </c>
      <c r="P51" s="707" t="s">
        <v>29</v>
      </c>
      <c r="Q51" s="1513">
        <v>46144</v>
      </c>
      <c r="R51" s="1513"/>
      <c r="S51" s="1513"/>
      <c r="T51" s="1513"/>
      <c r="U51" s="1513"/>
      <c r="V51" s="1514">
        <v>4436</v>
      </c>
      <c r="W51" s="1516">
        <v>1312</v>
      </c>
      <c r="X51" s="1515">
        <f>SUM(V51-W51)</f>
        <v>3124</v>
      </c>
      <c r="Y51" s="1249">
        <f>IFERROR($W51/$V51, 0)</f>
        <v>0.29576194770063119</v>
      </c>
      <c r="Z51" s="1513">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1">
        <v>61</v>
      </c>
      <c r="I52" s="372" t="s">
        <v>545</v>
      </c>
      <c r="J52" s="1061" t="s">
        <v>30</v>
      </c>
      <c r="K52" s="1512"/>
      <c r="L52" s="1408"/>
      <c r="M52" s="372" t="s">
        <v>110</v>
      </c>
      <c r="N52" s="994">
        <v>44936</v>
      </c>
      <c r="O52" s="372" t="s">
        <v>110</v>
      </c>
      <c r="P52" s="707" t="s">
        <v>32</v>
      </c>
      <c r="Q52" s="1513"/>
      <c r="R52" s="1513"/>
      <c r="S52" s="1513"/>
      <c r="T52" s="1513"/>
      <c r="U52" s="1513"/>
      <c r="V52" s="1514">
        <v>3375</v>
      </c>
      <c r="W52" s="1515"/>
      <c r="X52" s="1515">
        <f>SUM(V52-W52)</f>
        <v>3375</v>
      </c>
      <c r="Y52" s="1249">
        <f>IFERROR($W52/$V52, 0)</f>
        <v>0</v>
      </c>
      <c r="Z52" s="1517"/>
      <c r="AA52" s="697">
        <v>0</v>
      </c>
      <c r="AB52" s="697">
        <v>0</v>
      </c>
      <c r="AC52" s="1059">
        <v>0</v>
      </c>
      <c r="AD52" s="1250" t="s">
        <v>617</v>
      </c>
      <c r="AE52" s="727"/>
    </row>
    <row r="53" spans="1:31" ht="24.75" customHeight="1">
      <c r="A53" s="742" t="s">
        <v>619</v>
      </c>
      <c r="B53" s="1065" t="s">
        <v>34</v>
      </c>
      <c r="C53" s="1409">
        <v>46181</v>
      </c>
      <c r="D53" s="1408"/>
      <c r="E53" s="1408"/>
      <c r="F53" s="1407"/>
      <c r="G53" s="1263"/>
      <c r="H53" s="1511">
        <v>85</v>
      </c>
      <c r="I53" s="372" t="s">
        <v>545</v>
      </c>
      <c r="J53" s="1061" t="s">
        <v>30</v>
      </c>
      <c r="K53" s="1512"/>
      <c r="L53" s="1408"/>
      <c r="M53" s="372" t="s">
        <v>110</v>
      </c>
      <c r="N53" s="994">
        <v>60062</v>
      </c>
      <c r="O53" s="372" t="s">
        <v>110</v>
      </c>
      <c r="P53" s="707" t="s">
        <v>32</v>
      </c>
      <c r="Q53" s="1513"/>
      <c r="R53" s="1513"/>
      <c r="S53" s="1513"/>
      <c r="T53" s="1513"/>
      <c r="U53" s="1513"/>
      <c r="V53" s="1514">
        <v>4380</v>
      </c>
      <c r="W53" s="1515"/>
      <c r="X53" s="1515">
        <f>SUM(V53-W53)</f>
        <v>4380</v>
      </c>
      <c r="Y53" s="1249">
        <f>IFERROR($W53/$V53, 0)</f>
        <v>0</v>
      </c>
      <c r="Z53" s="1517"/>
      <c r="AA53" s="697">
        <v>0</v>
      </c>
      <c r="AB53" s="697">
        <v>0</v>
      </c>
      <c r="AC53" s="1059">
        <v>0</v>
      </c>
      <c r="AD53" s="1250" t="s">
        <v>620</v>
      </c>
      <c r="AE53" s="727"/>
    </row>
    <row r="54" spans="1:31" ht="24.75" customHeight="1">
      <c r="A54" s="1411" t="s">
        <v>621</v>
      </c>
      <c r="B54" s="1065" t="s">
        <v>34</v>
      </c>
      <c r="C54" s="1409">
        <v>46191</v>
      </c>
      <c r="D54" s="1408"/>
      <c r="E54" s="1408"/>
      <c r="F54" s="1407"/>
      <c r="G54" s="1263"/>
      <c r="H54" s="1511">
        <v>86</v>
      </c>
      <c r="I54" s="372" t="s">
        <v>545</v>
      </c>
      <c r="J54" s="1061" t="s">
        <v>30</v>
      </c>
      <c r="K54" s="1512"/>
      <c r="L54" s="1408"/>
      <c r="M54" s="372" t="s">
        <v>110</v>
      </c>
      <c r="N54" s="994">
        <v>64118</v>
      </c>
      <c r="O54" s="372" t="s">
        <v>110</v>
      </c>
      <c r="P54" s="707" t="s">
        <v>32</v>
      </c>
      <c r="Q54" s="1513"/>
      <c r="R54" s="1513"/>
      <c r="S54" s="1513"/>
      <c r="T54" s="1513"/>
      <c r="U54" s="1513"/>
      <c r="V54" s="1514">
        <v>4753</v>
      </c>
      <c r="W54" s="1515"/>
      <c r="X54" s="1515">
        <f>SUM(V54-W54)</f>
        <v>4753</v>
      </c>
      <c r="Y54" s="1249">
        <f>IFERROR($W54/$V54, 0)</f>
        <v>0</v>
      </c>
      <c r="Z54" s="1517"/>
      <c r="AA54" s="697">
        <v>0</v>
      </c>
      <c r="AB54" s="697">
        <v>0</v>
      </c>
      <c r="AC54" s="1059">
        <v>0</v>
      </c>
      <c r="AD54" s="1250" t="s">
        <v>617</v>
      </c>
      <c r="AE54" s="727"/>
    </row>
    <row r="55" spans="1:31" ht="24.75" customHeight="1">
      <c r="A55" s="1411" t="s">
        <v>622</v>
      </c>
      <c r="B55" s="1065" t="s">
        <v>34</v>
      </c>
      <c r="C55" s="1409">
        <v>46191</v>
      </c>
      <c r="D55" s="1408"/>
      <c r="E55" s="1408"/>
      <c r="F55" s="1407"/>
      <c r="G55" s="1263"/>
      <c r="H55" s="1511">
        <v>87</v>
      </c>
      <c r="I55" s="372" t="s">
        <v>545</v>
      </c>
      <c r="J55" s="1061" t="s">
        <v>30</v>
      </c>
      <c r="K55" s="1512"/>
      <c r="L55" s="1408"/>
      <c r="M55" s="372" t="s">
        <v>110</v>
      </c>
      <c r="N55" s="994">
        <v>64040</v>
      </c>
      <c r="O55" s="372" t="s">
        <v>110</v>
      </c>
      <c r="P55" s="707" t="s">
        <v>32</v>
      </c>
      <c r="Q55" s="1513"/>
      <c r="R55" s="1513"/>
      <c r="S55" s="1513"/>
      <c r="T55" s="1513"/>
      <c r="U55" s="1513"/>
      <c r="V55" s="1514">
        <v>4888</v>
      </c>
      <c r="W55" s="1515"/>
      <c r="X55" s="1515">
        <f>SUM(V55-W55)</f>
        <v>4888</v>
      </c>
      <c r="Y55" s="1249">
        <f>IFERROR($W55/$V55, 0)</f>
        <v>0</v>
      </c>
      <c r="Z55" s="1517"/>
      <c r="AA55" s="697">
        <v>0</v>
      </c>
      <c r="AB55" s="697">
        <v>0</v>
      </c>
      <c r="AC55" s="1059">
        <v>0</v>
      </c>
      <c r="AD55" s="1250" t="s">
        <v>617</v>
      </c>
      <c r="AE55" s="727"/>
    </row>
    <row r="56" spans="1:31" ht="24.75" customHeight="1">
      <c r="A56" s="1411" t="s">
        <v>623</v>
      </c>
      <c r="B56" s="1065" t="s">
        <v>34</v>
      </c>
      <c r="C56" s="1409">
        <v>46191</v>
      </c>
      <c r="D56" s="1408"/>
      <c r="E56" s="1408"/>
      <c r="F56" s="1407"/>
      <c r="G56" s="1263"/>
      <c r="H56" s="1511">
        <v>82</v>
      </c>
      <c r="I56" s="372" t="s">
        <v>545</v>
      </c>
      <c r="J56" s="1061" t="s">
        <v>30</v>
      </c>
      <c r="K56" s="1512"/>
      <c r="L56" s="1408"/>
      <c r="M56" s="372" t="s">
        <v>110</v>
      </c>
      <c r="N56" s="994">
        <v>60234</v>
      </c>
      <c r="O56" s="372" t="s">
        <v>110</v>
      </c>
      <c r="P56" s="707" t="s">
        <v>32</v>
      </c>
      <c r="Q56" s="1513"/>
      <c r="R56" s="1513"/>
      <c r="S56" s="1513"/>
      <c r="T56" s="1513"/>
      <c r="U56" s="1513"/>
      <c r="V56" s="1514">
        <v>4497</v>
      </c>
      <c r="W56" s="1515"/>
      <c r="X56" s="1515">
        <f>SUM(V56-W56)</f>
        <v>4497</v>
      </c>
      <c r="Y56" s="1249">
        <f>IFERROR($W56/$V56, 0)</f>
        <v>0</v>
      </c>
      <c r="Z56" s="1517"/>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1">
        <v>81</v>
      </c>
      <c r="I57" s="372" t="s">
        <v>545</v>
      </c>
      <c r="J57" s="1061" t="s">
        <v>30</v>
      </c>
      <c r="K57" s="1512"/>
      <c r="L57" s="1408"/>
      <c r="M57" s="372" t="s">
        <v>110</v>
      </c>
      <c r="N57" s="994">
        <v>66206</v>
      </c>
      <c r="O57" s="372" t="s">
        <v>110</v>
      </c>
      <c r="P57" s="707" t="s">
        <v>35</v>
      </c>
      <c r="Q57" s="1513">
        <v>46144</v>
      </c>
      <c r="R57" s="1513"/>
      <c r="S57" s="1513"/>
      <c r="T57" s="1513"/>
      <c r="U57" s="1513"/>
      <c r="V57" s="1514">
        <v>5035</v>
      </c>
      <c r="W57" s="1515"/>
      <c r="X57" s="1515">
        <f>SUM(V57-W57)</f>
        <v>5035</v>
      </c>
      <c r="Y57" s="1249">
        <f>IFERROR($W57/$V57, 0)</f>
        <v>0</v>
      </c>
      <c r="Z57" s="1517"/>
      <c r="AA57" s="697">
        <v>0</v>
      </c>
      <c r="AB57" s="697">
        <v>0</v>
      </c>
      <c r="AC57" s="1059">
        <v>0</v>
      </c>
      <c r="AD57" s="1250" t="s">
        <v>617</v>
      </c>
      <c r="AE57" s="727"/>
    </row>
    <row r="58" spans="1:31" ht="24.75" customHeight="1">
      <c r="A58" s="1411" t="s">
        <v>625</v>
      </c>
      <c r="B58" s="1065" t="s">
        <v>34</v>
      </c>
      <c r="C58" s="1409">
        <v>46191</v>
      </c>
      <c r="D58" s="1408"/>
      <c r="E58" s="1408"/>
      <c r="F58" s="1407"/>
      <c r="G58" s="1263"/>
      <c r="H58" s="1511">
        <v>55</v>
      </c>
      <c r="I58" s="372" t="s">
        <v>545</v>
      </c>
      <c r="J58" s="1061" t="s">
        <v>30</v>
      </c>
      <c r="K58" s="1512"/>
      <c r="L58" s="1408"/>
      <c r="M58" s="372" t="s">
        <v>110</v>
      </c>
      <c r="N58" s="994">
        <v>45757.7</v>
      </c>
      <c r="O58" s="372" t="s">
        <v>110</v>
      </c>
      <c r="P58" s="707" t="s">
        <v>32</v>
      </c>
      <c r="Q58" s="1513"/>
      <c r="R58" s="1513"/>
      <c r="S58" s="1513"/>
      <c r="T58" s="1513"/>
      <c r="U58" s="1513"/>
      <c r="V58" s="1514">
        <v>3537</v>
      </c>
      <c r="W58" s="1515"/>
      <c r="X58" s="1515">
        <f>SUM(V58-W58)</f>
        <v>3537</v>
      </c>
      <c r="Y58" s="1249">
        <f>IFERROR($W58/$V58, 0)</f>
        <v>0</v>
      </c>
      <c r="Z58" s="1517"/>
      <c r="AA58" s="697">
        <v>0</v>
      </c>
      <c r="AB58" s="697">
        <v>0</v>
      </c>
      <c r="AC58" s="1059">
        <v>0</v>
      </c>
      <c r="AD58" s="1250" t="s">
        <v>617</v>
      </c>
      <c r="AE58" s="727"/>
    </row>
    <row r="59" spans="1:31" ht="24.75" customHeight="1">
      <c r="A59" s="1411" t="s">
        <v>626</v>
      </c>
      <c r="B59" s="1065" t="s">
        <v>34</v>
      </c>
      <c r="C59" s="1409">
        <v>46191</v>
      </c>
      <c r="D59" s="1408"/>
      <c r="E59" s="1408"/>
      <c r="F59" s="1407"/>
      <c r="G59" s="1263"/>
      <c r="H59" s="1511">
        <v>54</v>
      </c>
      <c r="I59" s="372" t="s">
        <v>545</v>
      </c>
      <c r="J59" s="1061" t="s">
        <v>30</v>
      </c>
      <c r="K59" s="1512"/>
      <c r="L59" s="1408"/>
      <c r="M59" s="372" t="s">
        <v>110</v>
      </c>
      <c r="N59" s="994">
        <v>39903.550000000003</v>
      </c>
      <c r="O59" s="372" t="s">
        <v>110</v>
      </c>
      <c r="P59" s="707" t="s">
        <v>32</v>
      </c>
      <c r="Q59" s="1513"/>
      <c r="R59" s="1513"/>
      <c r="S59" s="1513"/>
      <c r="T59" s="1513"/>
      <c r="U59" s="1513"/>
      <c r="V59" s="1514">
        <v>3000</v>
      </c>
      <c r="W59" s="1515"/>
      <c r="X59" s="1515">
        <f>SUM(V59-W59)</f>
        <v>3000</v>
      </c>
      <c r="Y59" s="1249">
        <f>IFERROR($W59/$V59, 0)</f>
        <v>0</v>
      </c>
      <c r="Z59" s="1517"/>
      <c r="AA59" s="697">
        <v>0</v>
      </c>
      <c r="AB59" s="697">
        <v>0</v>
      </c>
      <c r="AC59" s="1059">
        <v>0</v>
      </c>
      <c r="AD59" s="1250" t="s">
        <v>617</v>
      </c>
      <c r="AE59" s="727"/>
    </row>
    <row r="60" spans="1:31" ht="24.75" customHeight="1">
      <c r="A60" s="1411" t="s">
        <v>627</v>
      </c>
      <c r="B60" s="1065" t="s">
        <v>34</v>
      </c>
      <c r="C60" s="1409">
        <v>46191</v>
      </c>
      <c r="D60" s="1408"/>
      <c r="E60" s="1408"/>
      <c r="F60" s="1407"/>
      <c r="G60" s="1263"/>
      <c r="H60" s="1511">
        <v>78</v>
      </c>
      <c r="I60" s="372" t="s">
        <v>545</v>
      </c>
      <c r="J60" s="1061" t="s">
        <v>30</v>
      </c>
      <c r="K60" s="1512"/>
      <c r="L60" s="1408"/>
      <c r="M60" s="372" t="s">
        <v>110</v>
      </c>
      <c r="N60" s="994">
        <v>58190</v>
      </c>
      <c r="O60" s="372" t="s">
        <v>110</v>
      </c>
      <c r="P60" s="707" t="s">
        <v>32</v>
      </c>
      <c r="Q60" s="1513"/>
      <c r="R60" s="1513"/>
      <c r="S60" s="1513"/>
      <c r="T60" s="1513"/>
      <c r="U60" s="1513"/>
      <c r="V60" s="1514">
        <v>4283</v>
      </c>
      <c r="W60" s="1515"/>
      <c r="X60" s="1515">
        <f>SUM(V60-W60)</f>
        <v>4283</v>
      </c>
      <c r="Y60" s="1249">
        <f>IFERROR($W60/$V60, 0)</f>
        <v>0</v>
      </c>
      <c r="Z60" s="1517"/>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1">
        <v>75</v>
      </c>
      <c r="I61" s="372" t="s">
        <v>545</v>
      </c>
      <c r="J61" s="1061" t="s">
        <v>30</v>
      </c>
      <c r="K61" s="1512"/>
      <c r="L61" s="1408"/>
      <c r="M61" s="372" t="s">
        <v>110</v>
      </c>
      <c r="N61" s="994">
        <v>61026</v>
      </c>
      <c r="O61" s="372" t="s">
        <v>110</v>
      </c>
      <c r="P61" s="707" t="s">
        <v>35</v>
      </c>
      <c r="Q61" s="1513">
        <v>46144</v>
      </c>
      <c r="R61" s="1513"/>
      <c r="S61" s="1513"/>
      <c r="T61" s="1513"/>
      <c r="U61" s="1513"/>
      <c r="V61" s="1514">
        <v>4683</v>
      </c>
      <c r="W61" s="1515"/>
      <c r="X61" s="1515">
        <f>SUM(V61-W61)</f>
        <v>4683</v>
      </c>
      <c r="Y61" s="1249">
        <f>IFERROR($W61/$V61, 0)</f>
        <v>0</v>
      </c>
      <c r="Z61" s="1517"/>
      <c r="AA61" s="697">
        <v>0</v>
      </c>
      <c r="AB61" s="697">
        <v>0</v>
      </c>
      <c r="AC61" s="1059">
        <v>0</v>
      </c>
      <c r="AD61" s="1250" t="s">
        <v>617</v>
      </c>
      <c r="AE61" s="727"/>
    </row>
    <row r="62" spans="1:31" ht="24.75" customHeight="1">
      <c r="A62" s="1411" t="s">
        <v>629</v>
      </c>
      <c r="B62" s="1065" t="s">
        <v>34</v>
      </c>
      <c r="C62" s="1409">
        <v>46191</v>
      </c>
      <c r="D62" s="1408"/>
      <c r="E62" s="1408"/>
      <c r="F62" s="1407"/>
      <c r="G62" s="1263"/>
      <c r="H62" s="1511">
        <v>65</v>
      </c>
      <c r="I62" s="372" t="s">
        <v>545</v>
      </c>
      <c r="J62" s="1061" t="s">
        <v>30</v>
      </c>
      <c r="K62" s="1512"/>
      <c r="L62" s="1408"/>
      <c r="M62" s="372" t="s">
        <v>110</v>
      </c>
      <c r="N62" s="994">
        <v>45252</v>
      </c>
      <c r="O62" s="372" t="s">
        <v>110</v>
      </c>
      <c r="P62" s="707" t="s">
        <v>32</v>
      </c>
      <c r="Q62" s="1513"/>
      <c r="R62" s="1513"/>
      <c r="S62" s="1513"/>
      <c r="T62" s="1513"/>
      <c r="U62" s="1513"/>
      <c r="V62" s="1514">
        <v>3360</v>
      </c>
      <c r="W62" s="1515"/>
      <c r="X62" s="1515">
        <f>SUM(V62-W62)</f>
        <v>3360</v>
      </c>
      <c r="Y62" s="1249">
        <f>IFERROR($W62/$V62, 0)</f>
        <v>0</v>
      </c>
      <c r="Z62" s="1517"/>
      <c r="AA62" s="697">
        <v>0</v>
      </c>
      <c r="AB62" s="697">
        <v>0</v>
      </c>
      <c r="AC62" s="1059">
        <v>0</v>
      </c>
      <c r="AD62" s="1250" t="s">
        <v>617</v>
      </c>
      <c r="AE62" s="727"/>
    </row>
    <row r="63" spans="1:31" ht="24.75" customHeight="1">
      <c r="A63" s="1438" t="s">
        <v>630</v>
      </c>
      <c r="B63" s="1065" t="s">
        <v>34</v>
      </c>
      <c r="C63" s="1409">
        <v>46191</v>
      </c>
      <c r="D63" s="1408"/>
      <c r="E63" s="1408"/>
      <c r="F63" s="1407"/>
      <c r="G63" s="1263"/>
      <c r="H63" s="1511">
        <v>21</v>
      </c>
      <c r="I63" s="372" t="s">
        <v>545</v>
      </c>
      <c r="J63" s="743" t="s">
        <v>30</v>
      </c>
      <c r="K63" s="743"/>
      <c r="L63" s="1408"/>
      <c r="M63" s="372" t="s">
        <v>110</v>
      </c>
      <c r="N63" s="994">
        <v>38308</v>
      </c>
      <c r="O63" s="372" t="s">
        <v>110</v>
      </c>
      <c r="P63" s="707" t="s">
        <v>32</v>
      </c>
      <c r="Q63" s="1513"/>
      <c r="R63" s="1513"/>
      <c r="S63" s="1513"/>
      <c r="T63" s="1513"/>
      <c r="U63" s="1513"/>
      <c r="V63" s="1514">
        <v>3379</v>
      </c>
      <c r="W63" s="1515"/>
      <c r="X63" s="1515">
        <f>SUM(V63-W63)</f>
        <v>3379</v>
      </c>
      <c r="Y63" s="1249">
        <f>IFERROR($W63/$V63, 0)</f>
        <v>0</v>
      </c>
      <c r="Z63" s="1517"/>
      <c r="AA63" s="697">
        <v>0</v>
      </c>
      <c r="AB63" s="697">
        <v>0</v>
      </c>
      <c r="AC63" s="1059">
        <v>0</v>
      </c>
      <c r="AD63" s="1250" t="s">
        <v>631</v>
      </c>
      <c r="AE63" s="727"/>
    </row>
    <row r="64" spans="1:31" ht="24.75" customHeight="1">
      <c r="A64" s="1411" t="s">
        <v>632</v>
      </c>
      <c r="B64" s="1065" t="s">
        <v>34</v>
      </c>
      <c r="C64" s="1409">
        <v>46191</v>
      </c>
      <c r="D64" s="1408"/>
      <c r="E64" s="1408"/>
      <c r="F64" s="1407"/>
      <c r="G64" s="1263"/>
      <c r="H64" s="1511">
        <v>85</v>
      </c>
      <c r="I64" s="372" t="s">
        <v>545</v>
      </c>
      <c r="J64" s="1061" t="s">
        <v>30</v>
      </c>
      <c r="K64" s="1512"/>
      <c r="L64" s="1408"/>
      <c r="M64" s="372" t="s">
        <v>110</v>
      </c>
      <c r="N64" s="994">
        <v>56492</v>
      </c>
      <c r="O64" s="372" t="s">
        <v>110</v>
      </c>
      <c r="P64" s="707" t="s">
        <v>32</v>
      </c>
      <c r="Q64" s="1513"/>
      <c r="R64" s="1513"/>
      <c r="S64" s="1513"/>
      <c r="T64" s="1513"/>
      <c r="U64" s="1513"/>
      <c r="V64" s="1514">
        <v>4054</v>
      </c>
      <c r="W64" s="1515"/>
      <c r="X64" s="1515">
        <f>SUM(V64-W64)</f>
        <v>4054</v>
      </c>
      <c r="Y64" s="1249">
        <f>IFERROR($W64/$V64, 0)</f>
        <v>0</v>
      </c>
      <c r="Z64" s="1517"/>
      <c r="AA64" s="697">
        <v>0</v>
      </c>
      <c r="AB64" s="697">
        <v>0</v>
      </c>
      <c r="AC64" s="1059">
        <v>0</v>
      </c>
      <c r="AD64" s="1250" t="s">
        <v>617</v>
      </c>
      <c r="AE64" s="727"/>
    </row>
    <row r="65" spans="1:31" ht="24.75" customHeight="1">
      <c r="A65" s="1411" t="s">
        <v>633</v>
      </c>
      <c r="B65" s="1065" t="s">
        <v>34</v>
      </c>
      <c r="C65" s="1409">
        <v>46191</v>
      </c>
      <c r="D65" s="1408"/>
      <c r="E65" s="1408"/>
      <c r="F65" s="1407"/>
      <c r="G65" s="1263"/>
      <c r="H65" s="1511">
        <v>87</v>
      </c>
      <c r="I65" s="372" t="s">
        <v>545</v>
      </c>
      <c r="J65" s="1061" t="s">
        <v>30</v>
      </c>
      <c r="K65" s="1512"/>
      <c r="L65" s="1408"/>
      <c r="M65" s="372" t="s">
        <v>110</v>
      </c>
      <c r="N65" s="994">
        <v>59286</v>
      </c>
      <c r="O65" s="372" t="s">
        <v>110</v>
      </c>
      <c r="P65" s="707" t="s">
        <v>32</v>
      </c>
      <c r="Q65" s="1513"/>
      <c r="R65" s="1513"/>
      <c r="S65" s="1513"/>
      <c r="T65" s="1513"/>
      <c r="U65" s="1513"/>
      <c r="V65" s="1514">
        <v>4413</v>
      </c>
      <c r="W65" s="1515"/>
      <c r="X65" s="1515">
        <f>SUM(V65-W65)</f>
        <v>4413</v>
      </c>
      <c r="Y65" s="1249">
        <f>IFERROR($W65/$V65, 0)</f>
        <v>0</v>
      </c>
      <c r="Z65" s="1517"/>
      <c r="AA65" s="697">
        <v>0</v>
      </c>
      <c r="AB65" s="697">
        <v>0</v>
      </c>
      <c r="AC65" s="1059">
        <v>0</v>
      </c>
      <c r="AD65" s="1250" t="s">
        <v>617</v>
      </c>
      <c r="AE65" s="727"/>
    </row>
    <row r="66" spans="1:31" ht="24.75" customHeight="1">
      <c r="A66" s="1411" t="s">
        <v>634</v>
      </c>
      <c r="B66" s="1065" t="s">
        <v>34</v>
      </c>
      <c r="C66" s="1409">
        <v>46191</v>
      </c>
      <c r="D66" s="1408"/>
      <c r="E66" s="1408"/>
      <c r="F66" s="1407"/>
      <c r="G66" s="1263"/>
      <c r="H66" s="1511">
        <v>83</v>
      </c>
      <c r="I66" s="372" t="s">
        <v>545</v>
      </c>
      <c r="J66" s="1061" t="s">
        <v>30</v>
      </c>
      <c r="K66" s="1512"/>
      <c r="L66" s="1408"/>
      <c r="M66" s="372" t="s">
        <v>110</v>
      </c>
      <c r="N66" s="994">
        <v>58914</v>
      </c>
      <c r="O66" s="372" t="s">
        <v>110</v>
      </c>
      <c r="P66" s="707" t="s">
        <v>32</v>
      </c>
      <c r="Q66" s="1513"/>
      <c r="R66" s="1513"/>
      <c r="S66" s="1513"/>
      <c r="T66" s="1513"/>
      <c r="U66" s="1513"/>
      <c r="V66" s="1514">
        <v>4343</v>
      </c>
      <c r="W66" s="1515"/>
      <c r="X66" s="1515">
        <f>SUM(V66-W66)</f>
        <v>4343</v>
      </c>
      <c r="Y66" s="1249">
        <f>IFERROR($W66/$V66, 0)</f>
        <v>0</v>
      </c>
      <c r="Z66" s="1517"/>
      <c r="AA66" s="697">
        <v>0</v>
      </c>
      <c r="AB66" s="697">
        <v>0</v>
      </c>
      <c r="AC66" s="1059">
        <v>0</v>
      </c>
      <c r="AD66" s="1250" t="s">
        <v>617</v>
      </c>
      <c r="AE66" s="727"/>
    </row>
    <row r="67" spans="1:31" ht="24.75" customHeight="1">
      <c r="A67" s="1411" t="s">
        <v>635</v>
      </c>
      <c r="B67" s="1065" t="s">
        <v>34</v>
      </c>
      <c r="C67" s="1409">
        <v>46191</v>
      </c>
      <c r="D67" s="1408"/>
      <c r="E67" s="1408"/>
      <c r="F67" s="1407"/>
      <c r="G67" s="1263"/>
      <c r="H67" s="1511">
        <v>56</v>
      </c>
      <c r="I67" s="372" t="s">
        <v>545</v>
      </c>
      <c r="J67" s="1061" t="s">
        <v>30</v>
      </c>
      <c r="K67" s="1512"/>
      <c r="L67" s="1408"/>
      <c r="M67" s="372" t="s">
        <v>110</v>
      </c>
      <c r="N67" s="994">
        <v>42220</v>
      </c>
      <c r="O67" s="372" t="s">
        <v>110</v>
      </c>
      <c r="P67" s="707" t="s">
        <v>32</v>
      </c>
      <c r="Q67" s="1513"/>
      <c r="R67" s="1513"/>
      <c r="S67" s="1513"/>
      <c r="T67" s="1513"/>
      <c r="U67" s="1513"/>
      <c r="V67" s="1514">
        <v>3090</v>
      </c>
      <c r="W67" s="1515"/>
      <c r="X67" s="1515">
        <f>SUM(V67-W67)</f>
        <v>3090</v>
      </c>
      <c r="Y67" s="1249">
        <f>IFERROR($W67/$V67, 0)</f>
        <v>0</v>
      </c>
      <c r="Z67" s="1517"/>
      <c r="AA67" s="697">
        <v>0</v>
      </c>
      <c r="AB67" s="697">
        <v>0</v>
      </c>
      <c r="AC67" s="1059">
        <v>0</v>
      </c>
      <c r="AD67" s="1250" t="s">
        <v>617</v>
      </c>
      <c r="AE67" s="727"/>
    </row>
    <row r="68" spans="1:31" ht="24.75" customHeight="1">
      <c r="A68" s="1411" t="s">
        <v>636</v>
      </c>
      <c r="B68" s="1065" t="s">
        <v>34</v>
      </c>
      <c r="C68" s="1409">
        <v>46191</v>
      </c>
      <c r="D68" s="1408"/>
      <c r="E68" s="1408"/>
      <c r="F68" s="1407"/>
      <c r="G68" s="1263"/>
      <c r="H68" s="1511">
        <v>77</v>
      </c>
      <c r="I68" s="372" t="s">
        <v>545</v>
      </c>
      <c r="J68" s="1061" t="s">
        <v>30</v>
      </c>
      <c r="K68" s="1512"/>
      <c r="L68" s="1408"/>
      <c r="M68" s="372" t="s">
        <v>110</v>
      </c>
      <c r="N68" s="994">
        <v>52948</v>
      </c>
      <c r="O68" s="372" t="s">
        <v>110</v>
      </c>
      <c r="P68" s="707" t="s">
        <v>32</v>
      </c>
      <c r="Q68" s="1513"/>
      <c r="R68" s="1513"/>
      <c r="S68" s="1513"/>
      <c r="T68" s="1513"/>
      <c r="U68" s="1513"/>
      <c r="V68" s="1514">
        <v>3957</v>
      </c>
      <c r="W68" s="1515"/>
      <c r="X68" s="1515">
        <f>SUM(V68-W68)</f>
        <v>3957</v>
      </c>
      <c r="Y68" s="1249">
        <f>IFERROR($W68/$V68, 0)</f>
        <v>0</v>
      </c>
      <c r="Z68" s="1517"/>
      <c r="AA68" s="697">
        <v>0</v>
      </c>
      <c r="AB68" s="697">
        <v>0</v>
      </c>
      <c r="AC68" s="1059">
        <v>0</v>
      </c>
      <c r="AD68" s="1250" t="s">
        <v>617</v>
      </c>
      <c r="AE68" s="727"/>
    </row>
    <row r="69" spans="1:31" ht="24.75" customHeight="1">
      <c r="A69" s="1438" t="s">
        <v>637</v>
      </c>
      <c r="B69" s="1065" t="s">
        <v>34</v>
      </c>
      <c r="C69" s="1409">
        <v>46191</v>
      </c>
      <c r="D69" s="1408"/>
      <c r="E69" s="1408"/>
      <c r="F69" s="1407"/>
      <c r="G69" s="1263"/>
      <c r="H69" s="1511">
        <v>74</v>
      </c>
      <c r="I69" s="372" t="s">
        <v>545</v>
      </c>
      <c r="J69" s="743" t="s">
        <v>30</v>
      </c>
      <c r="K69" s="743"/>
      <c r="L69" s="1408"/>
      <c r="M69" s="372" t="s">
        <v>110</v>
      </c>
      <c r="N69" s="994">
        <v>51256</v>
      </c>
      <c r="O69" s="372" t="s">
        <v>110</v>
      </c>
      <c r="P69" s="707" t="s">
        <v>32</v>
      </c>
      <c r="Q69" s="1513"/>
      <c r="R69" s="1513"/>
      <c r="S69" s="1513"/>
      <c r="T69" s="1513"/>
      <c r="U69" s="1513"/>
      <c r="V69" s="1514">
        <v>3826</v>
      </c>
      <c r="W69" s="1515"/>
      <c r="X69" s="1515">
        <f>SUM(V69-W69)</f>
        <v>3826</v>
      </c>
      <c r="Y69" s="1249">
        <f>IFERROR($W69/$V69, 0)</f>
        <v>0</v>
      </c>
      <c r="Z69" s="1517"/>
      <c r="AA69" s="697">
        <v>0</v>
      </c>
      <c r="AB69" s="697">
        <v>0</v>
      </c>
      <c r="AC69" s="1059">
        <v>0</v>
      </c>
      <c r="AD69" s="1250" t="s">
        <v>631</v>
      </c>
      <c r="AE69" s="727"/>
    </row>
    <row r="70" spans="1:31" ht="24.75" customHeight="1">
      <c r="A70" s="1438" t="s">
        <v>638</v>
      </c>
      <c r="B70" s="1065" t="s">
        <v>34</v>
      </c>
      <c r="C70" s="1409">
        <v>46191</v>
      </c>
      <c r="D70" s="1408"/>
      <c r="E70" s="1408"/>
      <c r="F70" s="1407"/>
      <c r="G70" s="1263"/>
      <c r="H70" s="1511">
        <v>73</v>
      </c>
      <c r="I70" s="372" t="s">
        <v>545</v>
      </c>
      <c r="J70" s="1061" t="s">
        <v>30</v>
      </c>
      <c r="K70" s="1512"/>
      <c r="L70" s="1408"/>
      <c r="M70" s="372" t="s">
        <v>110</v>
      </c>
      <c r="N70" s="994">
        <v>61225.25</v>
      </c>
      <c r="O70" s="372" t="s">
        <v>110</v>
      </c>
      <c r="P70" s="707" t="s">
        <v>32</v>
      </c>
      <c r="Q70" s="1513"/>
      <c r="R70" s="1513"/>
      <c r="S70" s="1513"/>
      <c r="T70" s="1513"/>
      <c r="U70" s="1513"/>
      <c r="V70" s="1514">
        <v>4654</v>
      </c>
      <c r="W70" s="1515"/>
      <c r="X70" s="1515">
        <f>SUM(V70-W70)</f>
        <v>4654</v>
      </c>
      <c r="Y70" s="1249">
        <f>IFERROR($W70/$V70, 0)</f>
        <v>0</v>
      </c>
      <c r="Z70" s="1517"/>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1406" t="s">
        <v>641</v>
      </c>
      <c r="B72" s="377" t="s">
        <v>34</v>
      </c>
      <c r="C72" s="1409">
        <v>46181</v>
      </c>
      <c r="D72" s="1407" t="s">
        <v>50</v>
      </c>
      <c r="E72" s="1408">
        <v>46143</v>
      </c>
      <c r="F72" s="1407"/>
      <c r="G72" s="1263"/>
      <c r="H72" s="701">
        <v>0</v>
      </c>
      <c r="I72" s="372" t="s">
        <v>545</v>
      </c>
      <c r="J72" s="701" t="s">
        <v>30</v>
      </c>
      <c r="K72" s="1512"/>
      <c r="L72" s="1408"/>
      <c r="M72" s="701" t="s">
        <v>110</v>
      </c>
      <c r="N72" s="705">
        <v>6580.6</v>
      </c>
      <c r="O72" s="701" t="s">
        <v>110</v>
      </c>
      <c r="P72" s="707" t="s">
        <v>35</v>
      </c>
      <c r="Q72" s="1513">
        <v>46147</v>
      </c>
      <c r="R72" s="1513"/>
      <c r="S72" s="1513"/>
      <c r="T72" s="1513"/>
      <c r="U72" s="1513"/>
      <c r="V72" s="1514">
        <v>466</v>
      </c>
      <c r="W72" s="1515"/>
      <c r="X72" s="1515">
        <f>SUM(V72-W72)</f>
        <v>466</v>
      </c>
      <c r="Y72" s="1249">
        <f>IFERROR($W72/$V72, 0)</f>
        <v>0</v>
      </c>
      <c r="Z72" s="1517"/>
      <c r="AA72" s="697">
        <v>0</v>
      </c>
      <c r="AB72" s="697">
        <v>0</v>
      </c>
      <c r="AC72" s="1059">
        <v>0</v>
      </c>
      <c r="AD72" s="1250" t="s">
        <v>620</v>
      </c>
      <c r="AE72" s="727"/>
    </row>
    <row r="73" spans="1:31" ht="24.75" customHeight="1">
      <c r="A73" s="1406" t="s">
        <v>642</v>
      </c>
      <c r="B73" s="1448" t="s">
        <v>34</v>
      </c>
      <c r="C73" s="1409">
        <v>46203</v>
      </c>
      <c r="D73" s="1407"/>
      <c r="E73" s="1408"/>
      <c r="F73" s="1407"/>
      <c r="G73" s="1263"/>
      <c r="H73" s="1184">
        <v>0</v>
      </c>
      <c r="I73" s="1270" t="s">
        <v>545</v>
      </c>
      <c r="J73" s="1184" t="s">
        <v>30</v>
      </c>
      <c r="K73" s="1512"/>
      <c r="L73" s="1408"/>
      <c r="M73" s="1184" t="s">
        <v>110</v>
      </c>
      <c r="N73" s="1451">
        <v>36161.25</v>
      </c>
      <c r="O73" s="1184" t="s">
        <v>110</v>
      </c>
      <c r="P73" s="1452" t="s">
        <v>32</v>
      </c>
      <c r="Q73" s="1513"/>
      <c r="R73" s="1513"/>
      <c r="S73" s="1513"/>
      <c r="T73" s="1513"/>
      <c r="U73" s="1513"/>
      <c r="V73" s="1514">
        <v>2885</v>
      </c>
      <c r="W73" s="1515"/>
      <c r="X73" s="1515">
        <f>SUM(V73-W73)</f>
        <v>2885</v>
      </c>
      <c r="Y73" s="1249">
        <f>IFERROR($W73/$V73, 0)</f>
        <v>0</v>
      </c>
      <c r="Z73" s="1517"/>
      <c r="AA73" s="1196">
        <v>0</v>
      </c>
      <c r="AB73" s="1196">
        <v>0</v>
      </c>
      <c r="AC73" s="1234">
        <v>0</v>
      </c>
      <c r="AD73" s="1250" t="s">
        <v>643</v>
      </c>
      <c r="AE73" s="727"/>
    </row>
    <row r="74" spans="1:31" ht="24.75" customHeight="1">
      <c r="A74" s="688" t="s">
        <v>644</v>
      </c>
      <c r="B74" s="377" t="s">
        <v>34</v>
      </c>
      <c r="C74" s="1409">
        <v>46181</v>
      </c>
      <c r="D74" s="1407"/>
      <c r="E74" s="1408"/>
      <c r="F74" s="1407"/>
      <c r="G74" s="1263"/>
      <c r="H74" s="1511">
        <v>47</v>
      </c>
      <c r="I74" s="372" t="s">
        <v>545</v>
      </c>
      <c r="J74" s="701" t="s">
        <v>30</v>
      </c>
      <c r="K74" s="1512"/>
      <c r="L74" s="1408"/>
      <c r="M74" s="701" t="s">
        <v>110</v>
      </c>
      <c r="N74" s="705">
        <v>36936</v>
      </c>
      <c r="O74" s="701" t="s">
        <v>110</v>
      </c>
      <c r="P74" s="707" t="s">
        <v>32</v>
      </c>
      <c r="Q74" s="1513"/>
      <c r="R74" s="1513"/>
      <c r="S74" s="1513"/>
      <c r="T74" s="1513"/>
      <c r="U74" s="1513"/>
      <c r="V74" s="1514">
        <v>2724</v>
      </c>
      <c r="W74" s="1515"/>
      <c r="X74" s="1515">
        <f>SUM(V74-W74)</f>
        <v>2724</v>
      </c>
      <c r="Y74" s="1249">
        <f>IFERROR($W74/$V74, 0)</f>
        <v>0</v>
      </c>
      <c r="Z74" s="1517"/>
      <c r="AA74" s="697">
        <v>0</v>
      </c>
      <c r="AB74" s="697">
        <v>0</v>
      </c>
      <c r="AC74" s="1059">
        <v>0</v>
      </c>
      <c r="AD74" s="1250" t="s">
        <v>620</v>
      </c>
      <c r="AE74" s="727"/>
    </row>
    <row r="75" spans="1:31" s="708" customFormat="1" ht="24.75" customHeight="1">
      <c r="A75" s="716" t="s">
        <v>645</v>
      </c>
      <c r="B75" s="377" t="s">
        <v>34</v>
      </c>
      <c r="C75" s="699">
        <v>46040</v>
      </c>
      <c r="D75" s="700" t="s">
        <v>54</v>
      </c>
      <c r="E75" s="699">
        <v>46125</v>
      </c>
      <c r="F75" s="700" t="s">
        <v>53</v>
      </c>
      <c r="G75" s="700" t="s">
        <v>646</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647</v>
      </c>
      <c r="AE75" s="1404"/>
    </row>
    <row r="76" spans="1:31" ht="24.75" customHeight="1">
      <c r="A76" s="688" t="s">
        <v>648</v>
      </c>
      <c r="B76" s="377" t="s">
        <v>34</v>
      </c>
      <c r="C76" s="689">
        <v>46103</v>
      </c>
      <c r="D76" s="366" t="s">
        <v>50</v>
      </c>
      <c r="E76" s="699">
        <v>46077</v>
      </c>
      <c r="F76" s="366"/>
      <c r="G76" s="700" t="s">
        <v>649</v>
      </c>
      <c r="H76" s="993">
        <v>0</v>
      </c>
      <c r="I76" s="372" t="s">
        <v>545</v>
      </c>
      <c r="J76" s="701" t="s">
        <v>30</v>
      </c>
      <c r="K76" s="989"/>
      <c r="L76" s="367"/>
      <c r="M76" s="701" t="s">
        <v>110</v>
      </c>
      <c r="N76" s="994">
        <v>15002.75</v>
      </c>
      <c r="O76" s="701" t="s">
        <v>110</v>
      </c>
      <c r="P76" s="693" t="s">
        <v>38</v>
      </c>
      <c r="Q76" s="995">
        <v>46147</v>
      </c>
      <c r="R76" s="995"/>
      <c r="S76" s="995"/>
      <c r="T76" s="995"/>
      <c r="U76" s="995"/>
      <c r="V76" s="996">
        <v>1475</v>
      </c>
      <c r="W76" s="1470">
        <v>1238</v>
      </c>
      <c r="X76" s="992">
        <f t="shared" si="5"/>
        <v>237</v>
      </c>
      <c r="Y76" s="365">
        <f t="shared" si="6"/>
        <v>0.83932203389830506</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545</v>
      </c>
      <c r="J77" s="701" t="s">
        <v>30</v>
      </c>
      <c r="K77" s="1512"/>
      <c r="L77" s="1408"/>
      <c r="M77" s="701" t="s">
        <v>110</v>
      </c>
      <c r="N77" s="705">
        <v>3443</v>
      </c>
      <c r="O77" s="701" t="s">
        <v>110</v>
      </c>
      <c r="P77" s="693" t="s">
        <v>35</v>
      </c>
      <c r="Q77" s="1513">
        <v>46147</v>
      </c>
      <c r="R77" s="1513"/>
      <c r="S77" s="1513"/>
      <c r="T77" s="1513"/>
      <c r="U77" s="1513"/>
      <c r="V77" s="1515">
        <v>224</v>
      </c>
      <c r="W77" s="1515"/>
      <c r="X77" s="1515">
        <f>SUM(V77-W77)</f>
        <v>224</v>
      </c>
      <c r="Y77" s="1249">
        <f>IFERROR($W77/$V77, 0)</f>
        <v>0</v>
      </c>
      <c r="Z77" s="1513"/>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545</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545</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545</v>
      </c>
      <c r="J80" s="747" t="s">
        <v>33</v>
      </c>
      <c r="K80" s="691" t="s">
        <v>526</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545</v>
      </c>
      <c r="J81" s="747" t="s">
        <v>33</v>
      </c>
      <c r="K81" s="691" t="s">
        <v>526</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545</v>
      </c>
      <c r="J82" s="747" t="s">
        <v>33</v>
      </c>
      <c r="K82" s="691" t="s">
        <v>526</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1">
        <v>53</v>
      </c>
      <c r="I83" s="1270" t="s">
        <v>545</v>
      </c>
      <c r="J83" s="1272" t="s">
        <v>30</v>
      </c>
      <c r="K83" s="1386"/>
      <c r="L83" s="1247"/>
      <c r="M83" s="1184" t="s">
        <v>110</v>
      </c>
      <c r="N83" s="1387">
        <v>56455</v>
      </c>
      <c r="O83" s="1185" t="s">
        <v>110</v>
      </c>
      <c r="P83" s="1355" t="s">
        <v>32</v>
      </c>
      <c r="Q83" s="1513"/>
      <c r="R83" s="1513"/>
      <c r="S83" s="1513"/>
      <c r="T83" s="1513"/>
      <c r="U83" s="1513"/>
      <c r="V83" s="1514">
        <v>4814</v>
      </c>
      <c r="W83" s="1515"/>
      <c r="X83" s="1515">
        <f>SUM(V83-W83)</f>
        <v>4814</v>
      </c>
      <c r="Y83" s="1249">
        <f>IFERROR($W83/$V83, 0)</f>
        <v>0</v>
      </c>
      <c r="Z83" s="1513"/>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545</v>
      </c>
      <c r="J84" s="1272" t="s">
        <v>30</v>
      </c>
      <c r="K84" s="1386"/>
      <c r="L84" s="1247"/>
      <c r="M84" s="1184" t="s">
        <v>110</v>
      </c>
      <c r="N84" s="1387">
        <v>70666</v>
      </c>
      <c r="O84" s="1185" t="s">
        <v>110</v>
      </c>
      <c r="P84" s="1355" t="s">
        <v>29</v>
      </c>
      <c r="Q84" s="1389">
        <v>46150</v>
      </c>
      <c r="R84" s="1389"/>
      <c r="S84" s="1389"/>
      <c r="T84" s="1389"/>
      <c r="U84" s="1389"/>
      <c r="V84" s="1390">
        <v>6549</v>
      </c>
      <c r="W84" s="1468">
        <v>1933</v>
      </c>
      <c r="X84" s="1391">
        <f t="shared" ref="X84:X100" si="7">SUM(V84-W84)</f>
        <v>4616</v>
      </c>
      <c r="Y84" s="1249">
        <f t="shared" ref="Y84:Y100" si="8">IFERROR($W84/$V84, 0)</f>
        <v>0.29515956634600704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1">
        <v>76</v>
      </c>
      <c r="I85" s="1270" t="s">
        <v>545</v>
      </c>
      <c r="J85" s="1272" t="s">
        <v>30</v>
      </c>
      <c r="K85" s="1386"/>
      <c r="L85" s="1247"/>
      <c r="M85" s="1184" t="s">
        <v>110</v>
      </c>
      <c r="N85" s="1387">
        <v>72914</v>
      </c>
      <c r="O85" s="1185" t="s">
        <v>110</v>
      </c>
      <c r="P85" s="1355" t="s">
        <v>32</v>
      </c>
      <c r="Q85" s="1513"/>
      <c r="R85" s="1513"/>
      <c r="S85" s="1513"/>
      <c r="T85" s="1513"/>
      <c r="U85" s="1513"/>
      <c r="V85" s="1514">
        <v>6115</v>
      </c>
      <c r="W85" s="1515"/>
      <c r="X85" s="1515">
        <f>SUM(V85-W85)</f>
        <v>6115</v>
      </c>
      <c r="Y85" s="1249">
        <f>IFERROR($W85/$V85, 0)</f>
        <v>0</v>
      </c>
      <c r="Z85" s="1513"/>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1">
        <v>74</v>
      </c>
      <c r="I86" s="1270" t="s">
        <v>545</v>
      </c>
      <c r="J86" s="1272" t="s">
        <v>30</v>
      </c>
      <c r="K86" s="1512"/>
      <c r="L86" s="1408"/>
      <c r="M86" s="1184" t="s">
        <v>110</v>
      </c>
      <c r="N86" s="1387">
        <v>92274</v>
      </c>
      <c r="O86" s="1185" t="s">
        <v>110</v>
      </c>
      <c r="P86" s="1355" t="s">
        <v>29</v>
      </c>
      <c r="Q86" s="1513">
        <v>46142</v>
      </c>
      <c r="R86" s="1513"/>
      <c r="S86" s="1513"/>
      <c r="T86" s="1513"/>
      <c r="U86" s="1513"/>
      <c r="V86" s="1514">
        <v>8145</v>
      </c>
      <c r="W86" s="1515">
        <v>2023</v>
      </c>
      <c r="X86" s="1515">
        <f>SUM(V86-W86)</f>
        <v>6122</v>
      </c>
      <c r="Y86" s="1249">
        <f>IFERROR($W86/$V86, 0)</f>
        <v>0.2483732351135666</v>
      </c>
      <c r="Z86" s="1513">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1">
        <v>69</v>
      </c>
      <c r="I87" s="1270" t="s">
        <v>545</v>
      </c>
      <c r="J87" s="1272" t="s">
        <v>30</v>
      </c>
      <c r="K87" s="1512"/>
      <c r="L87" s="1408"/>
      <c r="M87" s="1184" t="s">
        <v>110</v>
      </c>
      <c r="N87" s="416">
        <v>72896</v>
      </c>
      <c r="O87" s="1185" t="s">
        <v>110</v>
      </c>
      <c r="P87" s="1355" t="s">
        <v>32</v>
      </c>
      <c r="Q87" s="1513"/>
      <c r="R87" s="1513"/>
      <c r="S87" s="1513"/>
      <c r="T87" s="1513"/>
      <c r="U87" s="1513"/>
      <c r="V87" s="1514">
        <v>6189</v>
      </c>
      <c r="W87" s="1515"/>
      <c r="X87" s="1515">
        <f>SUM(V87-W87)</f>
        <v>6189</v>
      </c>
      <c r="Y87" s="1249">
        <f>IFERROR($W87/$V87, 0)</f>
        <v>0</v>
      </c>
      <c r="Z87" s="1513"/>
      <c r="AA87" s="1196">
        <v>0</v>
      </c>
      <c r="AB87" s="1196">
        <v>0</v>
      </c>
      <c r="AC87" s="1234">
        <v>0</v>
      </c>
      <c r="AD87" s="1250" t="s">
        <v>673</v>
      </c>
      <c r="AE87" s="727"/>
    </row>
    <row r="88" spans="1:31" ht="24.75" customHeight="1">
      <c r="A88" s="1449" t="s">
        <v>674</v>
      </c>
      <c r="B88" s="1412" t="s">
        <v>37</v>
      </c>
      <c r="C88" s="1409">
        <v>46195</v>
      </c>
      <c r="D88" s="1407"/>
      <c r="E88" s="1408"/>
      <c r="F88" s="1407"/>
      <c r="G88" s="1248"/>
      <c r="H88" s="1511">
        <v>60</v>
      </c>
      <c r="I88" s="1270" t="s">
        <v>545</v>
      </c>
      <c r="J88" s="1272" t="s">
        <v>30</v>
      </c>
      <c r="K88" s="1512"/>
      <c r="L88" s="1408"/>
      <c r="M88" s="1184" t="s">
        <v>110</v>
      </c>
      <c r="N88" s="416">
        <v>70151.5</v>
      </c>
      <c r="O88" s="1185" t="s">
        <v>110</v>
      </c>
      <c r="P88" s="1355" t="s">
        <v>32</v>
      </c>
      <c r="Q88" s="1513"/>
      <c r="R88" s="1513"/>
      <c r="S88" s="1513"/>
      <c r="T88" s="1513"/>
      <c r="U88" s="1513"/>
      <c r="V88" s="1514">
        <v>5673</v>
      </c>
      <c r="W88" s="1515"/>
      <c r="X88" s="1515">
        <f>SUM(V88-W88)</f>
        <v>5673</v>
      </c>
      <c r="Y88" s="1249">
        <f>IFERROR($W88/$V88, 0)</f>
        <v>0</v>
      </c>
      <c r="Z88" s="1513"/>
      <c r="AA88" s="1196">
        <v>0</v>
      </c>
      <c r="AB88" s="1196">
        <v>0</v>
      </c>
      <c r="AC88" s="1234">
        <v>0</v>
      </c>
      <c r="AD88" s="1250" t="s">
        <v>673</v>
      </c>
      <c r="AE88" s="727"/>
    </row>
    <row r="89" spans="1:31" ht="24.75" customHeight="1">
      <c r="A89" s="1449" t="s">
        <v>675</v>
      </c>
      <c r="B89" s="1412" t="s">
        <v>37</v>
      </c>
      <c r="C89" s="1409">
        <v>46195</v>
      </c>
      <c r="D89" s="1407"/>
      <c r="E89" s="1408"/>
      <c r="F89" s="1407"/>
      <c r="G89" s="1248"/>
      <c r="H89" s="1511">
        <v>70</v>
      </c>
      <c r="I89" s="1270" t="s">
        <v>545</v>
      </c>
      <c r="J89" s="1272" t="s">
        <v>30</v>
      </c>
      <c r="K89" s="1512"/>
      <c r="L89" s="1408"/>
      <c r="M89" s="1184" t="s">
        <v>110</v>
      </c>
      <c r="N89" s="416">
        <v>65362</v>
      </c>
      <c r="O89" s="1185" t="s">
        <v>110</v>
      </c>
      <c r="P89" s="1355" t="s">
        <v>32</v>
      </c>
      <c r="Q89" s="1513"/>
      <c r="R89" s="1513"/>
      <c r="S89" s="1513"/>
      <c r="T89" s="1513"/>
      <c r="U89" s="1513"/>
      <c r="V89" s="1514">
        <v>5460</v>
      </c>
      <c r="W89" s="1515"/>
      <c r="X89" s="1515">
        <f>SUM(V89-W89)</f>
        <v>5460</v>
      </c>
      <c r="Y89" s="1249">
        <f>IFERROR($W89/$V89, 0)</f>
        <v>0</v>
      </c>
      <c r="Z89" s="1513"/>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545</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545</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545</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1">
        <v>56</v>
      </c>
      <c r="I93" s="1270" t="s">
        <v>545</v>
      </c>
      <c r="J93" s="1272" t="s">
        <v>30</v>
      </c>
      <c r="K93" s="1512"/>
      <c r="L93" s="1408"/>
      <c r="M93" s="1184" t="s">
        <v>110</v>
      </c>
      <c r="N93" s="416">
        <v>55504</v>
      </c>
      <c r="O93" s="1185" t="s">
        <v>110</v>
      </c>
      <c r="P93" s="1355" t="s">
        <v>32</v>
      </c>
      <c r="Q93" s="1513"/>
      <c r="R93" s="1513"/>
      <c r="S93" s="1513"/>
      <c r="T93" s="1513"/>
      <c r="U93" s="1513"/>
      <c r="V93" s="1514">
        <v>4652</v>
      </c>
      <c r="W93" s="1515"/>
      <c r="X93" s="1515">
        <f>SUM(V93-W93)</f>
        <v>4652</v>
      </c>
      <c r="Y93" s="1249">
        <f>IFERROR($W93/$V93, 0)</f>
        <v>0</v>
      </c>
      <c r="Z93" s="1513"/>
      <c r="AA93" s="1196">
        <v>0</v>
      </c>
      <c r="AB93" s="1196">
        <v>0</v>
      </c>
      <c r="AC93" s="1234">
        <v>0</v>
      </c>
      <c r="AD93" s="1250" t="s">
        <v>673</v>
      </c>
      <c r="AE93" s="727"/>
    </row>
    <row r="94" spans="1:31" ht="24.75" customHeight="1">
      <c r="A94" s="1060" t="s">
        <v>680</v>
      </c>
      <c r="B94" s="1186" t="s">
        <v>37</v>
      </c>
      <c r="C94" s="1409">
        <v>46195</v>
      </c>
      <c r="D94" s="1407"/>
      <c r="E94" s="1408"/>
      <c r="F94" s="1407"/>
      <c r="G94" s="1248"/>
      <c r="H94" s="1511">
        <v>74</v>
      </c>
      <c r="I94" s="1270" t="s">
        <v>545</v>
      </c>
      <c r="J94" s="1272" t="s">
        <v>30</v>
      </c>
      <c r="K94" s="1512"/>
      <c r="L94" s="1408"/>
      <c r="M94" s="1184" t="s">
        <v>110</v>
      </c>
      <c r="N94" s="416">
        <v>70534.5</v>
      </c>
      <c r="O94" s="1185" t="s">
        <v>110</v>
      </c>
      <c r="P94" s="1355" t="s">
        <v>32</v>
      </c>
      <c r="Q94" s="1513"/>
      <c r="R94" s="1513"/>
      <c r="S94" s="1513"/>
      <c r="T94" s="1513"/>
      <c r="U94" s="1513"/>
      <c r="V94" s="1514">
        <v>5756</v>
      </c>
      <c r="W94" s="1515"/>
      <c r="X94" s="1515">
        <f>SUM(V94-W94)</f>
        <v>5756</v>
      </c>
      <c r="Y94" s="1249">
        <f>IFERROR($W94/$V94, 0)</f>
        <v>0</v>
      </c>
      <c r="Z94" s="1513"/>
      <c r="AA94" s="1196">
        <v>0</v>
      </c>
      <c r="AB94" s="1196">
        <v>0</v>
      </c>
      <c r="AC94" s="1234">
        <v>0</v>
      </c>
      <c r="AD94" s="1250" t="s">
        <v>673</v>
      </c>
      <c r="AE94" s="727"/>
    </row>
    <row r="95" spans="1:31" ht="24.75" customHeight="1">
      <c r="A95" s="1316" t="s">
        <v>681</v>
      </c>
      <c r="B95" s="1412" t="s">
        <v>37</v>
      </c>
      <c r="C95" s="699">
        <v>46187</v>
      </c>
      <c r="D95" s="1407"/>
      <c r="E95" s="1408"/>
      <c r="F95" s="1407"/>
      <c r="G95" s="1248"/>
      <c r="H95" s="1511">
        <v>85</v>
      </c>
      <c r="I95" s="1270" t="s">
        <v>545</v>
      </c>
      <c r="J95" s="1272" t="s">
        <v>30</v>
      </c>
      <c r="K95" s="1386"/>
      <c r="L95" s="1247"/>
      <c r="M95" s="1184" t="s">
        <v>110</v>
      </c>
      <c r="N95" s="1387">
        <v>64590</v>
      </c>
      <c r="O95" s="1185" t="s">
        <v>110</v>
      </c>
      <c r="P95" s="1355" t="s">
        <v>32</v>
      </c>
      <c r="Q95" s="1513"/>
      <c r="R95" s="1513"/>
      <c r="S95" s="1513"/>
      <c r="T95" s="1513"/>
      <c r="U95" s="1513"/>
      <c r="V95" s="1514">
        <v>5218</v>
      </c>
      <c r="W95" s="1515"/>
      <c r="X95" s="1515">
        <f>SUM(V95-W95)</f>
        <v>5218</v>
      </c>
      <c r="Y95" s="1249">
        <f>IFERROR($W95/$V95, 0)</f>
        <v>0</v>
      </c>
      <c r="Z95" s="1513"/>
      <c r="AA95" s="697">
        <v>0</v>
      </c>
      <c r="AB95" s="736">
        <v>0</v>
      </c>
      <c r="AC95" s="735">
        <v>0</v>
      </c>
      <c r="AD95" s="1250" t="s">
        <v>666</v>
      </c>
      <c r="AE95" s="727"/>
    </row>
    <row r="96" spans="1:31" ht="24.75" customHeight="1">
      <c r="A96" s="1406" t="s">
        <v>682</v>
      </c>
      <c r="B96" s="1186" t="s">
        <v>37</v>
      </c>
      <c r="C96" s="1409">
        <v>46195</v>
      </c>
      <c r="D96" s="1407"/>
      <c r="E96" s="1408"/>
      <c r="F96" s="1407"/>
      <c r="G96" s="1248"/>
      <c r="H96" s="1511">
        <v>28</v>
      </c>
      <c r="I96" s="1270" t="s">
        <v>545</v>
      </c>
      <c r="J96" s="1272" t="s">
        <v>30</v>
      </c>
      <c r="K96" s="1512"/>
      <c r="L96" s="1408"/>
      <c r="M96" s="1184" t="s">
        <v>110</v>
      </c>
      <c r="N96" s="416">
        <v>27694</v>
      </c>
      <c r="O96" s="1185" t="s">
        <v>110</v>
      </c>
      <c r="P96" s="1355" t="s">
        <v>32</v>
      </c>
      <c r="Q96" s="1513"/>
      <c r="R96" s="1513"/>
      <c r="S96" s="1513"/>
      <c r="T96" s="1513"/>
      <c r="U96" s="1513"/>
      <c r="V96" s="1514">
        <v>2238</v>
      </c>
      <c r="W96" s="1515"/>
      <c r="X96" s="1515">
        <f>SUM(V96-W96)</f>
        <v>2238</v>
      </c>
      <c r="Y96" s="1249">
        <f>IFERROR($W96/$V96, 0)</f>
        <v>0</v>
      </c>
      <c r="Z96" s="1513"/>
      <c r="AA96" s="1196">
        <v>0</v>
      </c>
      <c r="AB96" s="1196">
        <v>0</v>
      </c>
      <c r="AC96" s="1234">
        <v>0</v>
      </c>
      <c r="AD96" s="1250" t="s">
        <v>673</v>
      </c>
      <c r="AE96" s="727"/>
    </row>
    <row r="97" spans="1:31" ht="24.75" customHeight="1">
      <c r="A97" s="1427" t="s">
        <v>683</v>
      </c>
      <c r="B97" s="1412" t="s">
        <v>37</v>
      </c>
      <c r="C97" s="1409">
        <v>46172</v>
      </c>
      <c r="D97" s="1407"/>
      <c r="E97" s="1408"/>
      <c r="F97" s="1407"/>
      <c r="G97" s="1248"/>
      <c r="H97" s="1511">
        <v>56</v>
      </c>
      <c r="I97" s="1270" t="s">
        <v>545</v>
      </c>
      <c r="J97" s="747" t="s">
        <v>33</v>
      </c>
      <c r="K97" s="1386" t="s">
        <v>684</v>
      </c>
      <c r="L97" s="1247"/>
      <c r="M97" s="1184" t="s">
        <v>238</v>
      </c>
      <c r="N97" s="1387"/>
      <c r="O97" s="1185" t="s">
        <v>110</v>
      </c>
      <c r="P97" s="1355" t="s">
        <v>32</v>
      </c>
      <c r="Q97" s="1513"/>
      <c r="R97" s="1513"/>
      <c r="S97" s="1513"/>
      <c r="T97" s="1513"/>
      <c r="U97" s="1513"/>
      <c r="V97" s="1514">
        <v>4159</v>
      </c>
      <c r="W97" s="1515"/>
      <c r="X97" s="1515">
        <f>SUM(V97-W97)</f>
        <v>4159</v>
      </c>
      <c r="Y97" s="1249">
        <f>IFERROR($W97/$V97, 0)</f>
        <v>0</v>
      </c>
      <c r="Z97" s="1513"/>
      <c r="AA97" s="697">
        <v>0</v>
      </c>
      <c r="AB97" s="736">
        <v>0</v>
      </c>
      <c r="AC97" s="735">
        <v>0</v>
      </c>
      <c r="AD97" s="1250" t="s">
        <v>685</v>
      </c>
      <c r="AE97" s="727"/>
    </row>
    <row r="98" spans="1:31" ht="24.75" customHeight="1">
      <c r="A98" s="1427" t="s">
        <v>686</v>
      </c>
      <c r="B98" s="1412" t="s">
        <v>37</v>
      </c>
      <c r="C98" s="1409">
        <v>46172</v>
      </c>
      <c r="D98" s="1407"/>
      <c r="E98" s="1408"/>
      <c r="F98" s="1407"/>
      <c r="G98" s="1248"/>
      <c r="H98" s="1511">
        <v>62</v>
      </c>
      <c r="I98" s="1270" t="s">
        <v>545</v>
      </c>
      <c r="J98" s="747" t="s">
        <v>33</v>
      </c>
      <c r="K98" s="1386" t="s">
        <v>684</v>
      </c>
      <c r="L98" s="1247"/>
      <c r="M98" s="1184" t="s">
        <v>238</v>
      </c>
      <c r="N98" s="1387"/>
      <c r="O98" s="1185" t="s">
        <v>110</v>
      </c>
      <c r="P98" s="1355" t="s">
        <v>32</v>
      </c>
      <c r="Q98" s="1513"/>
      <c r="R98" s="1513"/>
      <c r="S98" s="1513"/>
      <c r="T98" s="1513"/>
      <c r="U98" s="1513"/>
      <c r="V98" s="1514">
        <v>4009</v>
      </c>
      <c r="W98" s="1515"/>
      <c r="X98" s="1515">
        <f>SUM(V98-W98)</f>
        <v>4009</v>
      </c>
      <c r="Y98" s="1249">
        <f>IFERROR($W98/$V98, 0)</f>
        <v>0</v>
      </c>
      <c r="Z98" s="1513"/>
      <c r="AA98" s="697">
        <v>0</v>
      </c>
      <c r="AB98" s="736">
        <v>0</v>
      </c>
      <c r="AC98" s="735">
        <v>0</v>
      </c>
      <c r="AD98" s="1250" t="s">
        <v>685</v>
      </c>
      <c r="AE98" s="727"/>
    </row>
    <row r="99" spans="1:31" ht="24.75" customHeight="1">
      <c r="A99" s="1406" t="s">
        <v>687</v>
      </c>
      <c r="B99" s="1186" t="s">
        <v>37</v>
      </c>
      <c r="C99" s="1409">
        <v>46195</v>
      </c>
      <c r="D99" s="1407"/>
      <c r="E99" s="1408"/>
      <c r="F99" s="1407"/>
      <c r="G99" s="1248"/>
      <c r="H99" s="1511">
        <v>0</v>
      </c>
      <c r="I99" s="1270" t="s">
        <v>545</v>
      </c>
      <c r="J99" s="1272" t="s">
        <v>30</v>
      </c>
      <c r="K99" s="1512"/>
      <c r="L99" s="1408"/>
      <c r="M99" s="1184" t="s">
        <v>110</v>
      </c>
      <c r="N99" s="416">
        <v>75219.199999999997</v>
      </c>
      <c r="O99" s="1185" t="s">
        <v>110</v>
      </c>
      <c r="P99" s="1355" t="s">
        <v>32</v>
      </c>
      <c r="Q99" s="1513"/>
      <c r="R99" s="1513"/>
      <c r="S99" s="1513"/>
      <c r="T99" s="1513"/>
      <c r="U99" s="1513"/>
      <c r="V99" s="1514">
        <v>5902</v>
      </c>
      <c r="W99" s="1515"/>
      <c r="X99" s="1515">
        <f>SUM(V99-W99)</f>
        <v>5902</v>
      </c>
      <c r="Y99" s="1249">
        <f>IFERROR($W99/$V99, 0)</f>
        <v>0</v>
      </c>
      <c r="Z99" s="1513"/>
      <c r="AA99" s="1196">
        <v>0</v>
      </c>
      <c r="AB99" s="1196">
        <v>0</v>
      </c>
      <c r="AC99" s="1234">
        <v>0</v>
      </c>
      <c r="AD99" s="1250" t="s">
        <v>673</v>
      </c>
      <c r="AE99" s="727"/>
    </row>
    <row r="100" spans="1:31" ht="24.75" customHeight="1">
      <c r="A100" s="1374" t="s">
        <v>688</v>
      </c>
      <c r="B100" s="1186" t="s">
        <v>37</v>
      </c>
      <c r="C100" s="1354">
        <v>46171</v>
      </c>
      <c r="D100" s="1246" t="s">
        <v>54</v>
      </c>
      <c r="E100" s="1247">
        <v>46136</v>
      </c>
      <c r="F100" s="1246" t="s">
        <v>51</v>
      </c>
      <c r="G100" s="1248"/>
      <c r="H100" s="1392">
        <v>0</v>
      </c>
      <c r="I100" s="1270" t="s">
        <v>689</v>
      </c>
      <c r="J100" s="1272" t="s">
        <v>30</v>
      </c>
      <c r="K100" s="1386"/>
      <c r="L100" s="1247"/>
      <c r="M100" s="1184" t="s">
        <v>110</v>
      </c>
      <c r="N100" s="1387">
        <v>60407.15</v>
      </c>
      <c r="O100" s="1185" t="s">
        <v>110</v>
      </c>
      <c r="P100" s="1447" t="s">
        <v>38</v>
      </c>
      <c r="Q100" s="1389">
        <v>46136</v>
      </c>
      <c r="R100" s="1389"/>
      <c r="S100" s="1389"/>
      <c r="T100" s="1389"/>
      <c r="U100" s="1389"/>
      <c r="V100" s="1390">
        <v>4327</v>
      </c>
      <c r="W100" s="1394">
        <v>4435</v>
      </c>
      <c r="X100" s="1391">
        <f t="shared" si="7"/>
        <v>-108</v>
      </c>
      <c r="Y100" s="1249">
        <f>IFERROR($W100/$V100, 0)</f>
        <v>1.024959556274555</v>
      </c>
      <c r="Z100" s="1389">
        <v>46146</v>
      </c>
      <c r="AA100" s="697">
        <v>0</v>
      </c>
      <c r="AB100" s="736">
        <v>0</v>
      </c>
      <c r="AC100" s="735">
        <v>0</v>
      </c>
      <c r="AD100" s="1250" t="s">
        <v>690</v>
      </c>
      <c r="AE100" s="727"/>
    </row>
    <row r="101" spans="1:31" ht="24.75" customHeight="1">
      <c r="A101" s="1063" t="s">
        <v>691</v>
      </c>
      <c r="B101" s="1064" t="s">
        <v>37</v>
      </c>
      <c r="C101" s="360">
        <v>46172</v>
      </c>
      <c r="D101" s="366" t="s">
        <v>465</v>
      </c>
      <c r="E101" s="367"/>
      <c r="F101" s="366"/>
      <c r="G101" s="700"/>
      <c r="H101" s="993">
        <v>402</v>
      </c>
      <c r="I101" s="304" t="s">
        <v>545</v>
      </c>
      <c r="J101" s="747" t="s">
        <v>30</v>
      </c>
      <c r="K101" s="999"/>
      <c r="L101" s="367">
        <v>46092</v>
      </c>
      <c r="M101" s="1184" t="s">
        <v>110</v>
      </c>
      <c r="N101" s="705">
        <v>438978.5</v>
      </c>
      <c r="O101" s="1185" t="s">
        <v>110</v>
      </c>
      <c r="P101" s="738" t="s">
        <v>35</v>
      </c>
      <c r="Q101" s="995">
        <v>46091</v>
      </c>
      <c r="R101" s="995"/>
      <c r="S101" s="995"/>
      <c r="T101" s="995"/>
      <c r="U101" s="995"/>
      <c r="V101" s="996">
        <v>30807</v>
      </c>
      <c r="W101" s="992"/>
      <c r="X101" s="992">
        <f t="shared" ref="X101:X110" si="9">SUM(V101-W101)</f>
        <v>30807</v>
      </c>
      <c r="Y101" s="365">
        <f t="shared" ref="Y101:Y110" si="10">IFERROR($W101/$V101, 0)</f>
        <v>0</v>
      </c>
      <c r="Z101" s="995"/>
      <c r="AA101" s="816">
        <v>0</v>
      </c>
      <c r="AB101" s="820">
        <v>0</v>
      </c>
      <c r="AC101" s="735">
        <v>0</v>
      </c>
      <c r="AD101" s="1235" t="s">
        <v>692</v>
      </c>
      <c r="AE101" s="727"/>
    </row>
    <row r="102" spans="1:31" ht="24.75" customHeight="1">
      <c r="A102" s="1422" t="s">
        <v>693</v>
      </c>
      <c r="B102" s="1065" t="s">
        <v>40</v>
      </c>
      <c r="C102" s="1409">
        <v>46172</v>
      </c>
      <c r="D102" s="1407" t="s">
        <v>52</v>
      </c>
      <c r="E102" s="1408">
        <v>46142</v>
      </c>
      <c r="F102" s="1407" t="s">
        <v>51</v>
      </c>
      <c r="G102" s="1248"/>
      <c r="H102" s="1511">
        <v>79</v>
      </c>
      <c r="I102" s="304" t="s">
        <v>545</v>
      </c>
      <c r="J102" s="747" t="s">
        <v>30</v>
      </c>
      <c r="K102" s="1512"/>
      <c r="L102" s="1408"/>
      <c r="M102" s="1184" t="s">
        <v>110</v>
      </c>
      <c r="N102" s="1387">
        <v>73533</v>
      </c>
      <c r="O102" s="1185" t="s">
        <v>110</v>
      </c>
      <c r="P102" s="1355" t="s">
        <v>35</v>
      </c>
      <c r="Q102" s="1513">
        <v>46147</v>
      </c>
      <c r="R102" s="1513"/>
      <c r="S102" s="1513"/>
      <c r="T102" s="1513"/>
      <c r="U102" s="1513"/>
      <c r="V102" s="1514">
        <v>5974</v>
      </c>
      <c r="W102" s="1515"/>
      <c r="X102" s="1515">
        <f>SUM(V102-W102)</f>
        <v>5974</v>
      </c>
      <c r="Y102" s="1249">
        <f>IFERROR($W102/$V102, 0)</f>
        <v>0</v>
      </c>
      <c r="Z102" s="1513"/>
      <c r="AA102" s="697">
        <v>0</v>
      </c>
      <c r="AB102" s="697">
        <v>0</v>
      </c>
      <c r="AC102" s="1059">
        <v>0</v>
      </c>
      <c r="AD102" s="1250" t="s">
        <v>617</v>
      </c>
      <c r="AE102" s="727"/>
    </row>
    <row r="103" spans="1:31" ht="24.75" customHeight="1">
      <c r="A103" s="1316" t="s">
        <v>694</v>
      </c>
      <c r="B103" s="1065" t="s">
        <v>40</v>
      </c>
      <c r="C103" s="1409">
        <v>46172</v>
      </c>
      <c r="D103" s="1246" t="s">
        <v>52</v>
      </c>
      <c r="E103" s="1247">
        <v>46142</v>
      </c>
      <c r="F103" s="1246" t="s">
        <v>51</v>
      </c>
      <c r="G103" s="1248"/>
      <c r="H103" s="998">
        <v>74</v>
      </c>
      <c r="I103" s="304" t="s">
        <v>545</v>
      </c>
      <c r="J103" s="747" t="s">
        <v>30</v>
      </c>
      <c r="K103" s="1386"/>
      <c r="L103" s="1247"/>
      <c r="M103" s="1184" t="s">
        <v>110</v>
      </c>
      <c r="N103" s="1387">
        <v>75564</v>
      </c>
      <c r="O103" s="1185" t="s">
        <v>110</v>
      </c>
      <c r="P103" s="1355" t="s">
        <v>35</v>
      </c>
      <c r="Q103" s="1389">
        <v>46147</v>
      </c>
      <c r="R103" s="1389"/>
      <c r="S103" s="1389"/>
      <c r="T103" s="1389"/>
      <c r="U103" s="1389"/>
      <c r="V103" s="1390">
        <v>6250</v>
      </c>
      <c r="W103" s="1391"/>
      <c r="X103" s="1391">
        <f t="shared" ref="X103:X108" si="11">SUM(V103-W103)</f>
        <v>6250</v>
      </c>
      <c r="Y103" s="1249">
        <f t="shared" ref="Y103:Y108" si="12">IFERROR($W103/$V103, 0)</f>
        <v>0</v>
      </c>
      <c r="Z103" s="1389"/>
      <c r="AA103" s="697">
        <v>0</v>
      </c>
      <c r="AB103" s="736">
        <v>0</v>
      </c>
      <c r="AC103" s="735">
        <v>0</v>
      </c>
      <c r="AD103" s="1250" t="s">
        <v>695</v>
      </c>
      <c r="AE103" s="727"/>
    </row>
    <row r="104" spans="1:31" ht="24.75" customHeight="1">
      <c r="A104" s="1316" t="s">
        <v>696</v>
      </c>
      <c r="B104" s="1065" t="s">
        <v>40</v>
      </c>
      <c r="C104" s="1409">
        <v>46172</v>
      </c>
      <c r="D104" s="1246" t="s">
        <v>52</v>
      </c>
      <c r="E104" s="1247">
        <v>46142</v>
      </c>
      <c r="F104" s="1246" t="s">
        <v>51</v>
      </c>
      <c r="G104" s="1248"/>
      <c r="H104" s="998">
        <v>89</v>
      </c>
      <c r="I104" s="304" t="s">
        <v>545</v>
      </c>
      <c r="J104" s="747" t="s">
        <v>30</v>
      </c>
      <c r="K104" s="1386"/>
      <c r="L104" s="1247"/>
      <c r="M104" s="1184" t="s">
        <v>110</v>
      </c>
      <c r="N104" s="1387">
        <v>81150</v>
      </c>
      <c r="O104" s="1185" t="s">
        <v>110</v>
      </c>
      <c r="P104" s="1355" t="s">
        <v>35</v>
      </c>
      <c r="Q104" s="1389">
        <v>46148</v>
      </c>
      <c r="R104" s="1389"/>
      <c r="S104" s="1389"/>
      <c r="T104" s="1389"/>
      <c r="U104" s="1389"/>
      <c r="V104" s="1390">
        <v>6825</v>
      </c>
      <c r="W104" s="1391"/>
      <c r="X104" s="1391">
        <f t="shared" si="11"/>
        <v>6825</v>
      </c>
      <c r="Y104" s="1249">
        <f t="shared" si="12"/>
        <v>0</v>
      </c>
      <c r="Z104" s="1389"/>
      <c r="AA104" s="697">
        <v>0</v>
      </c>
      <c r="AB104" s="736">
        <v>0</v>
      </c>
      <c r="AC104" s="735">
        <v>0</v>
      </c>
      <c r="AD104" s="1250" t="s">
        <v>695</v>
      </c>
      <c r="AE104" s="727"/>
    </row>
    <row r="105" spans="1:31" ht="24.75" customHeight="1">
      <c r="A105" s="1316" t="s">
        <v>697</v>
      </c>
      <c r="B105" s="1065" t="s">
        <v>40</v>
      </c>
      <c r="C105" s="1409">
        <v>46172</v>
      </c>
      <c r="D105" s="1246" t="s">
        <v>50</v>
      </c>
      <c r="E105" s="1247">
        <v>46143</v>
      </c>
      <c r="F105" s="1246" t="s">
        <v>51</v>
      </c>
      <c r="G105" s="1248"/>
      <c r="H105" s="998">
        <v>0</v>
      </c>
      <c r="I105" s="304" t="s">
        <v>545</v>
      </c>
      <c r="J105" s="747" t="s">
        <v>30</v>
      </c>
      <c r="K105" s="1386"/>
      <c r="L105" s="1247"/>
      <c r="M105" s="1184" t="s">
        <v>110</v>
      </c>
      <c r="N105" s="1387">
        <v>21122.05</v>
      </c>
      <c r="O105" s="1185" t="s">
        <v>110</v>
      </c>
      <c r="P105" s="1355" t="s">
        <v>35</v>
      </c>
      <c r="Q105" s="1389">
        <v>46143</v>
      </c>
      <c r="R105" s="1389"/>
      <c r="S105" s="1389"/>
      <c r="T105" s="1389"/>
      <c r="U105" s="1389"/>
      <c r="V105" s="1390">
        <v>1693</v>
      </c>
      <c r="W105" s="1391"/>
      <c r="X105" s="1391">
        <f t="shared" si="11"/>
        <v>1693</v>
      </c>
      <c r="Y105" s="1249">
        <f t="shared" si="12"/>
        <v>0</v>
      </c>
      <c r="Z105" s="1389"/>
      <c r="AA105" s="697">
        <v>0</v>
      </c>
      <c r="AB105" s="736">
        <v>0</v>
      </c>
      <c r="AC105" s="735">
        <v>0</v>
      </c>
      <c r="AD105" s="1250" t="s">
        <v>695</v>
      </c>
      <c r="AE105" s="727"/>
    </row>
    <row r="106" spans="1:31" ht="24.75" customHeight="1">
      <c r="A106" s="1316" t="s">
        <v>698</v>
      </c>
      <c r="B106" s="1065" t="s">
        <v>40</v>
      </c>
      <c r="C106" s="1409">
        <v>46172</v>
      </c>
      <c r="D106" s="1246" t="s">
        <v>50</v>
      </c>
      <c r="E106" s="1247">
        <v>46143</v>
      </c>
      <c r="F106" s="1246" t="s">
        <v>51</v>
      </c>
      <c r="G106" s="1248"/>
      <c r="H106" s="998">
        <v>0</v>
      </c>
      <c r="I106" s="304" t="s">
        <v>545</v>
      </c>
      <c r="J106" s="747" t="s">
        <v>30</v>
      </c>
      <c r="K106" s="1386"/>
      <c r="L106" s="1247"/>
      <c r="M106" s="1184" t="s">
        <v>110</v>
      </c>
      <c r="N106" s="1387">
        <v>15405.5</v>
      </c>
      <c r="O106" s="1185" t="s">
        <v>110</v>
      </c>
      <c r="P106" s="1355" t="s">
        <v>35</v>
      </c>
      <c r="Q106" s="1389">
        <v>46143</v>
      </c>
      <c r="R106" s="1389"/>
      <c r="S106" s="1389"/>
      <c r="T106" s="1389"/>
      <c r="U106" s="1389"/>
      <c r="V106" s="1390">
        <v>761</v>
      </c>
      <c r="W106" s="1391"/>
      <c r="X106" s="1391">
        <f t="shared" si="11"/>
        <v>761</v>
      </c>
      <c r="Y106" s="1249">
        <f t="shared" si="12"/>
        <v>0</v>
      </c>
      <c r="Z106" s="1389"/>
      <c r="AA106" s="697">
        <v>0</v>
      </c>
      <c r="AB106" s="736">
        <v>0</v>
      </c>
      <c r="AC106" s="735">
        <v>0</v>
      </c>
      <c r="AD106" s="1250" t="s">
        <v>695</v>
      </c>
      <c r="AE106" s="727"/>
    </row>
    <row r="107" spans="1:31" ht="24.75" customHeight="1">
      <c r="A107" s="1316" t="s">
        <v>699</v>
      </c>
      <c r="B107" s="1065" t="s">
        <v>40</v>
      </c>
      <c r="C107" s="1409">
        <v>46172</v>
      </c>
      <c r="D107" s="1246" t="s">
        <v>50</v>
      </c>
      <c r="E107" s="1247">
        <v>46140</v>
      </c>
      <c r="F107" s="1246" t="s">
        <v>51</v>
      </c>
      <c r="G107" s="1248"/>
      <c r="H107" s="998">
        <v>0</v>
      </c>
      <c r="I107" s="304" t="s">
        <v>545</v>
      </c>
      <c r="J107" s="747" t="s">
        <v>30</v>
      </c>
      <c r="K107" s="1386"/>
      <c r="L107" s="1247"/>
      <c r="M107" s="1184" t="s">
        <v>110</v>
      </c>
      <c r="N107" s="1387">
        <v>33518.699999999997</v>
      </c>
      <c r="O107" s="1185" t="s">
        <v>110</v>
      </c>
      <c r="P107" s="1355" t="s">
        <v>29</v>
      </c>
      <c r="Q107" s="1389">
        <v>46140</v>
      </c>
      <c r="R107" s="1389"/>
      <c r="S107" s="1389"/>
      <c r="T107" s="1389"/>
      <c r="U107" s="1389"/>
      <c r="V107" s="1390">
        <v>3693</v>
      </c>
      <c r="W107" s="1391">
        <v>2153</v>
      </c>
      <c r="X107" s="1391">
        <f t="shared" si="11"/>
        <v>1540</v>
      </c>
      <c r="Y107" s="1249">
        <f t="shared" si="12"/>
        <v>0.58299485513132954</v>
      </c>
      <c r="Z107" s="1389">
        <v>46146</v>
      </c>
      <c r="AA107" s="697">
        <v>0</v>
      </c>
      <c r="AB107" s="736">
        <v>0</v>
      </c>
      <c r="AC107" s="735">
        <v>0</v>
      </c>
      <c r="AD107" s="1250" t="s">
        <v>695</v>
      </c>
      <c r="AE107" s="727"/>
    </row>
    <row r="108" spans="1:31" ht="24.75" customHeight="1">
      <c r="A108" s="1316" t="s">
        <v>700</v>
      </c>
      <c r="B108" s="1065" t="s">
        <v>40</v>
      </c>
      <c r="C108" s="1409">
        <v>46172</v>
      </c>
      <c r="D108" s="1246" t="s">
        <v>50</v>
      </c>
      <c r="E108" s="1247">
        <v>46143</v>
      </c>
      <c r="F108" s="1246" t="s">
        <v>51</v>
      </c>
      <c r="G108" s="1248"/>
      <c r="H108" s="998">
        <v>0</v>
      </c>
      <c r="I108" s="304" t="s">
        <v>545</v>
      </c>
      <c r="J108" s="747" t="s">
        <v>30</v>
      </c>
      <c r="K108" s="1386"/>
      <c r="L108" s="1247"/>
      <c r="M108" s="1184" t="s">
        <v>110</v>
      </c>
      <c r="N108" s="1387">
        <v>1552.9</v>
      </c>
      <c r="O108" s="1185" t="s">
        <v>110</v>
      </c>
      <c r="P108" s="1355" t="s">
        <v>29</v>
      </c>
      <c r="Q108" s="1389">
        <v>46143</v>
      </c>
      <c r="R108" s="1389"/>
      <c r="S108" s="1389"/>
      <c r="T108" s="1389"/>
      <c r="U108" s="1389"/>
      <c r="V108" s="1390">
        <v>94</v>
      </c>
      <c r="W108" s="1468">
        <v>73</v>
      </c>
      <c r="X108" s="1391">
        <f t="shared" si="11"/>
        <v>21</v>
      </c>
      <c r="Y108" s="1249">
        <f t="shared" si="12"/>
        <v>0.77659574468085102</v>
      </c>
      <c r="Z108" s="702">
        <v>46155</v>
      </c>
      <c r="AA108" s="697">
        <v>0</v>
      </c>
      <c r="AB108" s="736">
        <v>0</v>
      </c>
      <c r="AC108" s="735">
        <v>0</v>
      </c>
      <c r="AD108" s="1250" t="s">
        <v>695</v>
      </c>
      <c r="AE108" s="727"/>
    </row>
    <row r="109" spans="1:31" ht="24.75" customHeight="1">
      <c r="A109" s="1063" t="s">
        <v>701</v>
      </c>
      <c r="B109" s="1065" t="s">
        <v>40</v>
      </c>
      <c r="C109" s="360">
        <v>46111</v>
      </c>
      <c r="D109" s="366"/>
      <c r="E109" s="367"/>
      <c r="F109" s="700"/>
      <c r="G109" s="700"/>
      <c r="H109" s="998">
        <v>0</v>
      </c>
      <c r="I109" s="304" t="s">
        <v>545</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256">
        <f t="shared" si="10"/>
        <v>0</v>
      </c>
      <c r="Z109" s="1290"/>
      <c r="AA109" s="816">
        <v>0</v>
      </c>
      <c r="AB109" s="816">
        <v>0</v>
      </c>
      <c r="AC109" s="766">
        <v>0</v>
      </c>
      <c r="AD109" s="1292" t="s">
        <v>702</v>
      </c>
      <c r="AE109" s="727"/>
    </row>
    <row r="110" spans="1:31" ht="24.75" customHeight="1">
      <c r="A110" s="1063" t="s">
        <v>703</v>
      </c>
      <c r="B110" s="1065" t="s">
        <v>40</v>
      </c>
      <c r="C110" s="360">
        <v>46111</v>
      </c>
      <c r="D110" s="366"/>
      <c r="E110" s="367"/>
      <c r="F110" s="700"/>
      <c r="G110" s="700"/>
      <c r="H110" s="998">
        <v>0</v>
      </c>
      <c r="I110" s="304" t="s">
        <v>545</v>
      </c>
      <c r="J110" s="747" t="s">
        <v>33</v>
      </c>
      <c r="K110" s="999" t="s">
        <v>684</v>
      </c>
      <c r="L110" s="367"/>
      <c r="M110" s="747" t="s">
        <v>238</v>
      </c>
      <c r="N110" s="818"/>
      <c r="O110" s="747" t="s">
        <v>238</v>
      </c>
      <c r="P110" s="738" t="s">
        <v>32</v>
      </c>
      <c r="Q110" s="995"/>
      <c r="R110" s="995"/>
      <c r="S110" s="995"/>
      <c r="T110" s="995"/>
      <c r="U110" s="995"/>
      <c r="V110" s="1000"/>
      <c r="W110" s="1001"/>
      <c r="X110" s="1001">
        <f t="shared" si="9"/>
        <v>0</v>
      </c>
      <c r="Y110" s="3">
        <f t="shared" si="10"/>
        <v>0</v>
      </c>
      <c r="Z110" s="1291"/>
      <c r="AA110" s="816">
        <v>0</v>
      </c>
      <c r="AB110" s="816">
        <v>0</v>
      </c>
      <c r="AC110" s="766">
        <v>0</v>
      </c>
      <c r="AD110" s="1292" t="s">
        <v>702</v>
      </c>
      <c r="AE110" s="727"/>
    </row>
    <row r="111" spans="1:31" ht="24.75" customHeight="1">
      <c r="A111" s="742"/>
      <c r="B111" s="311"/>
      <c r="C111" s="741"/>
      <c r="D111" s="817"/>
      <c r="E111" s="745"/>
      <c r="F111" s="817"/>
      <c r="G111" s="817"/>
      <c r="H111" s="747"/>
      <c r="I111" s="304"/>
      <c r="J111" s="747"/>
      <c r="K111" s="743"/>
      <c r="L111" s="745"/>
      <c r="M111" s="935"/>
      <c r="N111" s="936"/>
      <c r="O111" s="935"/>
      <c r="P111" s="738"/>
      <c r="Q111" s="702"/>
      <c r="R111" s="702"/>
      <c r="S111" s="702"/>
      <c r="T111" s="702"/>
      <c r="U111" s="702"/>
      <c r="V111" s="783"/>
      <c r="W111" s="767"/>
      <c r="X111" s="739"/>
      <c r="Y111" s="1066"/>
      <c r="Z111" s="821"/>
      <c r="AA111" s="931"/>
      <c r="AB111" s="931"/>
      <c r="AC111" s="703"/>
      <c r="AD111" s="698"/>
      <c r="AE111" s="727"/>
    </row>
    <row r="112" spans="1:31" ht="24.75" customHeight="1">
      <c r="A112" s="742"/>
      <c r="B112" s="355"/>
      <c r="C112" s="741"/>
      <c r="D112" s="455"/>
      <c r="E112" s="741"/>
      <c r="F112" s="742"/>
      <c r="G112" s="742"/>
      <c r="H112" s="742"/>
      <c r="I112" s="301"/>
      <c r="J112" s="743"/>
      <c r="K112" s="744"/>
      <c r="L112" s="745"/>
      <c r="M112" s="742"/>
      <c r="N112" s="746"/>
      <c r="O112" s="747"/>
      <c r="P112" s="727"/>
      <c r="Q112" s="748"/>
      <c r="R112" s="749"/>
      <c r="S112" s="749"/>
      <c r="T112" s="749"/>
      <c r="U112" s="749"/>
      <c r="V112" s="750"/>
      <c r="W112" s="750"/>
      <c r="X112" s="751"/>
      <c r="Y112" s="1067"/>
      <c r="Z112" s="687"/>
      <c r="AA112" s="752"/>
      <c r="AB112" s="752"/>
      <c r="AC112" s="750"/>
      <c r="AD112" s="720"/>
      <c r="AE112" s="724"/>
    </row>
    <row r="113" spans="1:31" ht="24.75" customHeight="1">
      <c r="A113" s="1068" t="s">
        <v>704</v>
      </c>
      <c r="B113" s="1068" t="s">
        <v>90</v>
      </c>
      <c r="C113" s="1068" t="s">
        <v>91</v>
      </c>
      <c r="D113" s="1068" t="s">
        <v>444</v>
      </c>
      <c r="E113" s="1068" t="s">
        <v>528</v>
      </c>
      <c r="F113" s="1068" t="s">
        <v>529</v>
      </c>
      <c r="G113" s="1068" t="s">
        <v>92</v>
      </c>
      <c r="H113" s="1068" t="s">
        <v>68</v>
      </c>
      <c r="I113" s="1068" t="s">
        <v>93</v>
      </c>
      <c r="J113" s="1068" t="s">
        <v>26</v>
      </c>
      <c r="K113" s="1068" t="s">
        <v>530</v>
      </c>
      <c r="L113" s="1068" t="s">
        <v>96</v>
      </c>
      <c r="M113" s="1068" t="s">
        <v>95</v>
      </c>
      <c r="N113" s="1069" t="s">
        <v>531</v>
      </c>
      <c r="O113" s="1068" t="s">
        <v>94</v>
      </c>
      <c r="P113" s="1070" t="s">
        <v>97</v>
      </c>
      <c r="Q113" s="1055" t="s">
        <v>98</v>
      </c>
      <c r="R113" s="1055" t="s">
        <v>532</v>
      </c>
      <c r="S113" s="1055" t="s">
        <v>533</v>
      </c>
      <c r="T113" s="1055" t="s">
        <v>534</v>
      </c>
      <c r="U113" s="1055" t="s">
        <v>535</v>
      </c>
      <c r="V113" s="1055" t="s">
        <v>69</v>
      </c>
      <c r="W113" s="1055" t="s">
        <v>536</v>
      </c>
      <c r="X113" s="1071" t="s">
        <v>537</v>
      </c>
      <c r="Y113" s="1071" t="s">
        <v>496</v>
      </c>
      <c r="Z113" s="1070" t="s">
        <v>538</v>
      </c>
      <c r="AA113" s="1056" t="s">
        <v>539</v>
      </c>
      <c r="AB113" s="1055" t="s">
        <v>498</v>
      </c>
      <c r="AC113" s="1055" t="s">
        <v>540</v>
      </c>
      <c r="AD113" s="1057" t="s">
        <v>541</v>
      </c>
      <c r="AE113" s="724"/>
    </row>
    <row r="114" spans="1:31" ht="24.75" customHeight="1">
      <c r="A114" s="742"/>
      <c r="B114" s="355"/>
      <c r="C114" s="299"/>
      <c r="D114" s="700"/>
      <c r="E114" s="741"/>
      <c r="F114" s="742"/>
      <c r="G114" s="742"/>
      <c r="H114" s="743"/>
      <c r="I114" s="301"/>
      <c r="J114" s="743"/>
      <c r="K114" s="743"/>
      <c r="L114" s="745"/>
      <c r="M114" s="701"/>
      <c r="N114" s="818"/>
      <c r="O114" s="701"/>
      <c r="P114" s="693"/>
      <c r="Q114" s="718"/>
      <c r="R114" s="718"/>
      <c r="S114" s="749"/>
      <c r="T114" s="749"/>
      <c r="U114" s="749"/>
      <c r="V114" s="723"/>
      <c r="W114" s="723"/>
      <c r="X114" s="723"/>
      <c r="Y114" s="29"/>
      <c r="Z114" s="718"/>
      <c r="AA114" s="816"/>
      <c r="AB114" s="816"/>
      <c r="AC114" s="766"/>
      <c r="AD114" s="720"/>
      <c r="AE114" s="724"/>
    </row>
    <row r="115" spans="1:31" ht="24.75" customHeight="1">
      <c r="A115" s="742"/>
      <c r="B115" s="355"/>
      <c r="C115" s="299"/>
      <c r="D115" s="455"/>
      <c r="E115" s="741"/>
      <c r="F115" s="742"/>
      <c r="G115" s="742"/>
      <c r="H115" s="743"/>
      <c r="I115" s="304"/>
      <c r="J115" s="747"/>
      <c r="K115" s="744"/>
      <c r="L115" s="745"/>
      <c r="M115" s="747"/>
      <c r="N115" s="773"/>
      <c r="O115" s="747"/>
      <c r="P115" s="727"/>
      <c r="Q115" s="755"/>
      <c r="R115" s="749"/>
      <c r="S115" s="749"/>
      <c r="T115" s="749"/>
      <c r="U115" s="749"/>
      <c r="V115" s="723"/>
      <c r="W115" s="723"/>
      <c r="X115" s="723"/>
      <c r="Y115" s="29"/>
      <c r="Z115" s="718"/>
      <c r="AA115" s="816"/>
      <c r="AB115" s="816"/>
      <c r="AC115" s="766"/>
      <c r="AD115" s="720"/>
      <c r="AE115" s="724"/>
    </row>
    <row r="116" spans="1:31" ht="24.75" customHeight="1">
      <c r="A116" s="742"/>
      <c r="B116" s="744"/>
      <c r="C116" s="744"/>
      <c r="D116" s="744"/>
      <c r="E116" s="744"/>
      <c r="F116" s="742"/>
      <c r="G116" s="742"/>
      <c r="H116" s="744"/>
      <c r="I116" s="744"/>
      <c r="J116" s="744"/>
      <c r="K116" s="744"/>
      <c r="L116" s="742"/>
      <c r="M116" s="744"/>
      <c r="N116" s="774"/>
      <c r="O116" s="744"/>
      <c r="P116" s="724"/>
      <c r="AE116" s="724"/>
    </row>
    <row r="117" spans="1:31" ht="24.75" customHeight="1">
      <c r="A117" s="1068" t="s">
        <v>705</v>
      </c>
      <c r="B117" s="1068" t="s">
        <v>90</v>
      </c>
      <c r="C117" s="1068" t="s">
        <v>91</v>
      </c>
      <c r="D117" s="1068" t="s">
        <v>444</v>
      </c>
      <c r="E117" s="1068" t="s">
        <v>528</v>
      </c>
      <c r="F117" s="1068" t="s">
        <v>529</v>
      </c>
      <c r="G117" s="1068" t="s">
        <v>92</v>
      </c>
      <c r="H117" s="1068" t="s">
        <v>68</v>
      </c>
      <c r="I117" s="1068" t="s">
        <v>93</v>
      </c>
      <c r="J117" s="1068" t="s">
        <v>26</v>
      </c>
      <c r="K117" s="1068" t="s">
        <v>530</v>
      </c>
      <c r="L117" s="1068" t="s">
        <v>96</v>
      </c>
      <c r="M117" s="1068" t="s">
        <v>95</v>
      </c>
      <c r="N117" s="1069" t="s">
        <v>531</v>
      </c>
      <c r="O117" s="1068" t="s">
        <v>94</v>
      </c>
      <c r="P117" s="1072" t="s">
        <v>97</v>
      </c>
      <c r="Q117" s="1073" t="s">
        <v>98</v>
      </c>
      <c r="R117" s="1073" t="s">
        <v>532</v>
      </c>
      <c r="S117" s="1055" t="s">
        <v>533</v>
      </c>
      <c r="T117" s="1055" t="s">
        <v>534</v>
      </c>
      <c r="U117" s="1055" t="s">
        <v>535</v>
      </c>
      <c r="V117" s="1073" t="s">
        <v>69</v>
      </c>
      <c r="W117" s="1073" t="s">
        <v>536</v>
      </c>
      <c r="X117" s="1074" t="s">
        <v>537</v>
      </c>
      <c r="Y117" s="1074" t="s">
        <v>496</v>
      </c>
      <c r="Z117" s="1075" t="s">
        <v>538</v>
      </c>
      <c r="AA117" s="1076" t="s">
        <v>539</v>
      </c>
      <c r="AB117" s="1077" t="s">
        <v>498</v>
      </c>
      <c r="AC117" s="1077" t="s">
        <v>540</v>
      </c>
      <c r="AD117" s="1078" t="s">
        <v>541</v>
      </c>
      <c r="AE117" s="724"/>
    </row>
    <row r="118" spans="1:31" ht="24.75" customHeight="1">
      <c r="A118" s="298" t="s">
        <v>706</v>
      </c>
      <c r="B118" s="355" t="s">
        <v>42</v>
      </c>
      <c r="C118" s="299">
        <v>46096</v>
      </c>
      <c r="D118" s="455"/>
      <c r="E118" s="299"/>
      <c r="F118" s="298"/>
      <c r="G118" s="742"/>
      <c r="H118" s="753">
        <v>0</v>
      </c>
      <c r="I118" s="301" t="s">
        <v>545</v>
      </c>
      <c r="J118" s="743" t="s">
        <v>33</v>
      </c>
      <c r="K118" s="743" t="s">
        <v>526</v>
      </c>
      <c r="L118" s="299"/>
      <c r="M118" s="747" t="s">
        <v>110</v>
      </c>
      <c r="N118" s="818">
        <v>68022.75</v>
      </c>
      <c r="O118" s="747" t="s">
        <v>110</v>
      </c>
      <c r="P118" s="738" t="s">
        <v>32</v>
      </c>
      <c r="Q118" s="1003"/>
      <c r="R118" s="1003"/>
      <c r="S118" s="1079"/>
      <c r="T118" s="1079"/>
      <c r="U118" s="1079"/>
      <c r="V118" s="754">
        <v>4564</v>
      </c>
      <c r="W118" s="723"/>
      <c r="X118" s="754">
        <v>4564</v>
      </c>
      <c r="Y118" s="1067"/>
      <c r="Z118" s="1004"/>
      <c r="AA118" s="736">
        <v>0</v>
      </c>
      <c r="AB118" s="736">
        <v>0</v>
      </c>
      <c r="AC118" s="735">
        <v>0</v>
      </c>
      <c r="AD118" s="720" t="s">
        <v>707</v>
      </c>
      <c r="AE118" s="724"/>
    </row>
    <row r="119" spans="1:31" ht="24.75" customHeight="1">
      <c r="A119" s="298" t="s">
        <v>708</v>
      </c>
      <c r="B119" s="355" t="s">
        <v>42</v>
      </c>
      <c r="C119" s="299">
        <v>46071</v>
      </c>
      <c r="D119" s="455"/>
      <c r="E119" s="299"/>
      <c r="F119" s="298"/>
      <c r="G119" s="742"/>
      <c r="H119" s="753">
        <v>0</v>
      </c>
      <c r="I119" s="301" t="s">
        <v>545</v>
      </c>
      <c r="J119" s="743" t="s">
        <v>33</v>
      </c>
      <c r="K119" s="743" t="s">
        <v>526</v>
      </c>
      <c r="L119" s="299"/>
      <c r="M119" s="747" t="s">
        <v>110</v>
      </c>
      <c r="N119" s="818">
        <v>75444.55</v>
      </c>
      <c r="O119" s="747" t="s">
        <v>110</v>
      </c>
      <c r="P119" s="738" t="s">
        <v>32</v>
      </c>
      <c r="Q119" s="1003"/>
      <c r="R119" s="1003"/>
      <c r="S119" s="1079"/>
      <c r="T119" s="1079"/>
      <c r="U119" s="1079"/>
      <c r="V119" s="754">
        <v>5936</v>
      </c>
      <c r="W119" s="723"/>
      <c r="X119" s="754">
        <v>5936</v>
      </c>
      <c r="Y119" s="1067"/>
      <c r="Z119" s="1004"/>
      <c r="AA119" s="736">
        <v>0</v>
      </c>
      <c r="AB119" s="736">
        <v>0</v>
      </c>
      <c r="AC119" s="735">
        <v>0</v>
      </c>
      <c r="AD119" s="720" t="s">
        <v>707</v>
      </c>
      <c r="AE119" s="724"/>
    </row>
    <row r="120" spans="1:31" ht="24.75" customHeight="1">
      <c r="A120" s="298" t="s">
        <v>709</v>
      </c>
      <c r="B120" s="355" t="s">
        <v>42</v>
      </c>
      <c r="C120" s="299">
        <v>46372</v>
      </c>
      <c r="D120" s="455"/>
      <c r="E120" s="299"/>
      <c r="F120" s="298"/>
      <c r="G120" s="742"/>
      <c r="H120" s="753">
        <v>60</v>
      </c>
      <c r="I120" s="301" t="s">
        <v>545</v>
      </c>
      <c r="J120" s="743" t="s">
        <v>33</v>
      </c>
      <c r="K120" s="743" t="s">
        <v>526</v>
      </c>
      <c r="L120" s="299"/>
      <c r="M120" s="747" t="s">
        <v>110</v>
      </c>
      <c r="N120" s="818">
        <v>82732</v>
      </c>
      <c r="O120" s="747" t="s">
        <v>110</v>
      </c>
      <c r="P120" s="738" t="s">
        <v>32</v>
      </c>
      <c r="Q120" s="1003"/>
      <c r="R120" s="1003"/>
      <c r="S120" s="1079"/>
      <c r="T120" s="1079"/>
      <c r="U120" s="1079"/>
      <c r="V120" s="754">
        <v>7117</v>
      </c>
      <c r="W120" s="723"/>
      <c r="X120" s="754">
        <v>7117</v>
      </c>
      <c r="Y120" s="1067"/>
      <c r="Z120" s="1004"/>
      <c r="AA120" s="736">
        <v>0</v>
      </c>
      <c r="AB120" s="736">
        <v>0</v>
      </c>
      <c r="AC120" s="735">
        <v>0</v>
      </c>
      <c r="AD120" s="720" t="s">
        <v>707</v>
      </c>
      <c r="AE120" s="724"/>
    </row>
    <row r="121" spans="1:31" ht="24.75" customHeight="1">
      <c r="A121" s="298" t="s">
        <v>710</v>
      </c>
      <c r="B121" s="355" t="s">
        <v>42</v>
      </c>
      <c r="C121" s="299">
        <v>46372</v>
      </c>
      <c r="D121" s="455"/>
      <c r="E121" s="299"/>
      <c r="F121" s="298"/>
      <c r="G121" s="742"/>
      <c r="H121" s="753">
        <v>83</v>
      </c>
      <c r="I121" s="301" t="s">
        <v>545</v>
      </c>
      <c r="J121" s="743" t="s">
        <v>33</v>
      </c>
      <c r="K121" s="743" t="s">
        <v>526</v>
      </c>
      <c r="L121" s="299"/>
      <c r="M121" s="747" t="s">
        <v>110</v>
      </c>
      <c r="N121" s="818">
        <v>110980</v>
      </c>
      <c r="O121" s="747" t="s">
        <v>110</v>
      </c>
      <c r="P121" s="738" t="s">
        <v>32</v>
      </c>
      <c r="Q121" s="1003"/>
      <c r="R121" s="1003"/>
      <c r="S121" s="1079"/>
      <c r="T121" s="1079"/>
      <c r="U121" s="1079"/>
      <c r="V121" s="754">
        <v>9590</v>
      </c>
      <c r="W121" s="723"/>
      <c r="X121" s="754">
        <v>9590</v>
      </c>
      <c r="Y121" s="1067"/>
      <c r="Z121" s="1004"/>
      <c r="AA121" s="736">
        <v>0</v>
      </c>
      <c r="AB121" s="736">
        <v>0</v>
      </c>
      <c r="AC121" s="735">
        <v>0</v>
      </c>
      <c r="AD121" s="720" t="s">
        <v>707</v>
      </c>
      <c r="AE121" s="724"/>
    </row>
    <row r="122" spans="1:31" ht="24.75" customHeight="1">
      <c r="A122" s="298" t="s">
        <v>711</v>
      </c>
      <c r="B122" s="355" t="s">
        <v>42</v>
      </c>
      <c r="C122" s="299">
        <v>46372</v>
      </c>
      <c r="D122" s="455"/>
      <c r="E122" s="299"/>
      <c r="F122" s="298"/>
      <c r="G122" s="742"/>
      <c r="H122" s="753">
        <v>84</v>
      </c>
      <c r="I122" s="301" t="s">
        <v>545</v>
      </c>
      <c r="J122" s="743" t="s">
        <v>33</v>
      </c>
      <c r="K122" s="743" t="s">
        <v>526</v>
      </c>
      <c r="L122" s="299"/>
      <c r="M122" s="747" t="s">
        <v>110</v>
      </c>
      <c r="N122" s="818">
        <v>108948</v>
      </c>
      <c r="O122" s="747" t="s">
        <v>110</v>
      </c>
      <c r="P122" s="738" t="s">
        <v>32</v>
      </c>
      <c r="Q122" s="1003"/>
      <c r="R122" s="1003"/>
      <c r="S122" s="1079"/>
      <c r="T122" s="1079"/>
      <c r="U122" s="1079"/>
      <c r="V122" s="754">
        <v>9329</v>
      </c>
      <c r="W122" s="723"/>
      <c r="X122" s="754">
        <v>9329</v>
      </c>
      <c r="Y122" s="1067"/>
      <c r="Z122" s="1004"/>
      <c r="AA122" s="736">
        <v>0</v>
      </c>
      <c r="AB122" s="736">
        <v>0</v>
      </c>
      <c r="AC122" s="735">
        <v>0</v>
      </c>
      <c r="AD122" s="720" t="s">
        <v>707</v>
      </c>
      <c r="AE122" s="724"/>
    </row>
    <row r="123" spans="1:31" ht="24.75" customHeight="1">
      <c r="A123" s="298" t="s">
        <v>712</v>
      </c>
      <c r="B123" s="355" t="s">
        <v>42</v>
      </c>
      <c r="C123" s="299">
        <v>46372</v>
      </c>
      <c r="D123" s="455"/>
      <c r="E123" s="299"/>
      <c r="F123" s="298"/>
      <c r="G123" s="742"/>
      <c r="H123" s="753">
        <v>89</v>
      </c>
      <c r="I123" s="301" t="s">
        <v>545</v>
      </c>
      <c r="J123" s="743" t="s">
        <v>33</v>
      </c>
      <c r="K123" s="743" t="s">
        <v>526</v>
      </c>
      <c r="L123" s="299"/>
      <c r="M123" s="747" t="s">
        <v>110</v>
      </c>
      <c r="N123" s="818">
        <v>116114</v>
      </c>
      <c r="O123" s="747" t="s">
        <v>110</v>
      </c>
      <c r="P123" s="738" t="s">
        <v>32</v>
      </c>
      <c r="Q123" s="1003"/>
      <c r="R123" s="1003"/>
      <c r="S123" s="1079"/>
      <c r="T123" s="1079"/>
      <c r="U123" s="1079"/>
      <c r="V123" s="754">
        <v>9709</v>
      </c>
      <c r="W123" s="723"/>
      <c r="X123" s="754">
        <v>9709</v>
      </c>
      <c r="Y123" s="1067"/>
      <c r="Z123" s="1004"/>
      <c r="AA123" s="736">
        <v>0</v>
      </c>
      <c r="AB123" s="736">
        <v>0</v>
      </c>
      <c r="AC123" s="735">
        <v>0</v>
      </c>
      <c r="AD123" s="720" t="s">
        <v>707</v>
      </c>
      <c r="AE123" s="724"/>
    </row>
    <row r="124" spans="1:31" ht="24.75" customHeight="1">
      <c r="A124" s="298" t="s">
        <v>713</v>
      </c>
      <c r="B124" s="355" t="s">
        <v>42</v>
      </c>
      <c r="C124" s="299">
        <v>46340</v>
      </c>
      <c r="D124" s="455"/>
      <c r="E124" s="299"/>
      <c r="F124" s="298"/>
      <c r="G124" s="742"/>
      <c r="H124" s="753">
        <v>79</v>
      </c>
      <c r="I124" s="301" t="s">
        <v>545</v>
      </c>
      <c r="J124" s="743" t="s">
        <v>33</v>
      </c>
      <c r="K124" s="743" t="s">
        <v>526</v>
      </c>
      <c r="L124" s="299"/>
      <c r="M124" s="747" t="s">
        <v>110</v>
      </c>
      <c r="N124" s="818">
        <v>108665</v>
      </c>
      <c r="O124" s="747" t="s">
        <v>110</v>
      </c>
      <c r="P124" s="738" t="s">
        <v>32</v>
      </c>
      <c r="Q124" s="1003"/>
      <c r="R124" s="1003"/>
      <c r="S124" s="1079"/>
      <c r="T124" s="1079"/>
      <c r="U124" s="1079"/>
      <c r="V124" s="754">
        <v>9263</v>
      </c>
      <c r="W124" s="723"/>
      <c r="X124" s="754">
        <v>9263</v>
      </c>
      <c r="Y124" s="1067"/>
      <c r="Z124" s="1004"/>
      <c r="AA124" s="736">
        <v>0</v>
      </c>
      <c r="AB124" s="736">
        <v>0</v>
      </c>
      <c r="AC124" s="735">
        <v>0</v>
      </c>
      <c r="AD124" s="720" t="s">
        <v>707</v>
      </c>
      <c r="AE124" s="724"/>
    </row>
    <row r="125" spans="1:31" ht="24.75" customHeight="1">
      <c r="A125" s="298" t="s">
        <v>714</v>
      </c>
      <c r="B125" s="355" t="s">
        <v>42</v>
      </c>
      <c r="C125" s="299">
        <v>46340</v>
      </c>
      <c r="D125" s="455"/>
      <c r="E125" s="299"/>
      <c r="F125" s="298"/>
      <c r="G125" s="742"/>
      <c r="H125" s="753">
        <v>87</v>
      </c>
      <c r="I125" s="301" t="s">
        <v>545</v>
      </c>
      <c r="J125" s="743" t="s">
        <v>33</v>
      </c>
      <c r="K125" s="743" t="s">
        <v>526</v>
      </c>
      <c r="L125" s="299"/>
      <c r="M125" s="747" t="s">
        <v>110</v>
      </c>
      <c r="N125" s="818">
        <v>120731</v>
      </c>
      <c r="O125" s="747" t="s">
        <v>110</v>
      </c>
      <c r="P125" s="738" t="s">
        <v>32</v>
      </c>
      <c r="Q125" s="1003"/>
      <c r="R125" s="1003"/>
      <c r="S125" s="1079"/>
      <c r="T125" s="1079"/>
      <c r="U125" s="1079"/>
      <c r="V125" s="754">
        <v>10385</v>
      </c>
      <c r="W125" s="723"/>
      <c r="X125" s="754">
        <v>10385</v>
      </c>
      <c r="Y125" s="1067"/>
      <c r="Z125" s="1004"/>
      <c r="AA125" s="736">
        <v>0</v>
      </c>
      <c r="AB125" s="736">
        <v>0</v>
      </c>
      <c r="AC125" s="735">
        <v>0</v>
      </c>
      <c r="AD125" s="720" t="s">
        <v>707</v>
      </c>
      <c r="AE125" s="724"/>
    </row>
    <row r="126" spans="1:31" ht="24.75" customHeight="1">
      <c r="A126" s="298" t="s">
        <v>715</v>
      </c>
      <c r="B126" s="355" t="s">
        <v>42</v>
      </c>
      <c r="C126" s="299">
        <v>46310</v>
      </c>
      <c r="D126" s="455"/>
      <c r="E126" s="299"/>
      <c r="F126" s="298"/>
      <c r="G126" s="742"/>
      <c r="H126" s="753">
        <v>86</v>
      </c>
      <c r="I126" s="301" t="s">
        <v>545</v>
      </c>
      <c r="J126" s="743" t="s">
        <v>33</v>
      </c>
      <c r="K126" s="743" t="s">
        <v>526</v>
      </c>
      <c r="L126" s="299"/>
      <c r="M126" s="747" t="s">
        <v>110</v>
      </c>
      <c r="N126" s="818">
        <v>111864</v>
      </c>
      <c r="O126" s="747" t="s">
        <v>110</v>
      </c>
      <c r="P126" s="738" t="s">
        <v>32</v>
      </c>
      <c r="Q126" s="1003"/>
      <c r="R126" s="1003"/>
      <c r="S126" s="1079"/>
      <c r="T126" s="1079"/>
      <c r="U126" s="1079"/>
      <c r="V126" s="754">
        <v>9398</v>
      </c>
      <c r="W126" s="723"/>
      <c r="X126" s="754">
        <v>9398</v>
      </c>
      <c r="Y126" s="1067"/>
      <c r="Z126" s="1004"/>
      <c r="AA126" s="736">
        <v>0</v>
      </c>
      <c r="AB126" s="736">
        <v>0</v>
      </c>
      <c r="AC126" s="735">
        <v>0</v>
      </c>
      <c r="AD126" s="720" t="s">
        <v>707</v>
      </c>
      <c r="AE126" s="724"/>
    </row>
    <row r="127" spans="1:31" ht="24.75" customHeight="1">
      <c r="A127" s="298" t="s">
        <v>716</v>
      </c>
      <c r="B127" s="355" t="s">
        <v>42</v>
      </c>
      <c r="C127" s="299">
        <v>46310</v>
      </c>
      <c r="D127" s="455"/>
      <c r="E127" s="299"/>
      <c r="F127" s="298"/>
      <c r="G127" s="742"/>
      <c r="H127" s="753">
        <v>63</v>
      </c>
      <c r="I127" s="301" t="s">
        <v>545</v>
      </c>
      <c r="J127" s="743" t="s">
        <v>33</v>
      </c>
      <c r="K127" s="743" t="s">
        <v>526</v>
      </c>
      <c r="L127" s="299"/>
      <c r="M127" s="747" t="s">
        <v>110</v>
      </c>
      <c r="N127" s="818">
        <v>88533.5</v>
      </c>
      <c r="O127" s="747" t="s">
        <v>110</v>
      </c>
      <c r="P127" s="738" t="s">
        <v>32</v>
      </c>
      <c r="Q127" s="1003"/>
      <c r="R127" s="1003"/>
      <c r="S127" s="1079"/>
      <c r="T127" s="1079"/>
      <c r="U127" s="1079"/>
      <c r="V127" s="754">
        <v>7517</v>
      </c>
      <c r="W127" s="723"/>
      <c r="X127" s="754">
        <v>7517</v>
      </c>
      <c r="Y127" s="1067"/>
      <c r="Z127" s="1004"/>
      <c r="AA127" s="736">
        <v>0</v>
      </c>
      <c r="AB127" s="736">
        <v>0</v>
      </c>
      <c r="AC127" s="735">
        <v>0</v>
      </c>
      <c r="AD127" s="720" t="s">
        <v>707</v>
      </c>
      <c r="AE127" s="724"/>
    </row>
    <row r="128" spans="1:31" ht="24.75" customHeight="1">
      <c r="A128" s="298" t="s">
        <v>717</v>
      </c>
      <c r="B128" s="355" t="s">
        <v>42</v>
      </c>
      <c r="C128" s="299">
        <v>46218</v>
      </c>
      <c r="D128" s="455"/>
      <c r="E128" s="299"/>
      <c r="F128" s="298"/>
      <c r="G128" s="742"/>
      <c r="H128" s="753">
        <v>78</v>
      </c>
      <c r="I128" s="301" t="s">
        <v>545</v>
      </c>
      <c r="J128" s="743" t="s">
        <v>33</v>
      </c>
      <c r="K128" s="743" t="s">
        <v>526</v>
      </c>
      <c r="L128" s="299"/>
      <c r="M128" s="747" t="s">
        <v>110</v>
      </c>
      <c r="N128" s="818">
        <v>75143.5</v>
      </c>
      <c r="O128" s="747" t="s">
        <v>110</v>
      </c>
      <c r="P128" s="738" t="s">
        <v>32</v>
      </c>
      <c r="Q128" s="1003"/>
      <c r="R128" s="1003"/>
      <c r="S128" s="1079"/>
      <c r="T128" s="1079"/>
      <c r="U128" s="1079"/>
      <c r="V128" s="754">
        <v>5920</v>
      </c>
      <c r="W128" s="723"/>
      <c r="X128" s="754">
        <v>5920</v>
      </c>
      <c r="Y128" s="1067"/>
      <c r="Z128" s="1004"/>
      <c r="AA128" s="736">
        <v>0</v>
      </c>
      <c r="AB128" s="736">
        <v>0</v>
      </c>
      <c r="AC128" s="735">
        <v>0</v>
      </c>
      <c r="AD128" s="720" t="s">
        <v>707</v>
      </c>
      <c r="AE128" s="724"/>
    </row>
    <row r="129" spans="1:31" ht="24.75" customHeight="1">
      <c r="A129" s="298" t="s">
        <v>718</v>
      </c>
      <c r="B129" s="355" t="s">
        <v>42</v>
      </c>
      <c r="C129" s="299">
        <v>46310</v>
      </c>
      <c r="D129" s="455"/>
      <c r="E129" s="299"/>
      <c r="F129" s="298"/>
      <c r="G129" s="742"/>
      <c r="H129" s="753">
        <v>60</v>
      </c>
      <c r="I129" s="301" t="s">
        <v>545</v>
      </c>
      <c r="J129" s="743" t="s">
        <v>33</v>
      </c>
      <c r="K129" s="743" t="s">
        <v>526</v>
      </c>
      <c r="L129" s="299"/>
      <c r="M129" s="747" t="s">
        <v>110</v>
      </c>
      <c r="N129" s="818">
        <v>66890</v>
      </c>
      <c r="O129" s="747" t="s">
        <v>110</v>
      </c>
      <c r="P129" s="738" t="s">
        <v>32</v>
      </c>
      <c r="Q129" s="1003"/>
      <c r="R129" s="1003"/>
      <c r="S129" s="1079"/>
      <c r="T129" s="1079"/>
      <c r="U129" s="1079"/>
      <c r="V129" s="754">
        <v>5589</v>
      </c>
      <c r="W129" s="723"/>
      <c r="X129" s="754">
        <v>5589</v>
      </c>
      <c r="Y129" s="1067"/>
      <c r="Z129" s="1004"/>
      <c r="AA129" s="736">
        <v>0</v>
      </c>
      <c r="AB129" s="736">
        <v>0</v>
      </c>
      <c r="AC129" s="735">
        <v>0</v>
      </c>
      <c r="AD129" s="720" t="s">
        <v>707</v>
      </c>
      <c r="AE129" s="724"/>
    </row>
    <row r="130" spans="1:31" ht="24.75" customHeight="1">
      <c r="A130" s="298" t="s">
        <v>719</v>
      </c>
      <c r="B130" s="355" t="s">
        <v>42</v>
      </c>
      <c r="C130" s="299">
        <v>46310</v>
      </c>
      <c r="D130" s="455"/>
      <c r="E130" s="299"/>
      <c r="F130" s="298"/>
      <c r="G130" s="742"/>
      <c r="H130" s="753">
        <v>60</v>
      </c>
      <c r="I130" s="301" t="s">
        <v>545</v>
      </c>
      <c r="J130" s="743" t="s">
        <v>33</v>
      </c>
      <c r="K130" s="743" t="s">
        <v>526</v>
      </c>
      <c r="L130" s="299"/>
      <c r="M130" s="747" t="s">
        <v>110</v>
      </c>
      <c r="N130" s="818">
        <v>65974</v>
      </c>
      <c r="O130" s="747" t="s">
        <v>110</v>
      </c>
      <c r="P130" s="738" t="s">
        <v>32</v>
      </c>
      <c r="Q130" s="1003"/>
      <c r="R130" s="1003"/>
      <c r="S130" s="1079"/>
      <c r="T130" s="1079"/>
      <c r="U130" s="1079"/>
      <c r="V130" s="754">
        <v>5515</v>
      </c>
      <c r="W130" s="723"/>
      <c r="X130" s="754">
        <v>5515</v>
      </c>
      <c r="Y130" s="1067"/>
      <c r="Z130" s="1004"/>
      <c r="AA130" s="736">
        <v>0</v>
      </c>
      <c r="AB130" s="736">
        <v>0</v>
      </c>
      <c r="AC130" s="735">
        <v>0</v>
      </c>
      <c r="AD130" s="720" t="s">
        <v>707</v>
      </c>
      <c r="AE130" s="724"/>
    </row>
    <row r="131" spans="1:31" ht="24.75" customHeight="1">
      <c r="A131" s="298" t="s">
        <v>720</v>
      </c>
      <c r="B131" s="355" t="s">
        <v>42</v>
      </c>
      <c r="C131" s="299">
        <v>46188</v>
      </c>
      <c r="D131" s="455"/>
      <c r="E131" s="299"/>
      <c r="F131" s="298"/>
      <c r="G131" s="742"/>
      <c r="H131" s="753">
        <v>62</v>
      </c>
      <c r="I131" s="301" t="s">
        <v>545</v>
      </c>
      <c r="J131" s="743" t="s">
        <v>33</v>
      </c>
      <c r="K131" s="743" t="s">
        <v>526</v>
      </c>
      <c r="L131" s="299"/>
      <c r="M131" s="747" t="s">
        <v>110</v>
      </c>
      <c r="N131" s="818">
        <v>63989.5</v>
      </c>
      <c r="O131" s="747" t="s">
        <v>110</v>
      </c>
      <c r="P131" s="738" t="s">
        <v>32</v>
      </c>
      <c r="Q131" s="1003"/>
      <c r="R131" s="1003"/>
      <c r="S131" s="1079"/>
      <c r="T131" s="1079"/>
      <c r="U131" s="1079"/>
      <c r="V131" s="754">
        <v>5191</v>
      </c>
      <c r="W131" s="723"/>
      <c r="X131" s="754">
        <v>5191</v>
      </c>
      <c r="Y131" s="1067"/>
      <c r="Z131" s="1004"/>
      <c r="AA131" s="736">
        <v>0</v>
      </c>
      <c r="AB131" s="736">
        <v>0</v>
      </c>
      <c r="AC131" s="735">
        <v>0</v>
      </c>
      <c r="AD131" s="720" t="s">
        <v>707</v>
      </c>
      <c r="AE131" s="724"/>
    </row>
    <row r="132" spans="1:31" ht="24.75" customHeight="1">
      <c r="A132" s="298" t="s">
        <v>721</v>
      </c>
      <c r="B132" s="355" t="s">
        <v>42</v>
      </c>
      <c r="C132" s="299">
        <v>46188</v>
      </c>
      <c r="D132" s="455"/>
      <c r="E132" s="299"/>
      <c r="F132" s="298"/>
      <c r="G132" s="742"/>
      <c r="H132" s="753">
        <v>60</v>
      </c>
      <c r="I132" s="301" t="s">
        <v>545</v>
      </c>
      <c r="J132" s="743" t="s">
        <v>33</v>
      </c>
      <c r="K132" s="743" t="s">
        <v>526</v>
      </c>
      <c r="L132" s="299"/>
      <c r="M132" s="747" t="s">
        <v>110</v>
      </c>
      <c r="N132" s="818">
        <v>67355.5</v>
      </c>
      <c r="O132" s="747" t="s">
        <v>110</v>
      </c>
      <c r="P132" s="738" t="s">
        <v>32</v>
      </c>
      <c r="Q132" s="1003"/>
      <c r="R132" s="1003"/>
      <c r="S132" s="1079"/>
      <c r="T132" s="1079"/>
      <c r="U132" s="1079"/>
      <c r="V132" s="754">
        <v>5620</v>
      </c>
      <c r="W132" s="723"/>
      <c r="X132" s="754">
        <v>5620</v>
      </c>
      <c r="Y132" s="1067"/>
      <c r="Z132" s="1004"/>
      <c r="AA132" s="736">
        <v>0</v>
      </c>
      <c r="AB132" s="736">
        <v>0</v>
      </c>
      <c r="AC132" s="735">
        <v>0</v>
      </c>
      <c r="AD132" s="720" t="s">
        <v>707</v>
      </c>
      <c r="AE132" s="724"/>
    </row>
    <row r="133" spans="1:31" ht="24.75" customHeight="1">
      <c r="A133" s="298" t="s">
        <v>722</v>
      </c>
      <c r="B133" s="355" t="s">
        <v>42</v>
      </c>
      <c r="C133" s="299">
        <v>46127</v>
      </c>
      <c r="D133" s="455"/>
      <c r="E133" s="299"/>
      <c r="F133" s="298"/>
      <c r="G133" s="742"/>
      <c r="H133" s="753">
        <v>86</v>
      </c>
      <c r="I133" s="301" t="s">
        <v>545</v>
      </c>
      <c r="J133" s="743" t="s">
        <v>33</v>
      </c>
      <c r="K133" s="743" t="s">
        <v>526</v>
      </c>
      <c r="L133" s="299"/>
      <c r="M133" s="747" t="s">
        <v>110</v>
      </c>
      <c r="N133" s="818">
        <v>86438.5</v>
      </c>
      <c r="O133" s="747" t="s">
        <v>110</v>
      </c>
      <c r="P133" s="738" t="s">
        <v>32</v>
      </c>
      <c r="Q133" s="1003"/>
      <c r="R133" s="1003"/>
      <c r="S133" s="1079"/>
      <c r="T133" s="1079"/>
      <c r="U133" s="1079"/>
      <c r="V133" s="754">
        <v>6864</v>
      </c>
      <c r="W133" s="723"/>
      <c r="X133" s="754">
        <v>6864</v>
      </c>
      <c r="Y133" s="1067"/>
      <c r="Z133" s="1004"/>
      <c r="AA133" s="736">
        <v>0</v>
      </c>
      <c r="AB133" s="736">
        <v>0</v>
      </c>
      <c r="AC133" s="735">
        <v>0</v>
      </c>
      <c r="AD133" s="720" t="s">
        <v>707</v>
      </c>
      <c r="AE133" s="724"/>
    </row>
    <row r="134" spans="1:31" ht="24.75" customHeight="1">
      <c r="A134" s="298" t="s">
        <v>723</v>
      </c>
      <c r="B134" s="355" t="s">
        <v>42</v>
      </c>
      <c r="C134" s="299">
        <v>46188</v>
      </c>
      <c r="D134" s="455"/>
      <c r="E134" s="299"/>
      <c r="F134" s="298"/>
      <c r="G134" s="742"/>
      <c r="H134" s="753">
        <v>89</v>
      </c>
      <c r="I134" s="301" t="s">
        <v>545</v>
      </c>
      <c r="J134" s="743" t="s">
        <v>33</v>
      </c>
      <c r="K134" s="743" t="s">
        <v>526</v>
      </c>
      <c r="L134" s="299"/>
      <c r="M134" s="747" t="s">
        <v>110</v>
      </c>
      <c r="N134" s="818">
        <v>88748.5</v>
      </c>
      <c r="O134" s="747" t="s">
        <v>110</v>
      </c>
      <c r="P134" s="738" t="s">
        <v>32</v>
      </c>
      <c r="Q134" s="1003"/>
      <c r="R134" s="1003"/>
      <c r="S134" s="1079"/>
      <c r="T134" s="1079"/>
      <c r="U134" s="1079"/>
      <c r="V134" s="754">
        <v>6461</v>
      </c>
      <c r="W134" s="723"/>
      <c r="X134" s="754">
        <v>6461</v>
      </c>
      <c r="Y134" s="1067"/>
      <c r="Z134" s="1004"/>
      <c r="AA134" s="736">
        <v>0</v>
      </c>
      <c r="AB134" s="736">
        <v>0</v>
      </c>
      <c r="AC134" s="735">
        <v>0</v>
      </c>
      <c r="AD134" s="720" t="s">
        <v>707</v>
      </c>
      <c r="AE134" s="724"/>
    </row>
    <row r="135" spans="1:31" ht="24.75" customHeight="1">
      <c r="A135" s="298" t="s">
        <v>724</v>
      </c>
      <c r="B135" s="355" t="s">
        <v>42</v>
      </c>
      <c r="C135" s="299">
        <v>46127</v>
      </c>
      <c r="D135" s="455"/>
      <c r="E135" s="299"/>
      <c r="F135" s="298"/>
      <c r="G135" s="742"/>
      <c r="H135" s="753">
        <v>25</v>
      </c>
      <c r="I135" s="301" t="s">
        <v>545</v>
      </c>
      <c r="J135" s="743" t="s">
        <v>33</v>
      </c>
      <c r="K135" s="743" t="s">
        <v>526</v>
      </c>
      <c r="L135" s="299"/>
      <c r="M135" s="747" t="s">
        <v>110</v>
      </c>
      <c r="N135" s="818">
        <v>33288</v>
      </c>
      <c r="O135" s="747" t="s">
        <v>110</v>
      </c>
      <c r="P135" s="738" t="s">
        <v>32</v>
      </c>
      <c r="Q135" s="1003"/>
      <c r="R135" s="1003"/>
      <c r="S135" s="1079"/>
      <c r="T135" s="1079"/>
      <c r="U135" s="1079"/>
      <c r="V135" s="754">
        <v>2790</v>
      </c>
      <c r="W135" s="723"/>
      <c r="X135" s="754">
        <v>2790</v>
      </c>
      <c r="Y135" s="1067"/>
      <c r="Z135" s="1004"/>
      <c r="AA135" s="736">
        <v>0</v>
      </c>
      <c r="AB135" s="736">
        <v>0</v>
      </c>
      <c r="AC135" s="735">
        <v>0</v>
      </c>
      <c r="AD135" s="720" t="s">
        <v>707</v>
      </c>
      <c r="AE135" s="724"/>
    </row>
    <row r="136" spans="1:31" ht="24.75" customHeight="1">
      <c r="A136" s="298" t="s">
        <v>725</v>
      </c>
      <c r="B136" s="355" t="s">
        <v>42</v>
      </c>
      <c r="C136" s="299">
        <v>46127</v>
      </c>
      <c r="D136" s="455"/>
      <c r="E136" s="299"/>
      <c r="F136" s="298"/>
      <c r="G136" s="742"/>
      <c r="H136" s="753">
        <v>79</v>
      </c>
      <c r="I136" s="301" t="s">
        <v>545</v>
      </c>
      <c r="J136" s="743" t="s">
        <v>33</v>
      </c>
      <c r="K136" s="743" t="s">
        <v>526</v>
      </c>
      <c r="L136" s="299"/>
      <c r="M136" s="747" t="s">
        <v>110</v>
      </c>
      <c r="N136" s="818">
        <v>89875.5</v>
      </c>
      <c r="O136" s="747" t="s">
        <v>110</v>
      </c>
      <c r="P136" s="738" t="s">
        <v>32</v>
      </c>
      <c r="Q136" s="1003"/>
      <c r="R136" s="1003"/>
      <c r="S136" s="1079"/>
      <c r="T136" s="1079"/>
      <c r="U136" s="1079"/>
      <c r="V136" s="754">
        <v>7368</v>
      </c>
      <c r="W136" s="723"/>
      <c r="X136" s="754">
        <v>7368</v>
      </c>
      <c r="Y136" s="1067"/>
      <c r="Z136" s="1004"/>
      <c r="AA136" s="736">
        <v>0</v>
      </c>
      <c r="AB136" s="736">
        <v>0</v>
      </c>
      <c r="AC136" s="735">
        <v>0</v>
      </c>
      <c r="AD136" s="720" t="s">
        <v>707</v>
      </c>
      <c r="AE136" s="724"/>
    </row>
    <row r="137" spans="1:31" ht="24.75" customHeight="1">
      <c r="A137" s="298" t="s">
        <v>726</v>
      </c>
      <c r="B137" s="355" t="s">
        <v>42</v>
      </c>
      <c r="C137" s="299">
        <v>46188</v>
      </c>
      <c r="D137" s="455"/>
      <c r="E137" s="299"/>
      <c r="F137" s="298"/>
      <c r="G137" s="742"/>
      <c r="H137" s="753">
        <v>84</v>
      </c>
      <c r="I137" s="301" t="s">
        <v>545</v>
      </c>
      <c r="J137" s="743" t="s">
        <v>33</v>
      </c>
      <c r="K137" s="743" t="s">
        <v>526</v>
      </c>
      <c r="L137" s="299"/>
      <c r="M137" s="747" t="s">
        <v>110</v>
      </c>
      <c r="N137" s="818">
        <v>95052.5</v>
      </c>
      <c r="O137" s="747" t="s">
        <v>110</v>
      </c>
      <c r="P137" s="738" t="s">
        <v>32</v>
      </c>
      <c r="Q137" s="1003"/>
      <c r="R137" s="1003"/>
      <c r="S137" s="1079"/>
      <c r="T137" s="1079"/>
      <c r="U137" s="1079"/>
      <c r="V137" s="754">
        <v>7844</v>
      </c>
      <c r="W137" s="723"/>
      <c r="X137" s="754">
        <v>7844</v>
      </c>
      <c r="Y137" s="1067"/>
      <c r="Z137" s="1004"/>
      <c r="AA137" s="736">
        <v>0</v>
      </c>
      <c r="AB137" s="736">
        <v>0</v>
      </c>
      <c r="AC137" s="735">
        <v>0</v>
      </c>
      <c r="AD137" s="720" t="s">
        <v>707</v>
      </c>
      <c r="AE137" s="724"/>
    </row>
    <row r="138" spans="1:31" ht="24.75" customHeight="1">
      <c r="A138" s="298" t="s">
        <v>727</v>
      </c>
      <c r="B138" s="355" t="s">
        <v>42</v>
      </c>
      <c r="C138" s="299">
        <v>46188</v>
      </c>
      <c r="D138" s="455"/>
      <c r="E138" s="299"/>
      <c r="F138" s="298"/>
      <c r="G138" s="742"/>
      <c r="H138" s="753">
        <v>88</v>
      </c>
      <c r="I138" s="301" t="s">
        <v>545</v>
      </c>
      <c r="J138" s="743" t="s">
        <v>33</v>
      </c>
      <c r="K138" s="743" t="s">
        <v>526</v>
      </c>
      <c r="L138" s="299"/>
      <c r="M138" s="747" t="s">
        <v>110</v>
      </c>
      <c r="N138" s="818">
        <v>102476</v>
      </c>
      <c r="O138" s="747" t="s">
        <v>110</v>
      </c>
      <c r="P138" s="738" t="s">
        <v>32</v>
      </c>
      <c r="Q138" s="1003"/>
      <c r="R138" s="1003"/>
      <c r="S138" s="1079"/>
      <c r="T138" s="1079"/>
      <c r="U138" s="1079"/>
      <c r="V138" s="754">
        <v>8148</v>
      </c>
      <c r="W138" s="723"/>
      <c r="X138" s="754">
        <v>8148</v>
      </c>
      <c r="Y138" s="1067"/>
      <c r="Z138" s="1004"/>
      <c r="AA138" s="736">
        <v>0</v>
      </c>
      <c r="AB138" s="736">
        <v>0</v>
      </c>
      <c r="AC138" s="735">
        <v>0</v>
      </c>
      <c r="AD138" s="720" t="s">
        <v>707</v>
      </c>
      <c r="AE138" s="724"/>
    </row>
    <row r="139" spans="1:31" ht="24.75" customHeight="1">
      <c r="A139" s="298" t="s">
        <v>728</v>
      </c>
      <c r="B139" s="355" t="s">
        <v>42</v>
      </c>
      <c r="C139" s="299">
        <v>46157</v>
      </c>
      <c r="D139" s="455"/>
      <c r="E139" s="299"/>
      <c r="F139" s="298"/>
      <c r="G139" s="742"/>
      <c r="H139" s="753">
        <v>60</v>
      </c>
      <c r="I139" s="301" t="s">
        <v>545</v>
      </c>
      <c r="J139" s="743" t="s">
        <v>33</v>
      </c>
      <c r="K139" s="743" t="s">
        <v>526</v>
      </c>
      <c r="L139" s="299"/>
      <c r="M139" s="747" t="s">
        <v>110</v>
      </c>
      <c r="N139" s="818">
        <v>80344</v>
      </c>
      <c r="O139" s="747" t="s">
        <v>110</v>
      </c>
      <c r="P139" s="738" t="s">
        <v>32</v>
      </c>
      <c r="Q139" s="1003"/>
      <c r="R139" s="1003"/>
      <c r="S139" s="1079"/>
      <c r="T139" s="1079"/>
      <c r="U139" s="1079"/>
      <c r="V139" s="754">
        <v>6829</v>
      </c>
      <c r="W139" s="723"/>
      <c r="X139" s="754">
        <v>6829</v>
      </c>
      <c r="Y139" s="1067"/>
      <c r="Z139" s="1004"/>
      <c r="AA139" s="736">
        <v>0</v>
      </c>
      <c r="AB139" s="736">
        <v>0</v>
      </c>
      <c r="AC139" s="735">
        <v>0</v>
      </c>
      <c r="AD139" s="720" t="s">
        <v>707</v>
      </c>
      <c r="AE139" s="724"/>
    </row>
    <row r="140" spans="1:31" ht="24.75" customHeight="1">
      <c r="A140" s="298" t="s">
        <v>729</v>
      </c>
      <c r="B140" s="355" t="s">
        <v>42</v>
      </c>
      <c r="C140" s="299">
        <v>46188</v>
      </c>
      <c r="D140" s="455"/>
      <c r="E140" s="299"/>
      <c r="F140" s="298"/>
      <c r="G140" s="742"/>
      <c r="H140" s="753">
        <v>61</v>
      </c>
      <c r="I140" s="301" t="s">
        <v>545</v>
      </c>
      <c r="J140" s="743" t="s">
        <v>33</v>
      </c>
      <c r="K140" s="743" t="s">
        <v>526</v>
      </c>
      <c r="L140" s="299"/>
      <c r="M140" s="747" t="s">
        <v>110</v>
      </c>
      <c r="N140" s="818">
        <v>73166</v>
      </c>
      <c r="O140" s="747" t="s">
        <v>110</v>
      </c>
      <c r="P140" s="738" t="s">
        <v>32</v>
      </c>
      <c r="Q140" s="1003"/>
      <c r="R140" s="1003"/>
      <c r="S140" s="1079"/>
      <c r="T140" s="1079"/>
      <c r="U140" s="1079"/>
      <c r="V140" s="754">
        <v>6157</v>
      </c>
      <c r="W140" s="723"/>
      <c r="X140" s="754">
        <v>6157</v>
      </c>
      <c r="Y140" s="1067"/>
      <c r="Z140" s="1004"/>
      <c r="AA140" s="736">
        <v>0</v>
      </c>
      <c r="AB140" s="736">
        <v>0</v>
      </c>
      <c r="AC140" s="735">
        <v>0</v>
      </c>
      <c r="AD140" s="720" t="s">
        <v>707</v>
      </c>
      <c r="AE140" s="724"/>
    </row>
    <row r="141" spans="1:31" ht="24.75" customHeight="1">
      <c r="A141" s="298" t="s">
        <v>730</v>
      </c>
      <c r="B141" s="355" t="s">
        <v>42</v>
      </c>
      <c r="C141" s="299">
        <v>46188</v>
      </c>
      <c r="D141" s="455"/>
      <c r="E141" s="299"/>
      <c r="F141" s="298"/>
      <c r="G141" s="742"/>
      <c r="H141" s="753">
        <v>89</v>
      </c>
      <c r="I141" s="301" t="s">
        <v>545</v>
      </c>
      <c r="J141" s="743" t="s">
        <v>33</v>
      </c>
      <c r="K141" s="743" t="s">
        <v>526</v>
      </c>
      <c r="L141" s="299"/>
      <c r="M141" s="747" t="s">
        <v>110</v>
      </c>
      <c r="N141" s="818">
        <v>114642</v>
      </c>
      <c r="O141" s="747" t="s">
        <v>110</v>
      </c>
      <c r="P141" s="738" t="s">
        <v>32</v>
      </c>
      <c r="Q141" s="1003"/>
      <c r="R141" s="1003"/>
      <c r="S141" s="1079"/>
      <c r="T141" s="1079"/>
      <c r="U141" s="1079"/>
      <c r="V141" s="754">
        <v>9537</v>
      </c>
      <c r="W141" s="723"/>
      <c r="X141" s="754">
        <v>9537</v>
      </c>
      <c r="Y141" s="1067"/>
      <c r="Z141" s="1004"/>
      <c r="AA141" s="736">
        <v>0</v>
      </c>
      <c r="AB141" s="736">
        <v>0</v>
      </c>
      <c r="AC141" s="735">
        <v>0</v>
      </c>
      <c r="AD141" s="720" t="s">
        <v>707</v>
      </c>
      <c r="AE141" s="724"/>
    </row>
    <row r="142" spans="1:31" ht="24.75" customHeight="1">
      <c r="A142" s="298" t="s">
        <v>731</v>
      </c>
      <c r="B142" s="355" t="s">
        <v>42</v>
      </c>
      <c r="C142" s="299">
        <v>46188</v>
      </c>
      <c r="D142" s="455"/>
      <c r="E142" s="299"/>
      <c r="F142" s="298"/>
      <c r="G142" s="742"/>
      <c r="H142" s="753">
        <v>87</v>
      </c>
      <c r="I142" s="301" t="s">
        <v>545</v>
      </c>
      <c r="J142" s="743" t="s">
        <v>33</v>
      </c>
      <c r="K142" s="743" t="s">
        <v>526</v>
      </c>
      <c r="L142" s="299"/>
      <c r="M142" s="747" t="s">
        <v>110</v>
      </c>
      <c r="N142" s="818">
        <v>85589.5</v>
      </c>
      <c r="O142" s="747" t="s">
        <v>110</v>
      </c>
      <c r="P142" s="738" t="s">
        <v>32</v>
      </c>
      <c r="Q142" s="1003"/>
      <c r="R142" s="1003"/>
      <c r="S142" s="1079"/>
      <c r="T142" s="1079"/>
      <c r="U142" s="1079"/>
      <c r="V142" s="754">
        <v>6796</v>
      </c>
      <c r="W142" s="723"/>
      <c r="X142" s="754">
        <v>6796</v>
      </c>
      <c r="Y142" s="1067"/>
      <c r="Z142" s="1004"/>
      <c r="AA142" s="736">
        <v>0</v>
      </c>
      <c r="AB142" s="736">
        <v>0</v>
      </c>
      <c r="AC142" s="735">
        <v>0</v>
      </c>
      <c r="AD142" s="720" t="s">
        <v>707</v>
      </c>
      <c r="AE142" s="724"/>
    </row>
    <row r="143" spans="1:31" ht="24.75" customHeight="1">
      <c r="A143" s="298" t="s">
        <v>732</v>
      </c>
      <c r="B143" s="355" t="s">
        <v>42</v>
      </c>
      <c r="C143" s="299">
        <v>46188</v>
      </c>
      <c r="D143" s="455"/>
      <c r="E143" s="299"/>
      <c r="F143" s="298"/>
      <c r="G143" s="742"/>
      <c r="H143" s="753">
        <v>76</v>
      </c>
      <c r="I143" s="301" t="s">
        <v>545</v>
      </c>
      <c r="J143" s="743" t="s">
        <v>33</v>
      </c>
      <c r="K143" s="743" t="s">
        <v>526</v>
      </c>
      <c r="L143" s="299"/>
      <c r="M143" s="747" t="s">
        <v>110</v>
      </c>
      <c r="N143" s="818">
        <v>76640</v>
      </c>
      <c r="O143" s="747" t="s">
        <v>110</v>
      </c>
      <c r="P143" s="738" t="s">
        <v>32</v>
      </c>
      <c r="Q143" s="1003"/>
      <c r="R143" s="1003"/>
      <c r="S143" s="1079"/>
      <c r="T143" s="1079"/>
      <c r="U143" s="1079"/>
      <c r="V143" s="754">
        <v>6149</v>
      </c>
      <c r="W143" s="723"/>
      <c r="X143" s="754">
        <v>6149</v>
      </c>
      <c r="Y143" s="1067"/>
      <c r="Z143" s="1004"/>
      <c r="AA143" s="736">
        <v>0</v>
      </c>
      <c r="AB143" s="736">
        <v>0</v>
      </c>
      <c r="AC143" s="735">
        <v>0</v>
      </c>
      <c r="AD143" s="720" t="s">
        <v>707</v>
      </c>
      <c r="AE143" s="724"/>
    </row>
    <row r="144" spans="1:31" ht="24.75" customHeight="1">
      <c r="A144" s="298" t="s">
        <v>733</v>
      </c>
      <c r="B144" s="355" t="s">
        <v>42</v>
      </c>
      <c r="C144" s="299">
        <v>46188</v>
      </c>
      <c r="D144" s="455"/>
      <c r="E144" s="299"/>
      <c r="F144" s="298"/>
      <c r="G144" s="742"/>
      <c r="H144" s="753">
        <v>89</v>
      </c>
      <c r="I144" s="301" t="s">
        <v>545</v>
      </c>
      <c r="J144" s="743" t="s">
        <v>33</v>
      </c>
      <c r="K144" s="743" t="s">
        <v>526</v>
      </c>
      <c r="L144" s="299"/>
      <c r="M144" s="747" t="s">
        <v>110</v>
      </c>
      <c r="N144" s="818">
        <v>80780</v>
      </c>
      <c r="O144" s="747" t="s">
        <v>110</v>
      </c>
      <c r="P144" s="738" t="s">
        <v>32</v>
      </c>
      <c r="Q144" s="1003"/>
      <c r="R144" s="1003"/>
      <c r="S144" s="1079"/>
      <c r="T144" s="1079"/>
      <c r="U144" s="1079"/>
      <c r="V144" s="754">
        <v>6284</v>
      </c>
      <c r="W144" s="723"/>
      <c r="X144" s="754">
        <v>6284</v>
      </c>
      <c r="Y144" s="1067"/>
      <c r="Z144" s="1004"/>
      <c r="AA144" s="736">
        <v>0</v>
      </c>
      <c r="AB144" s="736">
        <v>0</v>
      </c>
      <c r="AC144" s="735">
        <v>0</v>
      </c>
      <c r="AD144" s="720" t="s">
        <v>707</v>
      </c>
      <c r="AE144" s="724"/>
    </row>
    <row r="145" spans="1:31" ht="24.75" customHeight="1">
      <c r="A145" s="298" t="s">
        <v>734</v>
      </c>
      <c r="B145" s="355" t="s">
        <v>42</v>
      </c>
      <c r="C145" s="299">
        <v>46188</v>
      </c>
      <c r="D145" s="455"/>
      <c r="E145" s="299"/>
      <c r="F145" s="298"/>
      <c r="G145" s="742"/>
      <c r="H145" s="753">
        <v>85</v>
      </c>
      <c r="I145" s="301" t="s">
        <v>545</v>
      </c>
      <c r="J145" s="743" t="s">
        <v>33</v>
      </c>
      <c r="K145" s="743" t="s">
        <v>526</v>
      </c>
      <c r="L145" s="299"/>
      <c r="M145" s="747" t="s">
        <v>110</v>
      </c>
      <c r="N145" s="818">
        <v>95244</v>
      </c>
      <c r="O145" s="747" t="s">
        <v>110</v>
      </c>
      <c r="P145" s="738" t="s">
        <v>32</v>
      </c>
      <c r="Q145" s="1003"/>
      <c r="R145" s="1003"/>
      <c r="S145" s="1079"/>
      <c r="T145" s="1079"/>
      <c r="U145" s="1079"/>
      <c r="V145" s="754">
        <v>7743</v>
      </c>
      <c r="W145" s="723"/>
      <c r="X145" s="754">
        <v>7743</v>
      </c>
      <c r="Y145" s="1067"/>
      <c r="Z145" s="1004"/>
      <c r="AA145" s="736">
        <v>0</v>
      </c>
      <c r="AB145" s="736">
        <v>0</v>
      </c>
      <c r="AC145" s="735">
        <v>0</v>
      </c>
      <c r="AD145" s="720" t="s">
        <v>707</v>
      </c>
      <c r="AE145" s="724"/>
    </row>
    <row r="146" spans="1:31" ht="24.75" customHeight="1">
      <c r="A146" s="298" t="s">
        <v>735</v>
      </c>
      <c r="B146" s="355" t="s">
        <v>42</v>
      </c>
      <c r="C146" s="299">
        <v>46127</v>
      </c>
      <c r="D146" s="455"/>
      <c r="E146" s="299"/>
      <c r="F146" s="298"/>
      <c r="G146" s="742"/>
      <c r="H146" s="753">
        <v>87</v>
      </c>
      <c r="I146" s="301" t="s">
        <v>545</v>
      </c>
      <c r="J146" s="743" t="s">
        <v>33</v>
      </c>
      <c r="K146" s="743" t="s">
        <v>526</v>
      </c>
      <c r="L146" s="299"/>
      <c r="M146" s="747" t="s">
        <v>110</v>
      </c>
      <c r="N146" s="818">
        <v>86888</v>
      </c>
      <c r="O146" s="747" t="s">
        <v>110</v>
      </c>
      <c r="P146" s="738" t="s">
        <v>32</v>
      </c>
      <c r="Q146" s="1003"/>
      <c r="R146" s="1003"/>
      <c r="S146" s="1079"/>
      <c r="T146" s="1079"/>
      <c r="U146" s="1079"/>
      <c r="V146" s="754">
        <v>6932</v>
      </c>
      <c r="W146" s="723"/>
      <c r="X146" s="754">
        <v>6932</v>
      </c>
      <c r="Y146" s="1067"/>
      <c r="Z146" s="1004"/>
      <c r="AA146" s="736">
        <v>0</v>
      </c>
      <c r="AB146" s="736">
        <v>0</v>
      </c>
      <c r="AC146" s="735">
        <v>0</v>
      </c>
      <c r="AD146" s="720" t="s">
        <v>707</v>
      </c>
      <c r="AE146" s="724"/>
    </row>
    <row r="147" spans="1:31" ht="24.75" customHeight="1">
      <c r="A147" s="298" t="s">
        <v>736</v>
      </c>
      <c r="B147" s="355" t="s">
        <v>42</v>
      </c>
      <c r="C147" s="299">
        <v>46127</v>
      </c>
      <c r="D147" s="455"/>
      <c r="E147" s="299"/>
      <c r="F147" s="298"/>
      <c r="G147" s="742"/>
      <c r="H147" s="753">
        <v>87</v>
      </c>
      <c r="I147" s="301" t="s">
        <v>545</v>
      </c>
      <c r="J147" s="743" t="s">
        <v>33</v>
      </c>
      <c r="K147" s="743" t="s">
        <v>526</v>
      </c>
      <c r="L147" s="299"/>
      <c r="M147" s="747" t="s">
        <v>110</v>
      </c>
      <c r="N147" s="818">
        <v>75700</v>
      </c>
      <c r="O147" s="747" t="s">
        <v>110</v>
      </c>
      <c r="P147" s="738" t="s">
        <v>32</v>
      </c>
      <c r="Q147" s="1003"/>
      <c r="R147" s="1003"/>
      <c r="S147" s="1079"/>
      <c r="T147" s="1079"/>
      <c r="U147" s="1079"/>
      <c r="V147" s="754">
        <v>6213</v>
      </c>
      <c r="W147" s="723"/>
      <c r="X147" s="754">
        <v>6213</v>
      </c>
      <c r="Y147" s="1067"/>
      <c r="Z147" s="1004"/>
      <c r="AA147" s="736">
        <v>0</v>
      </c>
      <c r="AB147" s="736">
        <v>0</v>
      </c>
      <c r="AC147" s="735">
        <v>0</v>
      </c>
      <c r="AD147" s="720" t="s">
        <v>707</v>
      </c>
      <c r="AE147" s="724"/>
    </row>
    <row r="148" spans="1:31" ht="24.75" customHeight="1">
      <c r="A148" s="298" t="s">
        <v>737</v>
      </c>
      <c r="B148" s="355" t="s">
        <v>42</v>
      </c>
      <c r="C148" s="299">
        <v>46127</v>
      </c>
      <c r="D148" s="455"/>
      <c r="E148" s="299"/>
      <c r="F148" s="298"/>
      <c r="G148" s="742"/>
      <c r="H148" s="753">
        <v>52</v>
      </c>
      <c r="I148" s="301" t="s">
        <v>545</v>
      </c>
      <c r="J148" s="743" t="s">
        <v>33</v>
      </c>
      <c r="K148" s="743" t="s">
        <v>526</v>
      </c>
      <c r="L148" s="299"/>
      <c r="M148" s="747" t="s">
        <v>110</v>
      </c>
      <c r="N148" s="818">
        <v>53698</v>
      </c>
      <c r="O148" s="747" t="s">
        <v>110</v>
      </c>
      <c r="P148" s="738" t="s">
        <v>32</v>
      </c>
      <c r="Q148" s="1003"/>
      <c r="R148" s="1003"/>
      <c r="S148" s="1079"/>
      <c r="T148" s="1079"/>
      <c r="U148" s="1079"/>
      <c r="V148" s="754">
        <v>4339</v>
      </c>
      <c r="W148" s="723"/>
      <c r="X148" s="754">
        <v>4339</v>
      </c>
      <c r="Y148" s="1067"/>
      <c r="Z148" s="1004"/>
      <c r="AA148" s="736">
        <v>0</v>
      </c>
      <c r="AB148" s="736">
        <v>0</v>
      </c>
      <c r="AC148" s="735">
        <v>0</v>
      </c>
      <c r="AD148" s="720" t="s">
        <v>707</v>
      </c>
      <c r="AE148" s="724"/>
    </row>
    <row r="149" spans="1:31" ht="24.75" customHeight="1">
      <c r="A149" s="298" t="s">
        <v>738</v>
      </c>
      <c r="B149" s="355" t="s">
        <v>42</v>
      </c>
      <c r="C149" s="299">
        <v>46127</v>
      </c>
      <c r="D149" s="455"/>
      <c r="E149" s="299"/>
      <c r="F149" s="298"/>
      <c r="G149" s="742"/>
      <c r="H149" s="753">
        <v>48</v>
      </c>
      <c r="I149" s="301" t="s">
        <v>545</v>
      </c>
      <c r="J149" s="743" t="s">
        <v>33</v>
      </c>
      <c r="K149" s="743" t="s">
        <v>526</v>
      </c>
      <c r="L149" s="299"/>
      <c r="M149" s="747" t="s">
        <v>110</v>
      </c>
      <c r="N149" s="818">
        <v>48883</v>
      </c>
      <c r="O149" s="747" t="s">
        <v>110</v>
      </c>
      <c r="P149" s="738" t="s">
        <v>32</v>
      </c>
      <c r="Q149" s="1003"/>
      <c r="R149" s="1003"/>
      <c r="S149" s="1079"/>
      <c r="T149" s="1079"/>
      <c r="U149" s="1079"/>
      <c r="V149" s="754">
        <v>3940</v>
      </c>
      <c r="W149" s="723"/>
      <c r="X149" s="754">
        <v>3940</v>
      </c>
      <c r="Y149" s="1067"/>
      <c r="Z149" s="1004"/>
      <c r="AA149" s="736">
        <v>0</v>
      </c>
      <c r="AB149" s="736">
        <v>0</v>
      </c>
      <c r="AC149" s="735">
        <v>0</v>
      </c>
      <c r="AD149" s="720" t="s">
        <v>707</v>
      </c>
      <c r="AE149" s="724"/>
    </row>
    <row r="150" spans="1:31" ht="24.75" customHeight="1">
      <c r="A150" s="298" t="s">
        <v>739</v>
      </c>
      <c r="B150" s="355" t="s">
        <v>42</v>
      </c>
      <c r="C150" s="299">
        <v>46218</v>
      </c>
      <c r="D150" s="455"/>
      <c r="E150" s="299"/>
      <c r="F150" s="298"/>
      <c r="G150" s="742"/>
      <c r="H150" s="753">
        <v>88</v>
      </c>
      <c r="I150" s="301" t="s">
        <v>545</v>
      </c>
      <c r="J150" s="743" t="s">
        <v>33</v>
      </c>
      <c r="K150" s="743" t="s">
        <v>526</v>
      </c>
      <c r="L150" s="299"/>
      <c r="M150" s="747" t="s">
        <v>110</v>
      </c>
      <c r="N150" s="818">
        <v>83382</v>
      </c>
      <c r="O150" s="747" t="s">
        <v>110</v>
      </c>
      <c r="P150" s="738" t="s">
        <v>32</v>
      </c>
      <c r="Q150" s="1003"/>
      <c r="R150" s="1003"/>
      <c r="S150" s="1079"/>
      <c r="T150" s="1079"/>
      <c r="U150" s="1079"/>
      <c r="V150" s="754">
        <v>6855</v>
      </c>
      <c r="W150" s="723"/>
      <c r="X150" s="754">
        <v>6855</v>
      </c>
      <c r="Y150" s="1067"/>
      <c r="Z150" s="1004"/>
      <c r="AA150" s="736">
        <v>0</v>
      </c>
      <c r="AB150" s="736">
        <v>0</v>
      </c>
      <c r="AC150" s="735">
        <v>0</v>
      </c>
      <c r="AD150" s="720" t="s">
        <v>707</v>
      </c>
      <c r="AE150" s="724"/>
    </row>
    <row r="151" spans="1:31" ht="24.75" customHeight="1">
      <c r="A151" s="298" t="s">
        <v>740</v>
      </c>
      <c r="B151" s="355" t="s">
        <v>42</v>
      </c>
      <c r="C151" s="299">
        <v>46127</v>
      </c>
      <c r="D151" s="455"/>
      <c r="E151" s="299"/>
      <c r="F151" s="298"/>
      <c r="G151" s="742"/>
      <c r="H151" s="753">
        <v>90</v>
      </c>
      <c r="I151" s="301" t="s">
        <v>545</v>
      </c>
      <c r="J151" s="743" t="s">
        <v>33</v>
      </c>
      <c r="K151" s="743" t="s">
        <v>526</v>
      </c>
      <c r="L151" s="299"/>
      <c r="M151" s="747" t="s">
        <v>110</v>
      </c>
      <c r="N151" s="818">
        <v>88834</v>
      </c>
      <c r="O151" s="747" t="s">
        <v>110</v>
      </c>
      <c r="P151" s="738" t="s">
        <v>32</v>
      </c>
      <c r="Q151" s="1003"/>
      <c r="R151" s="1003"/>
      <c r="S151" s="1079"/>
      <c r="T151" s="1079"/>
      <c r="U151" s="1079"/>
      <c r="V151" s="754">
        <v>7147</v>
      </c>
      <c r="W151" s="723"/>
      <c r="X151" s="754">
        <v>7147</v>
      </c>
      <c r="Y151" s="1067"/>
      <c r="Z151" s="1004"/>
      <c r="AA151" s="736">
        <v>0</v>
      </c>
      <c r="AB151" s="736">
        <v>0</v>
      </c>
      <c r="AC151" s="735">
        <v>0</v>
      </c>
      <c r="AD151" s="720" t="s">
        <v>707</v>
      </c>
      <c r="AE151" s="724"/>
    </row>
    <row r="152" spans="1:31" ht="24.75" customHeight="1">
      <c r="A152" s="298" t="s">
        <v>741</v>
      </c>
      <c r="B152" s="355" t="s">
        <v>42</v>
      </c>
      <c r="C152" s="299">
        <v>46127</v>
      </c>
      <c r="D152" s="455"/>
      <c r="E152" s="299"/>
      <c r="F152" s="298"/>
      <c r="G152" s="742"/>
      <c r="H152" s="753">
        <v>83</v>
      </c>
      <c r="I152" s="301" t="s">
        <v>545</v>
      </c>
      <c r="J152" s="743" t="s">
        <v>33</v>
      </c>
      <c r="K152" s="743" t="s">
        <v>526</v>
      </c>
      <c r="L152" s="299"/>
      <c r="M152" s="747" t="s">
        <v>110</v>
      </c>
      <c r="N152" s="818">
        <v>81027.5</v>
      </c>
      <c r="O152" s="747" t="s">
        <v>110</v>
      </c>
      <c r="P152" s="738" t="s">
        <v>32</v>
      </c>
      <c r="Q152" s="1003"/>
      <c r="R152" s="1003"/>
      <c r="S152" s="1079"/>
      <c r="T152" s="1079"/>
      <c r="U152" s="1079"/>
      <c r="V152" s="754">
        <v>6376</v>
      </c>
      <c r="W152" s="723"/>
      <c r="X152" s="754">
        <v>6376</v>
      </c>
      <c r="Y152" s="1067"/>
      <c r="Z152" s="1004"/>
      <c r="AA152" s="736">
        <v>0</v>
      </c>
      <c r="AB152" s="736">
        <v>0</v>
      </c>
      <c r="AC152" s="735">
        <v>0</v>
      </c>
      <c r="AD152" s="720" t="s">
        <v>707</v>
      </c>
      <c r="AE152" s="724"/>
    </row>
    <row r="153" spans="1:31" ht="24.75" customHeight="1">
      <c r="A153" s="298" t="s">
        <v>742</v>
      </c>
      <c r="B153" s="355" t="s">
        <v>42</v>
      </c>
      <c r="C153" s="299">
        <v>46248</v>
      </c>
      <c r="D153" s="455"/>
      <c r="E153" s="299"/>
      <c r="F153" s="298"/>
      <c r="G153" s="742"/>
      <c r="H153" s="753">
        <v>63</v>
      </c>
      <c r="I153" s="301" t="s">
        <v>545</v>
      </c>
      <c r="J153" s="743" t="s">
        <v>33</v>
      </c>
      <c r="K153" s="743" t="s">
        <v>526</v>
      </c>
      <c r="L153" s="299"/>
      <c r="M153" s="747" t="s">
        <v>110</v>
      </c>
      <c r="N153" s="818">
        <v>60264</v>
      </c>
      <c r="O153" s="747" t="s">
        <v>110</v>
      </c>
      <c r="P153" s="738" t="s">
        <v>32</v>
      </c>
      <c r="Q153" s="1003"/>
      <c r="R153" s="1003"/>
      <c r="S153" s="1079"/>
      <c r="T153" s="1079"/>
      <c r="U153" s="1079"/>
      <c r="V153" s="754">
        <v>4784</v>
      </c>
      <c r="W153" s="723"/>
      <c r="X153" s="754">
        <v>4784</v>
      </c>
      <c r="Y153" s="1067"/>
      <c r="Z153" s="1004"/>
      <c r="AA153" s="736">
        <v>0</v>
      </c>
      <c r="AB153" s="736">
        <v>0</v>
      </c>
      <c r="AC153" s="735">
        <v>0</v>
      </c>
      <c r="AD153" s="720" t="s">
        <v>707</v>
      </c>
      <c r="AE153" s="724"/>
    </row>
    <row r="154" spans="1:31" ht="24.75" customHeight="1">
      <c r="A154" s="298" t="s">
        <v>743</v>
      </c>
      <c r="B154" s="355" t="s">
        <v>42</v>
      </c>
      <c r="C154" s="299">
        <v>46248</v>
      </c>
      <c r="D154" s="455"/>
      <c r="E154" s="299"/>
      <c r="F154" s="298"/>
      <c r="G154" s="742"/>
      <c r="H154" s="753">
        <v>86</v>
      </c>
      <c r="I154" s="301" t="s">
        <v>545</v>
      </c>
      <c r="J154" s="743" t="s">
        <v>33</v>
      </c>
      <c r="K154" s="743" t="s">
        <v>526</v>
      </c>
      <c r="L154" s="299"/>
      <c r="M154" s="747" t="s">
        <v>110</v>
      </c>
      <c r="N154" s="818">
        <v>81096</v>
      </c>
      <c r="O154" s="747" t="s">
        <v>110</v>
      </c>
      <c r="P154" s="738" t="s">
        <v>32</v>
      </c>
      <c r="Q154" s="1003"/>
      <c r="R154" s="1003"/>
      <c r="S154" s="1079"/>
      <c r="T154" s="1079"/>
      <c r="U154" s="1079"/>
      <c r="V154" s="754">
        <v>6387</v>
      </c>
      <c r="W154" s="723"/>
      <c r="X154" s="754">
        <v>6387</v>
      </c>
      <c r="Y154" s="1067"/>
      <c r="Z154" s="1004"/>
      <c r="AA154" s="736">
        <v>0</v>
      </c>
      <c r="AB154" s="736">
        <v>0</v>
      </c>
      <c r="AC154" s="735">
        <v>0</v>
      </c>
      <c r="AD154" s="720" t="s">
        <v>707</v>
      </c>
      <c r="AE154" s="724"/>
    </row>
    <row r="155" spans="1:31" ht="24.75" customHeight="1">
      <c r="A155" s="298" t="s">
        <v>744</v>
      </c>
      <c r="B155" s="355" t="s">
        <v>42</v>
      </c>
      <c r="C155" s="299">
        <v>46280</v>
      </c>
      <c r="D155" s="455"/>
      <c r="E155" s="299"/>
      <c r="F155" s="298"/>
      <c r="G155" s="742"/>
      <c r="H155" s="753">
        <v>81</v>
      </c>
      <c r="I155" s="301" t="s">
        <v>545</v>
      </c>
      <c r="J155" s="743" t="s">
        <v>33</v>
      </c>
      <c r="K155" s="743" t="s">
        <v>526</v>
      </c>
      <c r="L155" s="299"/>
      <c r="M155" s="747" t="s">
        <v>110</v>
      </c>
      <c r="N155" s="818">
        <v>79796</v>
      </c>
      <c r="O155" s="747" t="s">
        <v>110</v>
      </c>
      <c r="P155" s="738" t="s">
        <v>32</v>
      </c>
      <c r="Q155" s="1003"/>
      <c r="R155" s="1003"/>
      <c r="S155" s="1079"/>
      <c r="T155" s="1079"/>
      <c r="U155" s="1079"/>
      <c r="V155" s="754">
        <v>6372</v>
      </c>
      <c r="W155" s="723"/>
      <c r="X155" s="754">
        <v>6372</v>
      </c>
      <c r="Y155" s="1067"/>
      <c r="Z155" s="1004"/>
      <c r="AA155" s="736">
        <v>0</v>
      </c>
      <c r="AB155" s="736">
        <v>0</v>
      </c>
      <c r="AC155" s="735">
        <v>0</v>
      </c>
      <c r="AD155" s="720" t="s">
        <v>707</v>
      </c>
      <c r="AE155" s="724"/>
    </row>
    <row r="156" spans="1:31" ht="24.75" customHeight="1">
      <c r="A156" s="298" t="s">
        <v>745</v>
      </c>
      <c r="B156" s="355" t="s">
        <v>42</v>
      </c>
      <c r="C156" s="299">
        <v>46157</v>
      </c>
      <c r="D156" s="455"/>
      <c r="E156" s="299"/>
      <c r="F156" s="298"/>
      <c r="G156" s="742"/>
      <c r="H156" s="753">
        <v>77</v>
      </c>
      <c r="I156" s="301" t="s">
        <v>545</v>
      </c>
      <c r="J156" s="743" t="s">
        <v>33</v>
      </c>
      <c r="K156" s="743" t="s">
        <v>526</v>
      </c>
      <c r="L156" s="299"/>
      <c r="M156" s="747" t="s">
        <v>110</v>
      </c>
      <c r="N156" s="818">
        <v>69082</v>
      </c>
      <c r="O156" s="747" t="s">
        <v>110</v>
      </c>
      <c r="P156" s="738" t="s">
        <v>32</v>
      </c>
      <c r="Q156" s="1003"/>
      <c r="R156" s="1003"/>
      <c r="S156" s="1079"/>
      <c r="T156" s="1079"/>
      <c r="U156" s="1079"/>
      <c r="V156" s="754">
        <v>5363</v>
      </c>
      <c r="W156" s="723"/>
      <c r="X156" s="754">
        <v>5363</v>
      </c>
      <c r="Y156" s="1067"/>
      <c r="Z156" s="1004"/>
      <c r="AA156" s="736">
        <v>0</v>
      </c>
      <c r="AB156" s="736">
        <v>0</v>
      </c>
      <c r="AC156" s="735">
        <v>0</v>
      </c>
      <c r="AD156" s="720" t="s">
        <v>707</v>
      </c>
      <c r="AE156" s="724"/>
    </row>
    <row r="157" spans="1:31" ht="24.75" customHeight="1">
      <c r="A157" s="298" t="s">
        <v>746</v>
      </c>
      <c r="B157" s="355" t="s">
        <v>42</v>
      </c>
      <c r="C157" s="299">
        <v>46281</v>
      </c>
      <c r="D157" s="455"/>
      <c r="E157" s="299"/>
      <c r="F157" s="298"/>
      <c r="G157" s="742"/>
      <c r="H157" s="753">
        <v>67</v>
      </c>
      <c r="I157" s="301" t="s">
        <v>545</v>
      </c>
      <c r="J157" s="743" t="s">
        <v>33</v>
      </c>
      <c r="K157" s="743" t="s">
        <v>526</v>
      </c>
      <c r="L157" s="299"/>
      <c r="M157" s="747" t="s">
        <v>110</v>
      </c>
      <c r="N157" s="818">
        <v>65448</v>
      </c>
      <c r="O157" s="747" t="s">
        <v>110</v>
      </c>
      <c r="P157" s="738" t="s">
        <v>32</v>
      </c>
      <c r="Q157" s="1003"/>
      <c r="R157" s="1003"/>
      <c r="S157" s="1079"/>
      <c r="T157" s="1079"/>
      <c r="U157" s="1079"/>
      <c r="V157" s="754">
        <v>5199</v>
      </c>
      <c r="W157" s="723"/>
      <c r="X157" s="754">
        <v>5199</v>
      </c>
      <c r="Y157" s="1067"/>
      <c r="Z157" s="1004"/>
      <c r="AA157" s="736">
        <v>0</v>
      </c>
      <c r="AB157" s="736">
        <v>0</v>
      </c>
      <c r="AC157" s="735">
        <v>0</v>
      </c>
      <c r="AD157" s="720" t="s">
        <v>707</v>
      </c>
      <c r="AE157" s="724"/>
    </row>
    <row r="158" spans="1:31" ht="24.75" customHeight="1">
      <c r="A158" s="298" t="s">
        <v>747</v>
      </c>
      <c r="B158" s="355" t="s">
        <v>42</v>
      </c>
      <c r="C158" s="299">
        <v>46310</v>
      </c>
      <c r="D158" s="455"/>
      <c r="E158" s="299"/>
      <c r="F158" s="298"/>
      <c r="G158" s="742"/>
      <c r="H158" s="753">
        <v>90</v>
      </c>
      <c r="I158" s="301" t="s">
        <v>545</v>
      </c>
      <c r="J158" s="743" t="s">
        <v>33</v>
      </c>
      <c r="K158" s="743" t="s">
        <v>526</v>
      </c>
      <c r="L158" s="299"/>
      <c r="M158" s="747" t="s">
        <v>110</v>
      </c>
      <c r="N158" s="818">
        <v>116020.5</v>
      </c>
      <c r="O158" s="747" t="s">
        <v>110</v>
      </c>
      <c r="P158" s="738" t="s">
        <v>32</v>
      </c>
      <c r="Q158" s="1003"/>
      <c r="R158" s="1003"/>
      <c r="S158" s="1079"/>
      <c r="T158" s="1079"/>
      <c r="U158" s="1079"/>
      <c r="V158" s="754">
        <v>9771</v>
      </c>
      <c r="W158" s="723"/>
      <c r="X158" s="754">
        <v>9771</v>
      </c>
      <c r="Y158" s="1067"/>
      <c r="Z158" s="1004"/>
      <c r="AA158" s="736">
        <v>0</v>
      </c>
      <c r="AB158" s="736">
        <v>0</v>
      </c>
      <c r="AC158" s="735">
        <v>0</v>
      </c>
      <c r="AD158" s="720" t="s">
        <v>707</v>
      </c>
      <c r="AE158" s="724"/>
    </row>
    <row r="159" spans="1:31" ht="24.75" customHeight="1">
      <c r="A159" s="298" t="s">
        <v>748</v>
      </c>
      <c r="B159" s="355" t="s">
        <v>42</v>
      </c>
      <c r="C159" s="299">
        <v>46372</v>
      </c>
      <c r="D159" s="455"/>
      <c r="E159" s="299"/>
      <c r="F159" s="298"/>
      <c r="G159" s="742"/>
      <c r="H159" s="753">
        <v>90</v>
      </c>
      <c r="I159" s="301" t="s">
        <v>545</v>
      </c>
      <c r="J159" s="743" t="s">
        <v>33</v>
      </c>
      <c r="K159" s="743" t="s">
        <v>526</v>
      </c>
      <c r="L159" s="299"/>
      <c r="M159" s="747" t="s">
        <v>110</v>
      </c>
      <c r="N159" s="818">
        <v>114306</v>
      </c>
      <c r="O159" s="747" t="s">
        <v>110</v>
      </c>
      <c r="P159" s="738" t="s">
        <v>32</v>
      </c>
      <c r="Q159" s="1003"/>
      <c r="R159" s="1003"/>
      <c r="S159" s="1079"/>
      <c r="T159" s="1079"/>
      <c r="U159" s="1079"/>
      <c r="V159" s="754">
        <v>9562</v>
      </c>
      <c r="W159" s="723"/>
      <c r="X159" s="754">
        <v>9562</v>
      </c>
      <c r="Y159" s="1067"/>
      <c r="Z159" s="1004"/>
      <c r="AA159" s="736">
        <v>0</v>
      </c>
      <c r="AB159" s="736">
        <v>0</v>
      </c>
      <c r="AC159" s="735">
        <v>0</v>
      </c>
      <c r="AD159" s="720" t="s">
        <v>707</v>
      </c>
      <c r="AE159" s="724"/>
    </row>
    <row r="160" spans="1:31" ht="24.75" customHeight="1">
      <c r="A160" s="298" t="s">
        <v>749</v>
      </c>
      <c r="B160" s="355" t="s">
        <v>42</v>
      </c>
      <c r="C160" s="299">
        <v>46372</v>
      </c>
      <c r="D160" s="455"/>
      <c r="E160" s="299"/>
      <c r="F160" s="298"/>
      <c r="G160" s="742"/>
      <c r="H160" s="753">
        <v>87</v>
      </c>
      <c r="I160" s="301" t="s">
        <v>545</v>
      </c>
      <c r="J160" s="743" t="s">
        <v>33</v>
      </c>
      <c r="K160" s="743" t="s">
        <v>526</v>
      </c>
      <c r="L160" s="299"/>
      <c r="M160" s="747" t="s">
        <v>110</v>
      </c>
      <c r="N160" s="818">
        <v>80784</v>
      </c>
      <c r="O160" s="747" t="s">
        <v>110</v>
      </c>
      <c r="P160" s="738" t="s">
        <v>32</v>
      </c>
      <c r="Q160" s="1003"/>
      <c r="R160" s="1003"/>
      <c r="S160" s="1079"/>
      <c r="T160" s="1079"/>
      <c r="U160" s="1079"/>
      <c r="V160" s="754">
        <v>6309</v>
      </c>
      <c r="W160" s="723"/>
      <c r="X160" s="754">
        <v>6309</v>
      </c>
      <c r="Y160" s="1067"/>
      <c r="Z160" s="1004"/>
      <c r="AA160" s="736">
        <v>0</v>
      </c>
      <c r="AB160" s="736">
        <v>0</v>
      </c>
      <c r="AC160" s="735">
        <v>0</v>
      </c>
      <c r="AD160" s="720" t="s">
        <v>707</v>
      </c>
      <c r="AE160" s="724"/>
    </row>
    <row r="161" spans="1:31" ht="24.75" customHeight="1">
      <c r="A161" s="298" t="s">
        <v>750</v>
      </c>
      <c r="B161" s="355" t="s">
        <v>42</v>
      </c>
      <c r="C161" s="299">
        <v>46340</v>
      </c>
      <c r="D161" s="455"/>
      <c r="E161" s="299"/>
      <c r="F161" s="298"/>
      <c r="G161" s="742"/>
      <c r="H161" s="753">
        <v>90</v>
      </c>
      <c r="I161" s="301" t="s">
        <v>545</v>
      </c>
      <c r="J161" s="743" t="s">
        <v>33</v>
      </c>
      <c r="K161" s="743" t="s">
        <v>526</v>
      </c>
      <c r="L161" s="299"/>
      <c r="M161" s="747" t="s">
        <v>110</v>
      </c>
      <c r="N161" s="818">
        <v>125540.85</v>
      </c>
      <c r="O161" s="747" t="s">
        <v>110</v>
      </c>
      <c r="P161" s="738" t="s">
        <v>32</v>
      </c>
      <c r="Q161" s="1003"/>
      <c r="R161" s="1003"/>
      <c r="S161" s="1079"/>
      <c r="T161" s="1079"/>
      <c r="U161" s="1079"/>
      <c r="V161" s="754">
        <v>10260</v>
      </c>
      <c r="W161" s="723"/>
      <c r="X161" s="754">
        <v>10260</v>
      </c>
      <c r="Y161" s="1067"/>
      <c r="Z161" s="1004"/>
      <c r="AA161" s="736">
        <v>0</v>
      </c>
      <c r="AB161" s="736">
        <v>0</v>
      </c>
      <c r="AC161" s="735">
        <v>0</v>
      </c>
      <c r="AD161" s="720" t="s">
        <v>707</v>
      </c>
      <c r="AE161" s="724"/>
    </row>
    <row r="162" spans="1:31" ht="24.75" customHeight="1">
      <c r="A162" s="298" t="s">
        <v>751</v>
      </c>
      <c r="B162" s="355" t="s">
        <v>42</v>
      </c>
      <c r="C162" s="299">
        <v>46340</v>
      </c>
      <c r="D162" s="455"/>
      <c r="E162" s="299"/>
      <c r="F162" s="298"/>
      <c r="G162" s="742"/>
      <c r="H162" s="753">
        <v>89</v>
      </c>
      <c r="I162" s="301" t="s">
        <v>545</v>
      </c>
      <c r="J162" s="743" t="s">
        <v>33</v>
      </c>
      <c r="K162" s="743" t="s">
        <v>526</v>
      </c>
      <c r="L162" s="299"/>
      <c r="M162" s="747" t="s">
        <v>110</v>
      </c>
      <c r="N162" s="818">
        <v>119327</v>
      </c>
      <c r="O162" s="747" t="s">
        <v>110</v>
      </c>
      <c r="P162" s="738" t="s">
        <v>32</v>
      </c>
      <c r="Q162" s="1003"/>
      <c r="R162" s="1003"/>
      <c r="S162" s="1079"/>
      <c r="T162" s="1079"/>
      <c r="U162" s="1079"/>
      <c r="V162" s="754">
        <v>10080</v>
      </c>
      <c r="W162" s="723"/>
      <c r="X162" s="754">
        <v>10080</v>
      </c>
      <c r="Y162" s="1067"/>
      <c r="Z162" s="1004"/>
      <c r="AA162" s="736">
        <v>0</v>
      </c>
      <c r="AB162" s="736">
        <v>0</v>
      </c>
      <c r="AC162" s="735">
        <v>0</v>
      </c>
      <c r="AD162" s="720" t="s">
        <v>707</v>
      </c>
      <c r="AE162" s="724"/>
    </row>
    <row r="163" spans="1:31" ht="24.75" customHeight="1">
      <c r="A163" s="298" t="s">
        <v>752</v>
      </c>
      <c r="B163" s="355" t="s">
        <v>42</v>
      </c>
      <c r="C163" s="299">
        <v>46340</v>
      </c>
      <c r="D163" s="455"/>
      <c r="E163" s="299"/>
      <c r="F163" s="298"/>
      <c r="G163" s="742"/>
      <c r="H163" s="753">
        <v>76</v>
      </c>
      <c r="I163" s="301" t="s">
        <v>545</v>
      </c>
      <c r="J163" s="743" t="s">
        <v>33</v>
      </c>
      <c r="K163" s="743" t="s">
        <v>526</v>
      </c>
      <c r="L163" s="299"/>
      <c r="M163" s="747" t="s">
        <v>110</v>
      </c>
      <c r="N163" s="818">
        <v>85720</v>
      </c>
      <c r="O163" s="747" t="s">
        <v>110</v>
      </c>
      <c r="P163" s="738" t="s">
        <v>32</v>
      </c>
      <c r="Q163" s="1003"/>
      <c r="R163" s="1003"/>
      <c r="S163" s="1079"/>
      <c r="T163" s="1079"/>
      <c r="U163" s="1079"/>
      <c r="V163" s="754">
        <v>6859</v>
      </c>
      <c r="W163" s="723"/>
      <c r="X163" s="754">
        <v>6859</v>
      </c>
      <c r="Y163" s="1067"/>
      <c r="Z163" s="1004"/>
      <c r="AA163" s="736">
        <v>0</v>
      </c>
      <c r="AB163" s="736">
        <v>0</v>
      </c>
      <c r="AC163" s="735">
        <v>0</v>
      </c>
      <c r="AD163" s="720" t="s">
        <v>707</v>
      </c>
      <c r="AE163" s="724"/>
    </row>
    <row r="164" spans="1:31" ht="24.75" customHeight="1">
      <c r="A164" s="298" t="s">
        <v>753</v>
      </c>
      <c r="B164" s="355" t="s">
        <v>42</v>
      </c>
      <c r="C164" s="299">
        <v>46340</v>
      </c>
      <c r="D164" s="455"/>
      <c r="E164" s="299"/>
      <c r="F164" s="298"/>
      <c r="G164" s="742"/>
      <c r="H164" s="753">
        <v>84</v>
      </c>
      <c r="I164" s="301" t="s">
        <v>545</v>
      </c>
      <c r="J164" s="743" t="s">
        <v>33</v>
      </c>
      <c r="K164" s="743" t="s">
        <v>526</v>
      </c>
      <c r="L164" s="299"/>
      <c r="M164" s="747" t="s">
        <v>110</v>
      </c>
      <c r="N164" s="818">
        <v>75682</v>
      </c>
      <c r="O164" s="747" t="s">
        <v>110</v>
      </c>
      <c r="P164" s="738" t="s">
        <v>32</v>
      </c>
      <c r="Q164" s="1003"/>
      <c r="R164" s="1003"/>
      <c r="S164" s="1079"/>
      <c r="T164" s="1079"/>
      <c r="U164" s="1079"/>
      <c r="V164" s="754">
        <v>5873</v>
      </c>
      <c r="W164" s="723"/>
      <c r="X164" s="754">
        <v>5873</v>
      </c>
      <c r="Y164" s="1067"/>
      <c r="Z164" s="1004"/>
      <c r="AA164" s="736">
        <v>0</v>
      </c>
      <c r="AB164" s="736">
        <v>0</v>
      </c>
      <c r="AC164" s="735">
        <v>0</v>
      </c>
      <c r="AD164" s="720" t="s">
        <v>707</v>
      </c>
      <c r="AE164" s="724"/>
    </row>
    <row r="165" spans="1:31" ht="24.75" customHeight="1">
      <c r="A165" s="298" t="s">
        <v>754</v>
      </c>
      <c r="B165" s="355" t="s">
        <v>42</v>
      </c>
      <c r="C165" s="299">
        <v>46340</v>
      </c>
      <c r="D165" s="455"/>
      <c r="E165" s="299"/>
      <c r="F165" s="298"/>
      <c r="G165" s="742"/>
      <c r="H165" s="753">
        <v>55</v>
      </c>
      <c r="I165" s="301" t="s">
        <v>545</v>
      </c>
      <c r="J165" s="743" t="s">
        <v>33</v>
      </c>
      <c r="K165" s="743" t="s">
        <v>526</v>
      </c>
      <c r="L165" s="299"/>
      <c r="M165" s="747" t="s">
        <v>110</v>
      </c>
      <c r="N165" s="818">
        <v>60784</v>
      </c>
      <c r="O165" s="747" t="s">
        <v>110</v>
      </c>
      <c r="P165" s="738" t="s">
        <v>32</v>
      </c>
      <c r="Q165" s="1003"/>
      <c r="R165" s="1003"/>
      <c r="S165" s="1079"/>
      <c r="T165" s="1079"/>
      <c r="U165" s="1079"/>
      <c r="V165" s="754">
        <v>4945</v>
      </c>
      <c r="W165" s="723"/>
      <c r="X165" s="754">
        <v>4945</v>
      </c>
      <c r="Y165" s="1067"/>
      <c r="Z165" s="1004"/>
      <c r="AA165" s="736">
        <v>0</v>
      </c>
      <c r="AB165" s="736">
        <v>0</v>
      </c>
      <c r="AC165" s="735">
        <v>0</v>
      </c>
      <c r="AD165" s="720" t="s">
        <v>707</v>
      </c>
      <c r="AE165" s="724"/>
    </row>
    <row r="166" spans="1:31" ht="24.75" customHeight="1">
      <c r="A166" s="298" t="s">
        <v>755</v>
      </c>
      <c r="B166" s="355" t="s">
        <v>42</v>
      </c>
      <c r="C166" s="299">
        <v>46248</v>
      </c>
      <c r="D166" s="455"/>
      <c r="E166" s="299"/>
      <c r="F166" s="298"/>
      <c r="G166" s="742"/>
      <c r="H166" s="753">
        <v>54</v>
      </c>
      <c r="I166" s="301" t="s">
        <v>545</v>
      </c>
      <c r="J166" s="743" t="s">
        <v>33</v>
      </c>
      <c r="K166" s="743" t="s">
        <v>526</v>
      </c>
      <c r="L166" s="299"/>
      <c r="M166" s="747" t="s">
        <v>110</v>
      </c>
      <c r="N166" s="818">
        <v>52670</v>
      </c>
      <c r="O166" s="747" t="s">
        <v>110</v>
      </c>
      <c r="P166" s="738" t="s">
        <v>32</v>
      </c>
      <c r="Q166" s="1003"/>
      <c r="R166" s="1003"/>
      <c r="S166" s="1079"/>
      <c r="T166" s="1079"/>
      <c r="U166" s="1079"/>
      <c r="V166" s="754">
        <v>4275</v>
      </c>
      <c r="W166" s="723"/>
      <c r="X166" s="754">
        <v>4275</v>
      </c>
      <c r="Y166" s="1067"/>
      <c r="Z166" s="1004"/>
      <c r="AA166" s="736">
        <v>0</v>
      </c>
      <c r="AB166" s="736">
        <v>0</v>
      </c>
      <c r="AC166" s="735">
        <v>0</v>
      </c>
      <c r="AD166" s="720" t="s">
        <v>707</v>
      </c>
      <c r="AE166" s="724"/>
    </row>
    <row r="167" spans="1:31" ht="24.75" customHeight="1">
      <c r="A167" s="298" t="s">
        <v>756</v>
      </c>
      <c r="B167" s="355" t="s">
        <v>42</v>
      </c>
      <c r="C167" s="299">
        <v>46102</v>
      </c>
      <c r="D167" s="455"/>
      <c r="E167" s="299"/>
      <c r="F167" s="298"/>
      <c r="G167" s="742"/>
      <c r="H167" s="753">
        <v>88</v>
      </c>
      <c r="I167" s="301" t="s">
        <v>545</v>
      </c>
      <c r="J167" s="743" t="s">
        <v>33</v>
      </c>
      <c r="K167" s="743" t="s">
        <v>526</v>
      </c>
      <c r="L167" s="299"/>
      <c r="M167" s="747" t="s">
        <v>238</v>
      </c>
      <c r="N167" s="818"/>
      <c r="O167" s="747" t="s">
        <v>238</v>
      </c>
      <c r="P167" s="738" t="s">
        <v>32</v>
      </c>
      <c r="Q167" s="1003"/>
      <c r="R167" s="1003"/>
      <c r="S167" s="1079"/>
      <c r="T167" s="1079"/>
      <c r="U167" s="1079"/>
      <c r="V167" s="754">
        <v>6378</v>
      </c>
      <c r="W167" s="723"/>
      <c r="X167" s="754">
        <v>6378</v>
      </c>
      <c r="Y167" s="1067"/>
      <c r="Z167" s="1004"/>
      <c r="AA167" s="736">
        <v>0</v>
      </c>
      <c r="AB167" s="736">
        <v>0</v>
      </c>
      <c r="AC167" s="735">
        <v>0</v>
      </c>
      <c r="AD167" s="720" t="s">
        <v>757</v>
      </c>
      <c r="AE167" s="724"/>
    </row>
    <row r="168" spans="1:31" ht="24.75" customHeight="1">
      <c r="A168" s="298" t="s">
        <v>758</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7373</v>
      </c>
      <c r="W168" s="723"/>
      <c r="X168" s="754">
        <v>7373</v>
      </c>
      <c r="Y168" s="1067"/>
      <c r="Z168" s="1004"/>
      <c r="AA168" s="736">
        <v>0</v>
      </c>
      <c r="AB168" s="736">
        <v>0</v>
      </c>
      <c r="AC168" s="735">
        <v>0</v>
      </c>
      <c r="AD168" s="720" t="s">
        <v>757</v>
      </c>
      <c r="AE168" s="724"/>
    </row>
    <row r="169" spans="1:31" ht="24.75" customHeight="1">
      <c r="A169" s="298" t="s">
        <v>759</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5781</v>
      </c>
      <c r="W169" s="723"/>
      <c r="X169" s="754">
        <v>5781</v>
      </c>
      <c r="Y169" s="1067"/>
      <c r="Z169" s="1004"/>
      <c r="AA169" s="736">
        <v>0</v>
      </c>
      <c r="AB169" s="736">
        <v>0</v>
      </c>
      <c r="AC169" s="735">
        <v>0</v>
      </c>
      <c r="AD169" s="720" t="s">
        <v>757</v>
      </c>
      <c r="AE169" s="724"/>
    </row>
    <row r="170" spans="1:31" ht="24.75" customHeight="1">
      <c r="A170" s="298" t="s">
        <v>760</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9051</v>
      </c>
      <c r="W170" s="723"/>
      <c r="X170" s="754">
        <v>9051</v>
      </c>
      <c r="Y170" s="1067"/>
      <c r="Z170" s="1004"/>
      <c r="AA170" s="736">
        <v>0</v>
      </c>
      <c r="AB170" s="736">
        <v>0</v>
      </c>
      <c r="AC170" s="735">
        <v>0</v>
      </c>
      <c r="AD170" s="720" t="s">
        <v>757</v>
      </c>
      <c r="AE170" s="724"/>
    </row>
    <row r="171" spans="1:31" ht="24.75" customHeight="1">
      <c r="A171" s="298" t="s">
        <v>761</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7261</v>
      </c>
      <c r="W171" s="723"/>
      <c r="X171" s="754">
        <v>7261</v>
      </c>
      <c r="Y171" s="1067"/>
      <c r="Z171" s="1004"/>
      <c r="AA171" s="736">
        <v>0</v>
      </c>
      <c r="AB171" s="736">
        <v>0</v>
      </c>
      <c r="AC171" s="735">
        <v>0</v>
      </c>
      <c r="AD171" s="720" t="s">
        <v>757</v>
      </c>
      <c r="AE171" s="724"/>
    </row>
    <row r="172" spans="1:31" ht="24.75" customHeight="1">
      <c r="A172" s="298" t="s">
        <v>762</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9638</v>
      </c>
      <c r="W172" s="723"/>
      <c r="X172" s="754">
        <v>9638</v>
      </c>
      <c r="Y172" s="1067"/>
      <c r="Z172" s="1004"/>
      <c r="AA172" s="736">
        <v>0</v>
      </c>
      <c r="AB172" s="736">
        <v>0</v>
      </c>
      <c r="AC172" s="735">
        <v>0</v>
      </c>
      <c r="AD172" s="720" t="s">
        <v>757</v>
      </c>
      <c r="AE172" s="724"/>
    </row>
    <row r="173" spans="1:31" ht="24.75" customHeight="1">
      <c r="A173" s="298" t="s">
        <v>763</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8746</v>
      </c>
      <c r="W173" s="723"/>
      <c r="X173" s="754">
        <v>8746</v>
      </c>
      <c r="Y173" s="1067"/>
      <c r="Z173" s="1004"/>
      <c r="AA173" s="736">
        <v>0</v>
      </c>
      <c r="AB173" s="736">
        <v>0</v>
      </c>
      <c r="AC173" s="735">
        <v>0</v>
      </c>
      <c r="AD173" s="720" t="s">
        <v>757</v>
      </c>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1068" t="s">
        <v>764</v>
      </c>
      <c r="B176" s="1068" t="s">
        <v>90</v>
      </c>
      <c r="C176" s="1068" t="s">
        <v>91</v>
      </c>
      <c r="D176" s="1068" t="s">
        <v>444</v>
      </c>
      <c r="E176" s="1068" t="s">
        <v>528</v>
      </c>
      <c r="F176" s="1068" t="s">
        <v>529</v>
      </c>
      <c r="G176" s="1068" t="s">
        <v>92</v>
      </c>
      <c r="H176" s="1068" t="s">
        <v>68</v>
      </c>
      <c r="I176" s="1068" t="s">
        <v>93</v>
      </c>
      <c r="J176" s="1068" t="s">
        <v>26</v>
      </c>
      <c r="K176" s="1068" t="s">
        <v>530</v>
      </c>
      <c r="L176" s="1068" t="s">
        <v>96</v>
      </c>
      <c r="M176" s="1068" t="s">
        <v>95</v>
      </c>
      <c r="N176" s="1069" t="s">
        <v>531</v>
      </c>
      <c r="O176" s="1068" t="s">
        <v>94</v>
      </c>
      <c r="P176" s="1086" t="s">
        <v>97</v>
      </c>
      <c r="Q176" s="1087" t="s">
        <v>98</v>
      </c>
      <c r="R176" s="1055" t="s">
        <v>532</v>
      </c>
      <c r="S176" s="1055" t="s">
        <v>533</v>
      </c>
      <c r="T176" s="1055" t="s">
        <v>534</v>
      </c>
      <c r="U176" s="1055" t="s">
        <v>535</v>
      </c>
      <c r="V176" s="1087" t="s">
        <v>69</v>
      </c>
      <c r="W176" s="1087" t="s">
        <v>536</v>
      </c>
      <c r="X176" s="1087" t="s">
        <v>537</v>
      </c>
      <c r="Y176" s="1087" t="s">
        <v>496</v>
      </c>
      <c r="Z176" s="1087" t="s">
        <v>538</v>
      </c>
      <c r="AA176" s="1088" t="s">
        <v>539</v>
      </c>
      <c r="AB176" s="1087" t="s">
        <v>498</v>
      </c>
      <c r="AC176" s="1087" t="s">
        <v>540</v>
      </c>
      <c r="AD176" s="1089" t="s">
        <v>541</v>
      </c>
      <c r="AE176" s="724"/>
    </row>
    <row r="177" spans="1:31" ht="24.75" customHeight="1">
      <c r="A177" s="742" t="s">
        <v>765</v>
      </c>
      <c r="B177" s="355" t="s">
        <v>43</v>
      </c>
      <c r="C177" s="741">
        <v>46388</v>
      </c>
      <c r="D177" s="455" t="s">
        <v>60</v>
      </c>
      <c r="E177" s="741"/>
      <c r="F177" s="742"/>
      <c r="G177" s="742"/>
      <c r="H177" s="753">
        <v>55</v>
      </c>
      <c r="I177" s="301" t="s">
        <v>545</v>
      </c>
      <c r="J177" s="743" t="s">
        <v>30</v>
      </c>
      <c r="K177" s="743"/>
      <c r="L177" s="741"/>
      <c r="M177" s="747" t="s">
        <v>110</v>
      </c>
      <c r="N177" s="775">
        <v>55435.9</v>
      </c>
      <c r="O177" s="747" t="s">
        <v>110</v>
      </c>
      <c r="P177" s="727" t="s">
        <v>29</v>
      </c>
      <c r="Q177" s="718">
        <v>46024</v>
      </c>
      <c r="R177" s="718"/>
      <c r="S177" s="749"/>
      <c r="T177" s="749"/>
      <c r="U177" s="749"/>
      <c r="V177" s="754">
        <v>4571</v>
      </c>
      <c r="W177" s="723">
        <v>3989</v>
      </c>
      <c r="X177" s="1391">
        <f t="shared" ref="X177:X187" si="13">SUM(V177-W177)</f>
        <v>582</v>
      </c>
      <c r="Y177" s="29">
        <f t="shared" ref="Y177:Y187" si="14">IFERROR($W177/$V177, 0)</f>
        <v>0.8726755633340626</v>
      </c>
      <c r="Z177" s="718">
        <v>46128</v>
      </c>
      <c r="AA177" s="736">
        <v>0</v>
      </c>
      <c r="AB177" s="736">
        <v>0</v>
      </c>
      <c r="AC177" s="735">
        <v>0</v>
      </c>
      <c r="AD177" s="720" t="s">
        <v>766</v>
      </c>
      <c r="AE177" s="724"/>
    </row>
    <row r="178" spans="1:31" ht="24.75" customHeight="1">
      <c r="A178" s="742" t="s">
        <v>767</v>
      </c>
      <c r="B178" s="355" t="s">
        <v>43</v>
      </c>
      <c r="C178" s="741">
        <v>46388</v>
      </c>
      <c r="D178" s="455" t="s">
        <v>60</v>
      </c>
      <c r="E178" s="741"/>
      <c r="F178" s="742"/>
      <c r="G178" s="742"/>
      <c r="H178" s="743">
        <v>71</v>
      </c>
      <c r="I178" s="301" t="s">
        <v>545</v>
      </c>
      <c r="J178" s="743" t="s">
        <v>30</v>
      </c>
      <c r="K178" s="743"/>
      <c r="L178" s="741"/>
      <c r="M178" s="747" t="s">
        <v>110</v>
      </c>
      <c r="N178" s="773">
        <v>74320.899999999994</v>
      </c>
      <c r="O178" s="747" t="s">
        <v>110</v>
      </c>
      <c r="P178" s="727" t="s">
        <v>29</v>
      </c>
      <c r="Q178" s="718">
        <v>46024</v>
      </c>
      <c r="R178" s="755"/>
      <c r="S178" s="749"/>
      <c r="T178" s="749"/>
      <c r="U178" s="749"/>
      <c r="V178" s="723">
        <v>5990</v>
      </c>
      <c r="W178" s="1474">
        <v>4298</v>
      </c>
      <c r="X178" s="1391">
        <f t="shared" si="13"/>
        <v>1692</v>
      </c>
      <c r="Y178" s="29">
        <f t="shared" si="14"/>
        <v>0.71752921535893155</v>
      </c>
      <c r="Z178" s="718">
        <v>46140</v>
      </c>
      <c r="AA178" s="736">
        <v>0</v>
      </c>
      <c r="AB178" s="736">
        <v>0</v>
      </c>
      <c r="AC178" s="735">
        <v>0</v>
      </c>
      <c r="AD178" s="720" t="s">
        <v>766</v>
      </c>
      <c r="AE178" s="724"/>
    </row>
    <row r="179" spans="1:31" ht="24.75" customHeight="1">
      <c r="A179" s="742" t="s">
        <v>768</v>
      </c>
      <c r="B179" s="355" t="s">
        <v>43</v>
      </c>
      <c r="C179" s="741">
        <v>46388</v>
      </c>
      <c r="D179" s="455"/>
      <c r="E179" s="741"/>
      <c r="F179" s="742"/>
      <c r="G179" s="742"/>
      <c r="H179" s="743">
        <v>88</v>
      </c>
      <c r="I179" s="301" t="s">
        <v>545</v>
      </c>
      <c r="J179" s="743" t="s">
        <v>30</v>
      </c>
      <c r="K179" s="743"/>
      <c r="L179" s="741"/>
      <c r="M179" s="747" t="s">
        <v>110</v>
      </c>
      <c r="N179" s="773">
        <v>88069</v>
      </c>
      <c r="O179" s="747" t="s">
        <v>110</v>
      </c>
      <c r="P179" s="727" t="s">
        <v>35</v>
      </c>
      <c r="Q179" s="718">
        <v>46024</v>
      </c>
      <c r="R179" s="755"/>
      <c r="S179" s="749"/>
      <c r="T179" s="749"/>
      <c r="U179" s="749"/>
      <c r="V179" s="723">
        <v>7242</v>
      </c>
      <c r="W179" s="766"/>
      <c r="X179" s="1391">
        <f t="shared" si="13"/>
        <v>7242</v>
      </c>
      <c r="Y179" s="29">
        <f t="shared" si="14"/>
        <v>0</v>
      </c>
      <c r="Z179" s="718"/>
      <c r="AA179" s="736">
        <v>0</v>
      </c>
      <c r="AB179" s="736">
        <v>0</v>
      </c>
      <c r="AC179" s="735">
        <v>0</v>
      </c>
      <c r="AD179" s="720" t="s">
        <v>766</v>
      </c>
      <c r="AE179" s="724"/>
    </row>
    <row r="180" spans="1:31" ht="24.75" customHeight="1">
      <c r="A180" s="742" t="s">
        <v>769</v>
      </c>
      <c r="B180" s="355" t="s">
        <v>43</v>
      </c>
      <c r="C180" s="741">
        <v>46520</v>
      </c>
      <c r="D180" s="455" t="s">
        <v>60</v>
      </c>
      <c r="E180" s="741">
        <v>46029</v>
      </c>
      <c r="F180" s="742" t="s">
        <v>770</v>
      </c>
      <c r="G180" s="742"/>
      <c r="H180" s="743">
        <v>73</v>
      </c>
      <c r="I180" s="301" t="s">
        <v>545</v>
      </c>
      <c r="J180" s="743" t="s">
        <v>30</v>
      </c>
      <c r="K180" s="743"/>
      <c r="L180" s="745"/>
      <c r="M180" s="747" t="s">
        <v>110</v>
      </c>
      <c r="N180" s="773">
        <v>99925.7</v>
      </c>
      <c r="O180" s="747" t="s">
        <v>110</v>
      </c>
      <c r="P180" s="727" t="s">
        <v>35</v>
      </c>
      <c r="Q180" s="718">
        <v>46024</v>
      </c>
      <c r="R180" s="718"/>
      <c r="S180" s="749"/>
      <c r="T180" s="749"/>
      <c r="U180" s="749"/>
      <c r="V180" s="723">
        <v>7660</v>
      </c>
      <c r="W180" s="766"/>
      <c r="X180" s="1391">
        <f t="shared" si="13"/>
        <v>7660</v>
      </c>
      <c r="Y180" s="29">
        <f t="shared" si="14"/>
        <v>0</v>
      </c>
      <c r="Z180" s="687"/>
      <c r="AA180" s="736">
        <v>0</v>
      </c>
      <c r="AB180" s="736">
        <v>0</v>
      </c>
      <c r="AC180" s="735">
        <v>0</v>
      </c>
      <c r="AD180" s="720" t="s">
        <v>771</v>
      </c>
      <c r="AE180" s="724"/>
    </row>
    <row r="181" spans="1:31" ht="24.75" customHeight="1">
      <c r="A181" s="742" t="s">
        <v>772</v>
      </c>
      <c r="B181" s="355" t="s">
        <v>43</v>
      </c>
      <c r="C181" s="741">
        <v>46203</v>
      </c>
      <c r="D181" s="455"/>
      <c r="E181" s="741"/>
      <c r="F181" s="742"/>
      <c r="G181" s="742"/>
      <c r="H181" s="743">
        <v>87</v>
      </c>
      <c r="I181" s="301" t="s">
        <v>545</v>
      </c>
      <c r="J181" s="743" t="s">
        <v>30</v>
      </c>
      <c r="K181" s="743"/>
      <c r="L181" s="745"/>
      <c r="M181" s="747" t="s">
        <v>110</v>
      </c>
      <c r="N181" s="773">
        <v>108458.4</v>
      </c>
      <c r="O181" s="747" t="s">
        <v>110</v>
      </c>
      <c r="P181" s="727" t="s">
        <v>32</v>
      </c>
      <c r="Q181" s="755"/>
      <c r="R181" s="755"/>
      <c r="S181" s="749"/>
      <c r="T181" s="749"/>
      <c r="U181" s="749"/>
      <c r="V181" s="723">
        <v>8596</v>
      </c>
      <c r="W181" s="766"/>
      <c r="X181" s="1391">
        <f t="shared" si="13"/>
        <v>8596</v>
      </c>
      <c r="Y181" s="29">
        <f t="shared" si="14"/>
        <v>0</v>
      </c>
      <c r="Z181" s="718"/>
      <c r="AA181" s="736">
        <v>0</v>
      </c>
      <c r="AB181" s="736">
        <v>0</v>
      </c>
      <c r="AC181" s="735">
        <v>0</v>
      </c>
      <c r="AD181" s="720" t="s">
        <v>771</v>
      </c>
      <c r="AE181" s="724"/>
    </row>
    <row r="182" spans="1:31" ht="24.75" customHeight="1">
      <c r="A182" s="742" t="s">
        <v>773</v>
      </c>
      <c r="B182" s="355" t="s">
        <v>43</v>
      </c>
      <c r="C182" s="741">
        <v>46388</v>
      </c>
      <c r="D182" s="455"/>
      <c r="E182" s="741"/>
      <c r="F182" s="742"/>
      <c r="G182" s="742"/>
      <c r="H182" s="743">
        <v>70</v>
      </c>
      <c r="I182" s="301" t="s">
        <v>545</v>
      </c>
      <c r="J182" s="743" t="s">
        <v>30</v>
      </c>
      <c r="K182" s="743"/>
      <c r="L182" s="745"/>
      <c r="M182" s="747" t="s">
        <v>110</v>
      </c>
      <c r="N182" s="773">
        <v>70105.25</v>
      </c>
      <c r="O182" s="747" t="s">
        <v>110</v>
      </c>
      <c r="P182" s="727" t="s">
        <v>32</v>
      </c>
      <c r="Q182" s="755"/>
      <c r="R182" s="755"/>
      <c r="S182" s="749"/>
      <c r="T182" s="749"/>
      <c r="U182" s="749"/>
      <c r="V182" s="723">
        <v>5648</v>
      </c>
      <c r="W182" s="766"/>
      <c r="X182" s="1391">
        <f t="shared" si="13"/>
        <v>5648</v>
      </c>
      <c r="Y182" s="29">
        <f t="shared" si="14"/>
        <v>0</v>
      </c>
      <c r="Z182" s="687"/>
      <c r="AA182" s="736">
        <v>0</v>
      </c>
      <c r="AB182" s="736">
        <v>0</v>
      </c>
      <c r="AC182" s="735">
        <v>0</v>
      </c>
      <c r="AD182" s="720" t="s">
        <v>771</v>
      </c>
      <c r="AE182" s="724"/>
    </row>
    <row r="183" spans="1:31" ht="24.75" customHeight="1">
      <c r="A183" s="1204" t="s">
        <v>774</v>
      </c>
      <c r="B183" s="355" t="s">
        <v>43</v>
      </c>
      <c r="C183" s="741">
        <v>46388</v>
      </c>
      <c r="D183" s="455"/>
      <c r="E183" s="741"/>
      <c r="F183" s="742"/>
      <c r="G183" s="742"/>
      <c r="H183" s="743">
        <v>77</v>
      </c>
      <c r="I183" s="301" t="s">
        <v>545</v>
      </c>
      <c r="J183" s="743" t="s">
        <v>30</v>
      </c>
      <c r="K183" s="743"/>
      <c r="L183" s="745"/>
      <c r="M183" s="747" t="s">
        <v>110</v>
      </c>
      <c r="N183" s="773">
        <v>78047.350000000006</v>
      </c>
      <c r="O183" s="747" t="s">
        <v>110</v>
      </c>
      <c r="P183" s="727" t="s">
        <v>32</v>
      </c>
      <c r="Q183" s="755"/>
      <c r="R183" s="755"/>
      <c r="S183" s="749"/>
      <c r="T183" s="749"/>
      <c r="U183" s="749"/>
      <c r="V183" s="723">
        <v>6238</v>
      </c>
      <c r="W183" s="766"/>
      <c r="X183" s="1391">
        <f t="shared" si="13"/>
        <v>6238</v>
      </c>
      <c r="Y183" s="29">
        <f t="shared" si="14"/>
        <v>0</v>
      </c>
      <c r="Z183" s="687"/>
      <c r="AA183" s="736">
        <v>0</v>
      </c>
      <c r="AB183" s="736">
        <v>0</v>
      </c>
      <c r="AC183" s="735">
        <v>0</v>
      </c>
      <c r="AD183" s="720" t="s">
        <v>775</v>
      </c>
      <c r="AE183" s="724"/>
    </row>
    <row r="184" spans="1:31" ht="24.75" customHeight="1">
      <c r="A184" s="742" t="s">
        <v>776</v>
      </c>
      <c r="B184" s="355" t="s">
        <v>43</v>
      </c>
      <c r="C184" s="741">
        <v>46203</v>
      </c>
      <c r="D184" s="455"/>
      <c r="E184" s="741"/>
      <c r="F184" s="742"/>
      <c r="G184" s="742"/>
      <c r="H184" s="743">
        <v>52</v>
      </c>
      <c r="I184" s="301" t="s">
        <v>545</v>
      </c>
      <c r="J184" s="743" t="s">
        <v>30</v>
      </c>
      <c r="K184" s="743"/>
      <c r="L184" s="745"/>
      <c r="M184" s="747" t="s">
        <v>110</v>
      </c>
      <c r="N184" s="773">
        <v>91411.65</v>
      </c>
      <c r="O184" s="747" t="s">
        <v>110</v>
      </c>
      <c r="P184" s="727" t="s">
        <v>32</v>
      </c>
      <c r="Q184" s="755"/>
      <c r="R184" s="755"/>
      <c r="S184" s="749"/>
      <c r="T184" s="749"/>
      <c r="U184" s="749"/>
      <c r="V184" s="723">
        <v>5926</v>
      </c>
      <c r="W184" s="766"/>
      <c r="X184" s="1391">
        <f t="shared" si="13"/>
        <v>5926</v>
      </c>
      <c r="Y184" s="29">
        <f t="shared" si="14"/>
        <v>0</v>
      </c>
      <c r="Z184" s="718"/>
      <c r="AA184" s="736">
        <v>0</v>
      </c>
      <c r="AB184" s="736">
        <v>0</v>
      </c>
      <c r="AC184" s="735">
        <v>0</v>
      </c>
      <c r="AD184" s="720" t="s">
        <v>766</v>
      </c>
      <c r="AE184" s="724"/>
    </row>
    <row r="185" spans="1:31" ht="24.75" customHeight="1">
      <c r="A185" s="298" t="s">
        <v>777</v>
      </c>
      <c r="B185" s="355" t="s">
        <v>43</v>
      </c>
      <c r="C185" s="741">
        <v>46203</v>
      </c>
      <c r="D185" s="455"/>
      <c r="E185" s="299"/>
      <c r="F185" s="298"/>
      <c r="G185" s="742"/>
      <c r="H185" s="743">
        <v>81</v>
      </c>
      <c r="I185" s="301" t="s">
        <v>545</v>
      </c>
      <c r="J185" s="743" t="s">
        <v>30</v>
      </c>
      <c r="K185" s="743"/>
      <c r="L185" s="299"/>
      <c r="M185" s="747" t="s">
        <v>110</v>
      </c>
      <c r="N185" s="773">
        <v>105892.05</v>
      </c>
      <c r="O185" s="747" t="s">
        <v>110</v>
      </c>
      <c r="P185" s="727" t="s">
        <v>32</v>
      </c>
      <c r="Q185" s="1003"/>
      <c r="R185" s="1003"/>
      <c r="S185" s="1079"/>
      <c r="T185" s="1079"/>
      <c r="U185" s="1079"/>
      <c r="V185" s="723">
        <v>8641</v>
      </c>
      <c r="W185" s="1001"/>
      <c r="X185" s="1391">
        <f t="shared" si="13"/>
        <v>8641</v>
      </c>
      <c r="Y185" s="29">
        <f t="shared" si="14"/>
        <v>0</v>
      </c>
      <c r="Z185" s="22"/>
      <c r="AA185" s="736">
        <v>0</v>
      </c>
      <c r="AB185" s="736">
        <v>0</v>
      </c>
      <c r="AC185" s="735">
        <v>0</v>
      </c>
      <c r="AD185" s="720" t="s">
        <v>766</v>
      </c>
      <c r="AE185" s="724"/>
    </row>
    <row r="186" spans="1:31" ht="24.75" customHeight="1">
      <c r="A186" s="298" t="s">
        <v>778</v>
      </c>
      <c r="B186" s="355" t="s">
        <v>43</v>
      </c>
      <c r="C186" s="741">
        <v>46203</v>
      </c>
      <c r="D186" s="455"/>
      <c r="E186" s="299"/>
      <c r="F186" s="298"/>
      <c r="G186" s="742"/>
      <c r="H186" s="743">
        <v>79</v>
      </c>
      <c r="I186" s="301" t="s">
        <v>545</v>
      </c>
      <c r="J186" s="743" t="s">
        <v>30</v>
      </c>
      <c r="K186" s="743"/>
      <c r="L186" s="299"/>
      <c r="M186" s="747" t="s">
        <v>110</v>
      </c>
      <c r="N186" s="773">
        <v>88420</v>
      </c>
      <c r="O186" s="747" t="s">
        <v>110</v>
      </c>
      <c r="P186" s="727" t="s">
        <v>32</v>
      </c>
      <c r="Q186" s="1006"/>
      <c r="R186" s="1006"/>
      <c r="S186" s="1090"/>
      <c r="T186" s="1090"/>
      <c r="U186" s="1090"/>
      <c r="V186" s="768">
        <v>7502</v>
      </c>
      <c r="W186" s="1007"/>
      <c r="X186" s="1391">
        <f t="shared" si="13"/>
        <v>7502</v>
      </c>
      <c r="Y186" s="1091">
        <f t="shared" si="14"/>
        <v>0</v>
      </c>
      <c r="Z186" s="1092"/>
      <c r="AA186" s="736">
        <v>0</v>
      </c>
      <c r="AB186" s="736">
        <v>0</v>
      </c>
      <c r="AC186" s="735">
        <v>0</v>
      </c>
      <c r="AD186" s="720" t="s">
        <v>766</v>
      </c>
      <c r="AE186" s="724"/>
    </row>
    <row r="187" spans="1:31" ht="24.75" customHeight="1">
      <c r="A187" s="1256" t="s">
        <v>779</v>
      </c>
      <c r="B187" s="355" t="s">
        <v>43</v>
      </c>
      <c r="C187" s="741">
        <v>46203</v>
      </c>
      <c r="D187" s="455" t="s">
        <v>60</v>
      </c>
      <c r="E187" s="741">
        <v>46029</v>
      </c>
      <c r="F187" s="298" t="s">
        <v>770</v>
      </c>
      <c r="G187" s="742"/>
      <c r="H187" s="743">
        <v>0</v>
      </c>
      <c r="I187" s="301" t="s">
        <v>545</v>
      </c>
      <c r="J187" s="743" t="s">
        <v>30</v>
      </c>
      <c r="K187" s="743"/>
      <c r="L187" s="299"/>
      <c r="M187" s="747" t="s">
        <v>110</v>
      </c>
      <c r="N187" s="773">
        <v>50239.7</v>
      </c>
      <c r="O187" s="747" t="s">
        <v>110</v>
      </c>
      <c r="P187" s="727" t="s">
        <v>35</v>
      </c>
      <c r="Q187" s="718">
        <v>46024</v>
      </c>
      <c r="R187" s="1358"/>
      <c r="S187" s="1090"/>
      <c r="T187" s="1090"/>
      <c r="U187" s="1090"/>
      <c r="V187" s="768">
        <v>3682</v>
      </c>
      <c r="W187" s="1473">
        <v>292</v>
      </c>
      <c r="X187" s="1391">
        <f t="shared" si="13"/>
        <v>3390</v>
      </c>
      <c r="Y187" s="1091">
        <f t="shared" si="14"/>
        <v>7.9304725692558392E-2</v>
      </c>
      <c r="Z187" s="272">
        <v>46155</v>
      </c>
      <c r="AA187" s="736">
        <v>0</v>
      </c>
      <c r="AB187" s="736">
        <v>0</v>
      </c>
      <c r="AC187" s="735">
        <v>0</v>
      </c>
      <c r="AD187" s="1244" t="s">
        <v>780</v>
      </c>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78"/>
      <c r="B190" s="779"/>
      <c r="C190" s="779"/>
      <c r="D190" s="779"/>
      <c r="E190" s="779"/>
      <c r="F190" s="778"/>
      <c r="G190" s="778"/>
      <c r="H190" s="779"/>
      <c r="I190" s="779"/>
      <c r="J190" s="779"/>
      <c r="K190" s="779"/>
      <c r="L190" s="778"/>
      <c r="M190" s="779"/>
      <c r="N190" s="814"/>
      <c r="O190" s="779"/>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76"/>
      <c r="Q194" s="725"/>
      <c r="R194" s="725"/>
      <c r="S194" s="725"/>
      <c r="T194" s="725"/>
      <c r="U194" s="725"/>
      <c r="V194" s="763"/>
      <c r="W194" s="725"/>
      <c r="X194" s="725"/>
      <c r="Y194" s="725"/>
      <c r="Z194" s="725"/>
      <c r="AA194" s="725"/>
      <c r="AB194" s="725"/>
      <c r="AC194" s="725"/>
      <c r="AD194" s="765"/>
    </row>
    <row r="195" spans="1:31" ht="24.75" customHeight="1">
      <c r="A195" s="742"/>
      <c r="B195" s="744"/>
      <c r="C195" s="744"/>
      <c r="D195" s="744"/>
      <c r="E195" s="744"/>
      <c r="F195" s="742"/>
      <c r="G195" s="742"/>
      <c r="H195" s="744"/>
      <c r="I195" s="744"/>
      <c r="J195" s="744"/>
      <c r="K195" s="744"/>
      <c r="L195" s="742"/>
      <c r="M195" s="744"/>
      <c r="N195" s="774"/>
      <c r="O195" s="744"/>
      <c r="P195" s="724"/>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15" customHeight="1">
      <c r="A223" s="763"/>
      <c r="B223" s="725"/>
      <c r="C223" s="725"/>
      <c r="D223" s="725"/>
      <c r="E223" s="725"/>
      <c r="F223" s="763"/>
      <c r="G223" s="763"/>
      <c r="H223" s="725"/>
      <c r="I223" s="725"/>
      <c r="J223" s="725"/>
      <c r="K223" s="725"/>
      <c r="L223" s="763"/>
      <c r="M223" s="725"/>
      <c r="N223" s="764"/>
      <c r="O223" s="725"/>
    </row>
  </sheetData>
  <sortState xmlns:xlrd2="http://schemas.microsoft.com/office/spreadsheetml/2017/richdata2" ref="A2:AD45">
    <sortCondition descending="1" ref="B2:B45"/>
  </sortState>
  <dataValidations count="7">
    <dataValidation allowBlank="1" showInputMessage="1" showErrorMessage="1" sqref="D112 L2:L37 L180:L1048576 L114:L116 D118:D175 D115 Q44:U44 L44 Q188:U1048576 Q37:U37 Q115:U116 Q114:V114 R178:R179 Q181:R186 S178:V187 L39:L42 Q39:V42 V78:V110 D177:D187 Q2:V36 Q46:V52 L46:L112 Q53:U112 V53:V76" xr:uid="{1D31F93E-3D68-4310-94BF-578ADAD65882}"/>
    <dataValidation type="list" allowBlank="1" showInputMessage="1" showErrorMessage="1" sqref="J44 J114:J115 J118:J175 J69 J63 J101:J112 J35:J37 J39:J42 J97:J98 J72:J82 J177:J187" xr:uid="{5598570D-D2DE-4A6E-ABB1-14F4B3480632}">
      <formula1>"Received, Pending, Not Required"</formula1>
    </dataValidation>
    <dataValidation type="list" allowBlank="1" showInputMessage="1" showErrorMessage="1" sqref="I118:I173 I114:I116 I41 I79 I44 I82 I36:I37 I101:I112 I72:I77 I177:I1048576" xr:uid="{BDA55F74-4FDA-49CF-8062-F3046665EBCB}">
      <formula1>"On Track, In Jeopardy, Completed on Track, Completed, Completed -Missed TSD"</formula1>
    </dataValidation>
    <dataValidation type="list" allowBlank="1" showInputMessage="1" showErrorMessage="1" sqref="I80:I81 I39:I40 I78 I83:I100 I42 I2:I35 I46:I71" xr:uid="{B676ED09-FB47-4D85-B41D-60012AA8BA0B}">
      <formula1>"On Track, In Jeopardy, Completed on Track, Completed, Completed -Missed TSD, On Hold Per Tillman"</formula1>
    </dataValidation>
    <dataValidation type="list" allowBlank="1" showInputMessage="1" showErrorMessage="1" sqref="K114:K116 K118:K173 K44 K2:K37 K39:K42 K79:K112 K177:K1048576 K46:K77" xr:uid="{E79CFDF7-5B00-4092-B572-9E33744A1925}">
      <formula1>"Pending Locates,Permits, SOW Pending, NTP Pending, Materials, Reassigned, Door Tags"</formula1>
    </dataValidation>
    <dataValidation type="list" allowBlank="1" showInputMessage="1" showErrorMessage="1" sqref="P114:P116 P118:P173 P177:P1048576 P39:P44 P2:P37 P46:P112"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6"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689</v>
      </c>
      <c r="J2" s="362" t="s">
        <v>30</v>
      </c>
      <c r="K2" s="369"/>
      <c r="L2" s="299">
        <v>45943</v>
      </c>
      <c r="M2" s="680" t="s">
        <v>110</v>
      </c>
      <c r="N2" s="608">
        <v>2167.3000000000002</v>
      </c>
      <c r="O2" s="362" t="s">
        <v>110</v>
      </c>
      <c r="P2" s="484" t="s">
        <v>38</v>
      </c>
      <c r="Q2" s="363">
        <v>45908</v>
      </c>
      <c r="R2" s="1446" t="s">
        <v>110</v>
      </c>
      <c r="S2" s="363" t="s">
        <v>782</v>
      </c>
      <c r="T2" s="373" t="s">
        <v>783</v>
      </c>
      <c r="U2" s="373" t="s">
        <v>783</v>
      </c>
      <c r="V2" s="333">
        <v>158</v>
      </c>
      <c r="W2" s="450">
        <v>195</v>
      </c>
      <c r="X2" s="44">
        <f t="shared" ref="X2:X35" si="0">SUM(V2-W2)</f>
        <v>-37</v>
      </c>
      <c r="Y2" s="3">
        <f t="shared" ref="Y2:Y37" si="1">IFERROR($W2/$V2, 0)</f>
        <v>1.2341772151898733</v>
      </c>
      <c r="Z2" s="30" t="s">
        <v>784</v>
      </c>
      <c r="AA2" s="1196">
        <v>1</v>
      </c>
      <c r="AB2" s="1196">
        <v>1</v>
      </c>
      <c r="AC2" s="1196">
        <v>1</v>
      </c>
      <c r="AD2" s="1373" t="s">
        <v>785</v>
      </c>
    </row>
    <row r="3" spans="1:30" ht="39.75" customHeight="1">
      <c r="A3" s="615" t="s">
        <v>786</v>
      </c>
      <c r="B3" s="377" t="s">
        <v>34</v>
      </c>
      <c r="C3" s="1409">
        <v>46172</v>
      </c>
      <c r="D3" s="358" t="s">
        <v>50</v>
      </c>
      <c r="E3" s="360">
        <v>46077</v>
      </c>
      <c r="F3" s="358" t="s">
        <v>61</v>
      </c>
      <c r="G3" s="690" t="s">
        <v>787</v>
      </c>
      <c r="H3" s="691">
        <v>0</v>
      </c>
      <c r="I3" s="1058" t="s">
        <v>689</v>
      </c>
      <c r="J3" s="691" t="s">
        <v>30</v>
      </c>
      <c r="K3" s="989"/>
      <c r="L3" s="360" t="s">
        <v>593</v>
      </c>
      <c r="M3" s="691" t="s">
        <v>110</v>
      </c>
      <c r="N3" s="990">
        <v>49846.95</v>
      </c>
      <c r="O3" s="691" t="s">
        <v>110</v>
      </c>
      <c r="P3" s="1445" t="s">
        <v>38</v>
      </c>
      <c r="Q3" s="991">
        <v>46093</v>
      </c>
      <c r="R3" s="702" t="s">
        <v>238</v>
      </c>
      <c r="S3" s="363" t="s">
        <v>782</v>
      </c>
      <c r="T3" s="373" t="s">
        <v>783</v>
      </c>
      <c r="U3" s="373" t="s">
        <v>783</v>
      </c>
      <c r="V3" s="992">
        <v>3109</v>
      </c>
      <c r="W3" s="1252">
        <v>3128</v>
      </c>
      <c r="X3" s="992">
        <f>SUM(V3-W3)</f>
        <v>-19</v>
      </c>
      <c r="Y3" s="383">
        <f>IFERROR($W3/$V3, 0)</f>
        <v>1.0061112898037954</v>
      </c>
      <c r="Z3" s="991">
        <v>46132</v>
      </c>
      <c r="AA3" s="1196">
        <v>1</v>
      </c>
      <c r="AB3" s="697">
        <v>0</v>
      </c>
      <c r="AC3" s="703">
        <v>0</v>
      </c>
      <c r="AD3" s="698" t="s">
        <v>788</v>
      </c>
    </row>
    <row r="4" spans="1:30" ht="39.75" customHeight="1">
      <c r="A4" s="1436" t="s">
        <v>789</v>
      </c>
      <c r="B4" s="377" t="s">
        <v>34</v>
      </c>
      <c r="C4" s="1409">
        <v>46172</v>
      </c>
      <c r="D4" s="1248" t="s">
        <v>54</v>
      </c>
      <c r="E4" s="360">
        <v>46139</v>
      </c>
      <c r="F4" s="358" t="s">
        <v>53</v>
      </c>
      <c r="G4" s="690" t="s">
        <v>790</v>
      </c>
      <c r="H4" s="691">
        <v>0</v>
      </c>
      <c r="I4" s="1058" t="s">
        <v>689</v>
      </c>
      <c r="J4" s="691" t="s">
        <v>30</v>
      </c>
      <c r="K4" s="989"/>
      <c r="L4" s="360" t="s">
        <v>593</v>
      </c>
      <c r="M4" s="691" t="s">
        <v>110</v>
      </c>
      <c r="N4" s="944">
        <v>85069.95</v>
      </c>
      <c r="O4" s="743" t="s">
        <v>110</v>
      </c>
      <c r="P4" s="1253" t="s">
        <v>38</v>
      </c>
      <c r="Q4" s="991">
        <v>46093</v>
      </c>
      <c r="R4" s="702" t="s">
        <v>238</v>
      </c>
      <c r="S4" s="363" t="s">
        <v>782</v>
      </c>
      <c r="T4" s="373" t="s">
        <v>783</v>
      </c>
      <c r="U4" s="373" t="s">
        <v>783</v>
      </c>
      <c r="V4" s="992">
        <v>6787</v>
      </c>
      <c r="W4" s="1252">
        <v>6802</v>
      </c>
      <c r="X4" s="992">
        <f>SUM(V4-W4)</f>
        <v>-15</v>
      </c>
      <c r="Y4" s="383">
        <f>IFERROR($W4/$V4, 0)</f>
        <v>1.0022101075585679</v>
      </c>
      <c r="Z4" s="991">
        <v>46139</v>
      </c>
      <c r="AA4" s="1196">
        <v>1</v>
      </c>
      <c r="AB4" s="697">
        <v>0</v>
      </c>
      <c r="AC4" s="703">
        <v>0</v>
      </c>
      <c r="AD4" s="698" t="s">
        <v>791</v>
      </c>
    </row>
    <row r="5" spans="1:30" ht="39.75" customHeight="1">
      <c r="A5" s="729" t="s">
        <v>792</v>
      </c>
      <c r="B5" s="377" t="s">
        <v>34</v>
      </c>
      <c r="C5" s="1409">
        <v>46172</v>
      </c>
      <c r="D5" s="689" t="s">
        <v>52</v>
      </c>
      <c r="E5" s="689">
        <v>46114</v>
      </c>
      <c r="F5" s="689" t="s">
        <v>53</v>
      </c>
      <c r="G5" s="690" t="s">
        <v>793</v>
      </c>
      <c r="H5" s="691">
        <v>0</v>
      </c>
      <c r="I5" s="1058" t="s">
        <v>689</v>
      </c>
      <c r="J5" s="691" t="s">
        <v>30</v>
      </c>
      <c r="K5" s="701"/>
      <c r="L5" s="360" t="s">
        <v>593</v>
      </c>
      <c r="M5" s="691" t="s">
        <v>110</v>
      </c>
      <c r="N5" s="692">
        <v>82825</v>
      </c>
      <c r="O5" s="743" t="s">
        <v>110</v>
      </c>
      <c r="P5" s="1253" t="s">
        <v>38</v>
      </c>
      <c r="Q5" s="694">
        <v>45965</v>
      </c>
      <c r="R5" s="702" t="s">
        <v>238</v>
      </c>
      <c r="S5" s="363" t="s">
        <v>782</v>
      </c>
      <c r="T5" s="373" t="s">
        <v>783</v>
      </c>
      <c r="U5" s="373" t="s">
        <v>783</v>
      </c>
      <c r="V5" s="333">
        <v>6210</v>
      </c>
      <c r="W5" s="450">
        <v>6210</v>
      </c>
      <c r="X5" s="695">
        <f t="shared" ref="X5:X10" si="2">SUM(V5-W5)</f>
        <v>0</v>
      </c>
      <c r="Y5" s="365">
        <f t="shared" ref="Y5:Y10" si="3">IFERROR($W5/$V5, 0)</f>
        <v>1</v>
      </c>
      <c r="Z5" s="702">
        <v>46128</v>
      </c>
      <c r="AA5" s="697">
        <v>0</v>
      </c>
      <c r="AB5" s="697">
        <v>0</v>
      </c>
      <c r="AC5" s="703">
        <v>0</v>
      </c>
      <c r="AD5" s="698" t="s">
        <v>794</v>
      </c>
    </row>
    <row r="6" spans="1:30" ht="39.75" customHeight="1">
      <c r="A6" s="729" t="s">
        <v>795</v>
      </c>
      <c r="B6" s="377" t="s">
        <v>34</v>
      </c>
      <c r="C6" s="1409">
        <v>46172</v>
      </c>
      <c r="D6" s="689" t="s">
        <v>52</v>
      </c>
      <c r="E6" s="689">
        <v>46114</v>
      </c>
      <c r="F6" s="689" t="s">
        <v>53</v>
      </c>
      <c r="G6" s="690" t="s">
        <v>796</v>
      </c>
      <c r="H6" s="691">
        <v>0</v>
      </c>
      <c r="I6" s="1058" t="s">
        <v>689</v>
      </c>
      <c r="J6" s="691" t="s">
        <v>30</v>
      </c>
      <c r="K6" s="701"/>
      <c r="L6" s="360" t="s">
        <v>593</v>
      </c>
      <c r="M6" s="691" t="s">
        <v>110</v>
      </c>
      <c r="N6" s="692">
        <v>34736.85</v>
      </c>
      <c r="O6" s="743" t="s">
        <v>110</v>
      </c>
      <c r="P6" s="1253" t="s">
        <v>38</v>
      </c>
      <c r="Q6" s="694">
        <v>45965</v>
      </c>
      <c r="R6" s="702" t="s">
        <v>238</v>
      </c>
      <c r="S6" s="363" t="s">
        <v>782</v>
      </c>
      <c r="T6" s="373" t="s">
        <v>783</v>
      </c>
      <c r="U6" s="373" t="s">
        <v>783</v>
      </c>
      <c r="V6" s="333">
        <v>2601</v>
      </c>
      <c r="W6" s="450">
        <v>2601</v>
      </c>
      <c r="X6" s="695">
        <f t="shared" si="2"/>
        <v>0</v>
      </c>
      <c r="Y6" s="365">
        <f t="shared" si="3"/>
        <v>1</v>
      </c>
      <c r="Z6" s="702">
        <v>45973</v>
      </c>
      <c r="AA6" s="697">
        <v>0</v>
      </c>
      <c r="AB6" s="697">
        <v>0</v>
      </c>
      <c r="AC6" s="1234">
        <v>0</v>
      </c>
      <c r="AD6" s="1250" t="s">
        <v>797</v>
      </c>
    </row>
    <row r="7" spans="1:30" ht="39.75" customHeight="1">
      <c r="A7" s="729" t="s">
        <v>798</v>
      </c>
      <c r="B7" s="377" t="s">
        <v>34</v>
      </c>
      <c r="C7" s="689">
        <v>46249</v>
      </c>
      <c r="D7" s="699" t="s">
        <v>54</v>
      </c>
      <c r="E7" s="699">
        <v>46139</v>
      </c>
      <c r="F7" s="700"/>
      <c r="G7" s="699" t="s">
        <v>799</v>
      </c>
      <c r="H7" s="701">
        <v>52</v>
      </c>
      <c r="I7" s="1058" t="s">
        <v>689</v>
      </c>
      <c r="J7" s="1061" t="s">
        <v>30</v>
      </c>
      <c r="K7" s="701"/>
      <c r="L7" s="360" t="s">
        <v>593</v>
      </c>
      <c r="M7" s="372" t="s">
        <v>110</v>
      </c>
      <c r="N7" s="705">
        <v>61830</v>
      </c>
      <c r="O7" s="372" t="s">
        <v>110</v>
      </c>
      <c r="P7" s="730" t="s">
        <v>38</v>
      </c>
      <c r="Q7" s="702">
        <v>46136</v>
      </c>
      <c r="R7" s="702" t="s">
        <v>238</v>
      </c>
      <c r="S7" s="363" t="s">
        <v>782</v>
      </c>
      <c r="T7" s="373" t="s">
        <v>783</v>
      </c>
      <c r="U7" s="373" t="s">
        <v>783</v>
      </c>
      <c r="V7" s="703">
        <v>5149</v>
      </c>
      <c r="W7" s="731">
        <v>4879</v>
      </c>
      <c r="X7" s="695">
        <f t="shared" si="2"/>
        <v>270</v>
      </c>
      <c r="Y7" s="365">
        <f t="shared" si="3"/>
        <v>0.94756263352107206</v>
      </c>
      <c r="Z7" s="702">
        <v>46148</v>
      </c>
      <c r="AA7" s="697">
        <v>0</v>
      </c>
      <c r="AB7" s="697">
        <v>0</v>
      </c>
      <c r="AC7" s="1059">
        <v>0</v>
      </c>
      <c r="AD7" s="698" t="s">
        <v>800</v>
      </c>
    </row>
    <row r="8" spans="1:30" ht="39.75" customHeight="1">
      <c r="A8" s="729" t="s">
        <v>801</v>
      </c>
      <c r="B8" s="377" t="s">
        <v>34</v>
      </c>
      <c r="C8" s="699">
        <v>46171</v>
      </c>
      <c r="D8" s="1248" t="s">
        <v>54</v>
      </c>
      <c r="E8" s="699">
        <v>46127</v>
      </c>
      <c r="F8" s="700" t="s">
        <v>53</v>
      </c>
      <c r="G8" s="699" t="s">
        <v>802</v>
      </c>
      <c r="H8" s="701">
        <v>56</v>
      </c>
      <c r="I8" s="1058" t="s">
        <v>689</v>
      </c>
      <c r="J8" s="1061" t="s">
        <v>30</v>
      </c>
      <c r="K8" s="701"/>
      <c r="L8" s="699">
        <v>46120</v>
      </c>
      <c r="M8" s="372" t="s">
        <v>110</v>
      </c>
      <c r="N8" s="705">
        <v>75665</v>
      </c>
      <c r="O8" s="372" t="s">
        <v>110</v>
      </c>
      <c r="P8" s="730" t="s">
        <v>38</v>
      </c>
      <c r="Q8" s="702">
        <v>46132</v>
      </c>
      <c r="R8" s="702" t="s">
        <v>238</v>
      </c>
      <c r="S8" s="363" t="s">
        <v>782</v>
      </c>
      <c r="T8" s="373" t="s">
        <v>783</v>
      </c>
      <c r="U8" s="373" t="s">
        <v>783</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803</v>
      </c>
      <c r="B9" s="377" t="s">
        <v>34</v>
      </c>
      <c r="C9" s="699">
        <v>46171</v>
      </c>
      <c r="D9" s="699" t="s">
        <v>54</v>
      </c>
      <c r="E9" s="699">
        <v>46127</v>
      </c>
      <c r="F9" s="700" t="s">
        <v>53</v>
      </c>
      <c r="G9" s="699" t="s">
        <v>804</v>
      </c>
      <c r="H9" s="701">
        <v>30</v>
      </c>
      <c r="I9" s="1058" t="s">
        <v>689</v>
      </c>
      <c r="J9" s="1061" t="s">
        <v>30</v>
      </c>
      <c r="K9" s="691"/>
      <c r="L9" s="360" t="s">
        <v>593</v>
      </c>
      <c r="M9" s="372" t="s">
        <v>110</v>
      </c>
      <c r="N9" s="705">
        <v>45160</v>
      </c>
      <c r="O9" s="372" t="s">
        <v>110</v>
      </c>
      <c r="P9" s="1372" t="s">
        <v>38</v>
      </c>
      <c r="Q9" s="702">
        <v>46132</v>
      </c>
      <c r="R9" s="995" t="s">
        <v>110</v>
      </c>
      <c r="S9" s="363">
        <v>46149</v>
      </c>
      <c r="T9" s="363">
        <v>46153</v>
      </c>
      <c r="U9" s="373" t="s">
        <v>783</v>
      </c>
      <c r="V9" s="703">
        <v>3700</v>
      </c>
      <c r="W9" s="1371">
        <v>3815</v>
      </c>
      <c r="X9" s="695">
        <f t="shared" si="2"/>
        <v>-115</v>
      </c>
      <c r="Y9" s="365">
        <f t="shared" si="3"/>
        <v>1.0310810810810811</v>
      </c>
      <c r="Z9" s="702">
        <v>46135</v>
      </c>
      <c r="AA9" s="697">
        <v>0</v>
      </c>
      <c r="AB9" s="697">
        <v>0</v>
      </c>
      <c r="AC9" s="1059">
        <v>0</v>
      </c>
      <c r="AD9" s="698" t="s">
        <v>805</v>
      </c>
    </row>
    <row r="10" spans="1:30" ht="39.75" customHeight="1">
      <c r="A10" s="729" t="s">
        <v>806</v>
      </c>
      <c r="B10" s="377" t="s">
        <v>34</v>
      </c>
      <c r="C10" s="1409">
        <v>46172</v>
      </c>
      <c r="D10" s="699" t="s">
        <v>52</v>
      </c>
      <c r="E10" s="699">
        <v>46118</v>
      </c>
      <c r="F10" s="700" t="s">
        <v>53</v>
      </c>
      <c r="G10" s="699" t="s">
        <v>807</v>
      </c>
      <c r="H10" s="1061">
        <v>72</v>
      </c>
      <c r="I10" s="372" t="s">
        <v>689</v>
      </c>
      <c r="J10" s="1061" t="s">
        <v>30</v>
      </c>
      <c r="K10" s="691"/>
      <c r="L10" s="699">
        <v>46120</v>
      </c>
      <c r="M10" s="372" t="s">
        <v>110</v>
      </c>
      <c r="N10" s="1062">
        <v>85035</v>
      </c>
      <c r="O10" s="372" t="s">
        <v>110</v>
      </c>
      <c r="P10" s="730" t="s">
        <v>38</v>
      </c>
      <c r="Q10" s="702">
        <v>46118</v>
      </c>
      <c r="R10" s="702" t="s">
        <v>238</v>
      </c>
      <c r="S10" s="363" t="s">
        <v>782</v>
      </c>
      <c r="T10" s="373" t="s">
        <v>783</v>
      </c>
      <c r="U10" s="373" t="s">
        <v>783</v>
      </c>
      <c r="V10" s="670">
        <v>5830</v>
      </c>
      <c r="W10" s="450">
        <v>5830</v>
      </c>
      <c r="X10" s="695">
        <f t="shared" si="2"/>
        <v>0</v>
      </c>
      <c r="Y10" s="365">
        <f t="shared" si="3"/>
        <v>1</v>
      </c>
      <c r="Z10" s="702">
        <v>46135</v>
      </c>
      <c r="AA10" s="697">
        <v>0</v>
      </c>
      <c r="AB10" s="697">
        <v>0</v>
      </c>
      <c r="AC10" s="1059">
        <v>0</v>
      </c>
      <c r="AD10" s="698" t="s">
        <v>610</v>
      </c>
    </row>
    <row r="11" spans="1:30" ht="39.75" customHeight="1">
      <c r="A11" s="1356" t="s">
        <v>808</v>
      </c>
      <c r="B11" s="377" t="s">
        <v>34</v>
      </c>
      <c r="C11" s="1409">
        <v>46172</v>
      </c>
      <c r="D11" s="367" t="s">
        <v>54</v>
      </c>
      <c r="E11" s="367">
        <v>46101</v>
      </c>
      <c r="F11" s="366" t="s">
        <v>53</v>
      </c>
      <c r="G11" s="699" t="s">
        <v>809</v>
      </c>
      <c r="H11" s="993">
        <v>0</v>
      </c>
      <c r="I11" s="372" t="s">
        <v>689</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810</v>
      </c>
      <c r="B12" s="377" t="s">
        <v>34</v>
      </c>
      <c r="C12" s="689">
        <v>46112</v>
      </c>
      <c r="D12" s="700" t="s">
        <v>54</v>
      </c>
      <c r="E12" s="699">
        <v>46125</v>
      </c>
      <c r="F12" s="700" t="s">
        <v>53</v>
      </c>
      <c r="G12" s="699" t="s">
        <v>811</v>
      </c>
      <c r="H12" s="701">
        <v>20</v>
      </c>
      <c r="I12" s="372" t="s">
        <v>689</v>
      </c>
      <c r="J12" s="1061" t="s">
        <v>30</v>
      </c>
      <c r="K12" s="691"/>
      <c r="L12" s="360" t="s">
        <v>593</v>
      </c>
      <c r="M12" s="701" t="s">
        <v>110</v>
      </c>
      <c r="N12" s="705">
        <v>1733.25</v>
      </c>
      <c r="O12" s="701" t="s">
        <v>110</v>
      </c>
      <c r="P12" s="730" t="s">
        <v>38</v>
      </c>
      <c r="Q12" s="702">
        <v>46128</v>
      </c>
      <c r="R12" s="702" t="s">
        <v>238</v>
      </c>
      <c r="S12" s="363" t="s">
        <v>782</v>
      </c>
      <c r="T12" s="373" t="s">
        <v>783</v>
      </c>
      <c r="U12" s="373" t="s">
        <v>783</v>
      </c>
      <c r="V12" s="703">
        <v>145</v>
      </c>
      <c r="W12" s="731">
        <v>145</v>
      </c>
      <c r="X12" s="695">
        <f>SUM(V12-W12)</f>
        <v>0</v>
      </c>
      <c r="Y12" s="365">
        <f>IFERROR($W12/$V12, 0)</f>
        <v>1</v>
      </c>
      <c r="Z12" s="702">
        <v>46156</v>
      </c>
      <c r="AA12" s="697">
        <v>0</v>
      </c>
      <c r="AB12" s="697">
        <v>0</v>
      </c>
      <c r="AC12" s="1059">
        <v>0</v>
      </c>
      <c r="AD12" s="728" t="s">
        <v>812</v>
      </c>
    </row>
    <row r="13" spans="1:30" ht="39.75" customHeight="1">
      <c r="A13" s="1370" t="s">
        <v>813</v>
      </c>
      <c r="B13" s="377" t="s">
        <v>34</v>
      </c>
      <c r="C13" s="1409">
        <v>46172</v>
      </c>
      <c r="D13" s="699" t="s">
        <v>54</v>
      </c>
      <c r="E13" s="699">
        <v>46101</v>
      </c>
      <c r="F13" s="700" t="s">
        <v>53</v>
      </c>
      <c r="G13" s="699" t="s">
        <v>814</v>
      </c>
      <c r="H13" s="701">
        <v>0</v>
      </c>
      <c r="I13" s="372" t="s">
        <v>689</v>
      </c>
      <c r="J13" s="1061" t="s">
        <v>30</v>
      </c>
      <c r="K13" s="691"/>
      <c r="L13" s="360" t="s">
        <v>593</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815</v>
      </c>
    </row>
    <row r="14" spans="1:30" ht="39.75" customHeight="1">
      <c r="A14" s="729" t="s">
        <v>130</v>
      </c>
      <c r="B14" s="377" t="s">
        <v>34</v>
      </c>
      <c r="C14" s="689">
        <v>46040</v>
      </c>
      <c r="D14" s="1248" t="s">
        <v>816</v>
      </c>
      <c r="E14" s="699">
        <v>45867</v>
      </c>
      <c r="F14" s="700" t="s">
        <v>53</v>
      </c>
      <c r="G14" s="1248" t="s">
        <v>817</v>
      </c>
      <c r="H14" s="701">
        <v>0</v>
      </c>
      <c r="I14" s="372" t="s">
        <v>689</v>
      </c>
      <c r="J14" s="1184" t="s">
        <v>30</v>
      </c>
      <c r="K14" s="362"/>
      <c r="L14" s="360" t="s">
        <v>593</v>
      </c>
      <c r="M14" s="1184" t="s">
        <v>110</v>
      </c>
      <c r="N14" s="705">
        <v>144972.5</v>
      </c>
      <c r="O14" s="1184" t="s">
        <v>110</v>
      </c>
      <c r="P14" s="730" t="s">
        <v>38</v>
      </c>
      <c r="Q14" s="1231">
        <v>45867</v>
      </c>
      <c r="R14" s="702" t="s">
        <v>238</v>
      </c>
      <c r="S14" s="363" t="s">
        <v>782</v>
      </c>
      <c r="T14" s="373" t="s">
        <v>783</v>
      </c>
      <c r="U14" s="373" t="s">
        <v>783</v>
      </c>
      <c r="V14" s="1232">
        <v>9840</v>
      </c>
      <c r="W14" s="1271">
        <v>9806</v>
      </c>
      <c r="X14" s="1233">
        <f t="shared" si="0"/>
        <v>34</v>
      </c>
      <c r="Y14" s="365">
        <f t="shared" si="1"/>
        <v>0.99654471544715451</v>
      </c>
      <c r="Z14" s="1231">
        <v>45884</v>
      </c>
      <c r="AA14" s="697">
        <v>1</v>
      </c>
      <c r="AB14" s="697">
        <v>0</v>
      </c>
      <c r="AC14" s="1234">
        <v>9106</v>
      </c>
      <c r="AD14" s="1250" t="s">
        <v>818</v>
      </c>
    </row>
    <row r="15" spans="1:30" ht="39.75" customHeight="1">
      <c r="A15" s="1370" t="s">
        <v>819</v>
      </c>
      <c r="B15" s="377" t="s">
        <v>34</v>
      </c>
      <c r="C15" s="689">
        <v>46103</v>
      </c>
      <c r="D15" s="358" t="s">
        <v>52</v>
      </c>
      <c r="E15" s="699">
        <v>46077</v>
      </c>
      <c r="F15" s="366" t="s">
        <v>53</v>
      </c>
      <c r="G15" s="1248" t="s">
        <v>820</v>
      </c>
      <c r="H15" s="369">
        <v>0</v>
      </c>
      <c r="I15" s="372" t="s">
        <v>689</v>
      </c>
      <c r="J15" s="1184" t="s">
        <v>30</v>
      </c>
      <c r="K15" s="1230"/>
      <c r="L15" s="360" t="s">
        <v>593</v>
      </c>
      <c r="M15" s="1184" t="s">
        <v>110</v>
      </c>
      <c r="N15" s="416">
        <v>12977.65</v>
      </c>
      <c r="O15" s="1184" t="s">
        <v>110</v>
      </c>
      <c r="P15" s="1372" t="s">
        <v>38</v>
      </c>
      <c r="Q15" s="370">
        <v>46115</v>
      </c>
      <c r="R15" s="702" t="s">
        <v>110</v>
      </c>
      <c r="S15" s="363">
        <v>46147</v>
      </c>
      <c r="T15" s="373" t="s">
        <v>783</v>
      </c>
      <c r="U15" s="373" t="s">
        <v>783</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821</v>
      </c>
      <c r="B16" s="377" t="s">
        <v>34</v>
      </c>
      <c r="C16" s="699">
        <v>46174</v>
      </c>
      <c r="D16" s="700" t="s">
        <v>54</v>
      </c>
      <c r="E16" s="699">
        <v>46118</v>
      </c>
      <c r="F16" s="700" t="s">
        <v>51</v>
      </c>
      <c r="G16" s="700" t="s">
        <v>822</v>
      </c>
      <c r="H16" s="701">
        <v>0</v>
      </c>
      <c r="I16" s="372" t="s">
        <v>689</v>
      </c>
      <c r="J16" s="1061" t="s">
        <v>30</v>
      </c>
      <c r="K16" s="691"/>
      <c r="L16" s="360" t="s">
        <v>593</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823</v>
      </c>
    </row>
    <row r="17" spans="1:30" ht="39.75" customHeight="1">
      <c r="A17" s="729" t="s">
        <v>824</v>
      </c>
      <c r="B17" s="377" t="s">
        <v>34</v>
      </c>
      <c r="C17" s="689">
        <v>46112</v>
      </c>
      <c r="D17" s="366" t="s">
        <v>50</v>
      </c>
      <c r="E17" s="699">
        <v>46077</v>
      </c>
      <c r="F17" s="700"/>
      <c r="G17" s="700" t="s">
        <v>825</v>
      </c>
      <c r="H17" s="701">
        <v>0</v>
      </c>
      <c r="I17" s="1058" t="s">
        <v>689</v>
      </c>
      <c r="J17" s="701" t="s">
        <v>30</v>
      </c>
      <c r="K17" s="691"/>
      <c r="L17" s="360" t="s">
        <v>593</v>
      </c>
      <c r="M17" s="701" t="s">
        <v>110</v>
      </c>
      <c r="N17" s="705">
        <v>3995.4</v>
      </c>
      <c r="O17" s="701" t="s">
        <v>110</v>
      </c>
      <c r="P17" s="730" t="s">
        <v>38</v>
      </c>
      <c r="Q17" s="702">
        <v>46077</v>
      </c>
      <c r="R17" s="702" t="s">
        <v>238</v>
      </c>
      <c r="S17" s="363" t="s">
        <v>782</v>
      </c>
      <c r="T17" s="373" t="s">
        <v>783</v>
      </c>
      <c r="U17" s="373" t="s">
        <v>783</v>
      </c>
      <c r="V17" s="703">
        <v>294</v>
      </c>
      <c r="W17" s="731">
        <v>313</v>
      </c>
      <c r="X17" s="695">
        <f t="shared" si="0"/>
        <v>-19</v>
      </c>
      <c r="Y17" s="365">
        <f t="shared" si="1"/>
        <v>1.064625850340136</v>
      </c>
      <c r="Z17" s="702">
        <v>46099</v>
      </c>
      <c r="AA17" s="697">
        <v>1</v>
      </c>
      <c r="AB17" s="697">
        <v>0</v>
      </c>
      <c r="AC17" s="703">
        <v>0</v>
      </c>
      <c r="AD17" s="698" t="s">
        <v>826</v>
      </c>
    </row>
    <row r="18" spans="1:30" ht="39.75" customHeight="1">
      <c r="A18" s="729" t="s">
        <v>827</v>
      </c>
      <c r="B18" s="377" t="s">
        <v>34</v>
      </c>
      <c r="C18" s="1409">
        <v>46172</v>
      </c>
      <c r="D18" s="366" t="s">
        <v>54</v>
      </c>
      <c r="E18" s="367">
        <v>46056</v>
      </c>
      <c r="F18" s="366" t="s">
        <v>53</v>
      </c>
      <c r="G18" s="1248" t="s">
        <v>828</v>
      </c>
      <c r="H18" s="1184">
        <v>0</v>
      </c>
      <c r="I18" s="1270" t="s">
        <v>689</v>
      </c>
      <c r="J18" s="1184" t="s">
        <v>30</v>
      </c>
      <c r="K18" s="691"/>
      <c r="L18" s="360" t="s">
        <v>593</v>
      </c>
      <c r="M18" s="1184" t="s">
        <v>110</v>
      </c>
      <c r="N18" s="416">
        <v>118710.8</v>
      </c>
      <c r="O18" s="1184" t="s">
        <v>110</v>
      </c>
      <c r="P18" s="730" t="s">
        <v>38</v>
      </c>
      <c r="Q18" s="370">
        <v>46062</v>
      </c>
      <c r="R18" s="370" t="s">
        <v>238</v>
      </c>
      <c r="S18" s="363" t="s">
        <v>782</v>
      </c>
      <c r="T18" s="373" t="s">
        <v>783</v>
      </c>
      <c r="U18" s="373" t="s">
        <v>783</v>
      </c>
      <c r="V18" s="9">
        <v>6978</v>
      </c>
      <c r="W18" s="485">
        <v>6978</v>
      </c>
      <c r="X18" s="364">
        <f t="shared" si="0"/>
        <v>0</v>
      </c>
      <c r="Y18" s="365">
        <f t="shared" si="1"/>
        <v>1</v>
      </c>
      <c r="Z18" s="370">
        <v>46064</v>
      </c>
      <c r="AA18" s="697">
        <v>0</v>
      </c>
      <c r="AB18" s="697">
        <v>0</v>
      </c>
      <c r="AC18" s="1234">
        <v>0</v>
      </c>
      <c r="AD18" s="1250" t="s">
        <v>829</v>
      </c>
    </row>
    <row r="19" spans="1:30" ht="39.75" customHeight="1">
      <c r="A19" s="615" t="s">
        <v>830</v>
      </c>
      <c r="B19" s="377" t="s">
        <v>34</v>
      </c>
      <c r="C19" s="360">
        <v>46174</v>
      </c>
      <c r="D19" s="366" t="s">
        <v>58</v>
      </c>
      <c r="E19" s="367">
        <v>46070</v>
      </c>
      <c r="F19" s="366" t="s">
        <v>53</v>
      </c>
      <c r="G19" s="700"/>
      <c r="H19" s="993">
        <v>115</v>
      </c>
      <c r="I19" s="372" t="s">
        <v>689</v>
      </c>
      <c r="J19" s="743" t="s">
        <v>36</v>
      </c>
      <c r="K19" s="691"/>
      <c r="L19" s="360" t="s">
        <v>593</v>
      </c>
      <c r="M19" s="701" t="s">
        <v>110</v>
      </c>
      <c r="N19" s="818">
        <v>125188</v>
      </c>
      <c r="O19" s="701" t="s">
        <v>110</v>
      </c>
      <c r="P19" s="730" t="s">
        <v>38</v>
      </c>
      <c r="Q19" s="995">
        <v>46083</v>
      </c>
      <c r="R19" s="995" t="s">
        <v>110</v>
      </c>
      <c r="S19" s="363">
        <v>46154</v>
      </c>
      <c r="T19" s="373" t="s">
        <v>783</v>
      </c>
      <c r="U19" s="373" t="s">
        <v>783</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831</v>
      </c>
      <c r="B20" s="377" t="s">
        <v>37</v>
      </c>
      <c r="C20" s="1409">
        <v>46172</v>
      </c>
      <c r="D20" s="700" t="s">
        <v>54</v>
      </c>
      <c r="E20" s="367">
        <v>46128</v>
      </c>
      <c r="F20" s="366" t="s">
        <v>51</v>
      </c>
      <c r="G20" s="700" t="s">
        <v>832</v>
      </c>
      <c r="H20" s="993">
        <v>0</v>
      </c>
      <c r="I20" s="372" t="s">
        <v>689</v>
      </c>
      <c r="J20" s="701" t="s">
        <v>30</v>
      </c>
      <c r="K20" s="989"/>
      <c r="L20" s="360" t="s">
        <v>593</v>
      </c>
      <c r="M20" s="701" t="s">
        <v>110</v>
      </c>
      <c r="N20" s="994">
        <v>146065.95000000001</v>
      </c>
      <c r="O20" s="1343" t="s">
        <v>110</v>
      </c>
      <c r="P20" s="730" t="s">
        <v>38</v>
      </c>
      <c r="Q20" s="995">
        <v>46087</v>
      </c>
      <c r="R20" s="702" t="s">
        <v>238</v>
      </c>
      <c r="S20" s="363" t="s">
        <v>782</v>
      </c>
      <c r="T20" s="373" t="s">
        <v>783</v>
      </c>
      <c r="U20" s="373" t="s">
        <v>783</v>
      </c>
      <c r="V20" s="996">
        <v>3461</v>
      </c>
      <c r="W20" s="1394">
        <v>3428</v>
      </c>
      <c r="X20" s="992">
        <f t="shared" si="0"/>
        <v>33</v>
      </c>
      <c r="Y20" s="365">
        <f t="shared" si="1"/>
        <v>0.99046518347298473</v>
      </c>
      <c r="Z20" s="1231">
        <v>46106</v>
      </c>
      <c r="AA20" s="697">
        <v>1</v>
      </c>
      <c r="AB20" s="697">
        <v>0</v>
      </c>
      <c r="AC20" s="703">
        <v>0</v>
      </c>
      <c r="AD20" s="698" t="s">
        <v>833</v>
      </c>
    </row>
    <row r="21" spans="1:30" ht="39.75" customHeight="1">
      <c r="A21" s="729" t="s">
        <v>834</v>
      </c>
      <c r="B21" s="377" t="s">
        <v>37</v>
      </c>
      <c r="C21" s="689">
        <v>46006</v>
      </c>
      <c r="D21" s="700" t="s">
        <v>52</v>
      </c>
      <c r="E21" s="699">
        <v>45987</v>
      </c>
      <c r="F21" s="700" t="s">
        <v>51</v>
      </c>
      <c r="G21" s="700" t="s">
        <v>835</v>
      </c>
      <c r="H21" s="701">
        <v>30</v>
      </c>
      <c r="I21" s="372" t="s">
        <v>689</v>
      </c>
      <c r="J21" s="1061" t="s">
        <v>30</v>
      </c>
      <c r="K21" s="691"/>
      <c r="L21" s="360" t="s">
        <v>593</v>
      </c>
      <c r="M21" s="701" t="s">
        <v>110</v>
      </c>
      <c r="N21" s="819">
        <v>31387.05</v>
      </c>
      <c r="O21" s="701" t="s">
        <v>110</v>
      </c>
      <c r="P21" s="730" t="s">
        <v>38</v>
      </c>
      <c r="Q21" s="702">
        <v>45992</v>
      </c>
      <c r="R21" s="702" t="s">
        <v>238</v>
      </c>
      <c r="S21" s="363">
        <v>46122</v>
      </c>
      <c r="T21" s="373" t="s">
        <v>783</v>
      </c>
      <c r="U21" s="373" t="s">
        <v>783</v>
      </c>
      <c r="V21" s="703">
        <v>2580</v>
      </c>
      <c r="W21" s="731">
        <v>2637</v>
      </c>
      <c r="X21" s="695">
        <f t="shared" si="0"/>
        <v>-57</v>
      </c>
      <c r="Y21" s="365">
        <f t="shared" si="1"/>
        <v>1.0220930232558139</v>
      </c>
      <c r="Z21" s="702">
        <v>46001</v>
      </c>
      <c r="AA21" s="697">
        <v>0</v>
      </c>
      <c r="AB21" s="697">
        <v>0</v>
      </c>
      <c r="AC21" s="703">
        <v>0</v>
      </c>
      <c r="AD21" s="799" t="s">
        <v>836</v>
      </c>
    </row>
    <row r="22" spans="1:30" ht="39.75" customHeight="1">
      <c r="A22" s="729" t="s">
        <v>837</v>
      </c>
      <c r="B22" s="377" t="s">
        <v>37</v>
      </c>
      <c r="C22" s="689">
        <v>46040</v>
      </c>
      <c r="D22" s="700" t="s">
        <v>52</v>
      </c>
      <c r="E22" s="699">
        <v>46031</v>
      </c>
      <c r="F22" s="700" t="s">
        <v>51</v>
      </c>
      <c r="G22" s="700" t="s">
        <v>838</v>
      </c>
      <c r="H22" s="701">
        <v>73</v>
      </c>
      <c r="I22" s="372" t="s">
        <v>689</v>
      </c>
      <c r="J22" s="1061" t="s">
        <v>30</v>
      </c>
      <c r="K22" s="691"/>
      <c r="L22" s="360" t="s">
        <v>593</v>
      </c>
      <c r="M22" s="701" t="s">
        <v>110</v>
      </c>
      <c r="N22" s="705">
        <v>77814</v>
      </c>
      <c r="O22" s="701" t="s">
        <v>110</v>
      </c>
      <c r="P22" s="730" t="s">
        <v>38</v>
      </c>
      <c r="Q22" s="702">
        <v>46015</v>
      </c>
      <c r="R22" s="702" t="s">
        <v>238</v>
      </c>
      <c r="S22" s="363">
        <v>46122</v>
      </c>
      <c r="T22" s="373" t="s">
        <v>783</v>
      </c>
      <c r="U22" s="373" t="s">
        <v>783</v>
      </c>
      <c r="V22" s="703">
        <v>6263</v>
      </c>
      <c r="W22" s="731">
        <v>6221</v>
      </c>
      <c r="X22" s="695">
        <f t="shared" si="0"/>
        <v>42</v>
      </c>
      <c r="Y22" s="365">
        <f t="shared" si="1"/>
        <v>0.9932939485869392</v>
      </c>
      <c r="Z22" s="702">
        <v>46024</v>
      </c>
      <c r="AA22" s="697">
        <v>0</v>
      </c>
      <c r="AB22" s="697">
        <v>0</v>
      </c>
      <c r="AC22" s="703">
        <v>0</v>
      </c>
      <c r="AD22" s="1357" t="s">
        <v>839</v>
      </c>
    </row>
    <row r="23" spans="1:30" ht="39.75" customHeight="1">
      <c r="A23" s="729" t="s">
        <v>840</v>
      </c>
      <c r="B23" s="377" t="s">
        <v>37</v>
      </c>
      <c r="C23" s="689">
        <v>46081</v>
      </c>
      <c r="D23" s="700" t="s">
        <v>50</v>
      </c>
      <c r="E23" s="699">
        <v>46001</v>
      </c>
      <c r="F23" s="700" t="s">
        <v>51</v>
      </c>
      <c r="G23" s="700" t="s">
        <v>841</v>
      </c>
      <c r="H23" s="701">
        <v>80</v>
      </c>
      <c r="I23" s="372" t="s">
        <v>689</v>
      </c>
      <c r="J23" s="1061" t="s">
        <v>30</v>
      </c>
      <c r="K23" s="691"/>
      <c r="L23" s="699">
        <v>46021</v>
      </c>
      <c r="M23" s="701" t="s">
        <v>110</v>
      </c>
      <c r="N23" s="705">
        <v>65843.5</v>
      </c>
      <c r="O23" s="701" t="s">
        <v>110</v>
      </c>
      <c r="P23" s="730" t="s">
        <v>38</v>
      </c>
      <c r="Q23" s="702">
        <v>45995</v>
      </c>
      <c r="R23" s="702" t="s">
        <v>238</v>
      </c>
      <c r="S23" s="363" t="s">
        <v>782</v>
      </c>
      <c r="T23" s="373" t="s">
        <v>783</v>
      </c>
      <c r="U23" s="373" t="s">
        <v>783</v>
      </c>
      <c r="V23" s="703">
        <v>5052</v>
      </c>
      <c r="W23" s="731">
        <v>4889</v>
      </c>
      <c r="X23" s="695">
        <f t="shared" si="0"/>
        <v>163</v>
      </c>
      <c r="Y23" s="365">
        <f t="shared" si="1"/>
        <v>0.967735550277118</v>
      </c>
      <c r="Z23" s="702">
        <v>46001</v>
      </c>
      <c r="AA23" s="697">
        <v>0</v>
      </c>
      <c r="AB23" s="697">
        <v>0</v>
      </c>
      <c r="AC23" s="703">
        <v>0</v>
      </c>
      <c r="AD23" s="698" t="s">
        <v>842</v>
      </c>
    </row>
    <row r="24" spans="1:30" ht="39.75" customHeight="1">
      <c r="A24" s="729" t="s">
        <v>843</v>
      </c>
      <c r="B24" s="377" t="s">
        <v>37</v>
      </c>
      <c r="C24" s="689">
        <v>46081</v>
      </c>
      <c r="D24" s="700" t="s">
        <v>52</v>
      </c>
      <c r="E24" s="699">
        <v>46043</v>
      </c>
      <c r="F24" s="700" t="s">
        <v>51</v>
      </c>
      <c r="G24" s="700" t="s">
        <v>844</v>
      </c>
      <c r="H24" s="701">
        <v>61</v>
      </c>
      <c r="I24" s="372" t="s">
        <v>689</v>
      </c>
      <c r="J24" s="701" t="s">
        <v>30</v>
      </c>
      <c r="K24" s="691"/>
      <c r="L24" s="699">
        <v>46038</v>
      </c>
      <c r="M24" s="701" t="s">
        <v>110</v>
      </c>
      <c r="N24" s="705">
        <v>56650</v>
      </c>
      <c r="O24" s="701" t="s">
        <v>110</v>
      </c>
      <c r="P24" s="730" t="s">
        <v>38</v>
      </c>
      <c r="Q24" s="702">
        <v>46038</v>
      </c>
      <c r="R24" s="702" t="s">
        <v>238</v>
      </c>
      <c r="S24" s="363">
        <v>46122</v>
      </c>
      <c r="T24" s="373" t="s">
        <v>783</v>
      </c>
      <c r="U24" s="373" t="s">
        <v>783</v>
      </c>
      <c r="V24" s="703">
        <v>4641</v>
      </c>
      <c r="W24" s="731">
        <v>4757</v>
      </c>
      <c r="X24" s="695">
        <f t="shared" si="0"/>
        <v>-116</v>
      </c>
      <c r="Y24" s="365">
        <f t="shared" si="1"/>
        <v>1.0249946132299073</v>
      </c>
      <c r="Z24" s="702">
        <v>46051</v>
      </c>
      <c r="AA24" s="697">
        <v>0</v>
      </c>
      <c r="AB24" s="697">
        <v>0</v>
      </c>
      <c r="AC24" s="703">
        <v>0</v>
      </c>
      <c r="AD24" s="698" t="s">
        <v>845</v>
      </c>
    </row>
    <row r="25" spans="1:30" ht="39.75" customHeight="1">
      <c r="A25" s="615" t="s">
        <v>846</v>
      </c>
      <c r="B25" s="377" t="s">
        <v>37</v>
      </c>
      <c r="C25" s="360">
        <v>46053</v>
      </c>
      <c r="D25" s="366" t="s">
        <v>52</v>
      </c>
      <c r="E25" s="367">
        <v>45964</v>
      </c>
      <c r="F25" s="366" t="s">
        <v>51</v>
      </c>
      <c r="G25" s="368"/>
      <c r="H25" s="369">
        <v>82</v>
      </c>
      <c r="I25" s="372" t="s">
        <v>689</v>
      </c>
      <c r="J25" s="369" t="s">
        <v>30</v>
      </c>
      <c r="K25" s="362"/>
      <c r="L25" s="360" t="s">
        <v>593</v>
      </c>
      <c r="M25" s="369" t="s">
        <v>110</v>
      </c>
      <c r="N25" s="634">
        <v>101871</v>
      </c>
      <c r="O25" s="369" t="s">
        <v>110</v>
      </c>
      <c r="P25" s="484" t="s">
        <v>38</v>
      </c>
      <c r="Q25" s="370">
        <v>45965</v>
      </c>
      <c r="R25" s="702" t="s">
        <v>238</v>
      </c>
      <c r="S25" s="363">
        <v>46122</v>
      </c>
      <c r="T25" s="373" t="s">
        <v>783</v>
      </c>
      <c r="U25" s="373" t="s">
        <v>783</v>
      </c>
      <c r="V25" s="9">
        <v>8100</v>
      </c>
      <c r="W25" s="485">
        <v>7972</v>
      </c>
      <c r="X25" s="364">
        <f t="shared" si="0"/>
        <v>128</v>
      </c>
      <c r="Y25" s="365">
        <f t="shared" si="1"/>
        <v>0.98419753086419748</v>
      </c>
      <c r="Z25" s="370">
        <v>45973</v>
      </c>
      <c r="AA25" s="280">
        <v>0</v>
      </c>
      <c r="AB25" s="280">
        <v>0</v>
      </c>
      <c r="AC25" s="9">
        <v>0</v>
      </c>
      <c r="AD25" s="799" t="s">
        <v>847</v>
      </c>
    </row>
    <row r="26" spans="1:30" ht="39.75" customHeight="1">
      <c r="A26" s="615" t="s">
        <v>848</v>
      </c>
      <c r="B26" s="377" t="s">
        <v>37</v>
      </c>
      <c r="C26" s="360">
        <v>46053</v>
      </c>
      <c r="D26" s="366" t="s">
        <v>52</v>
      </c>
      <c r="E26" s="367">
        <v>45974</v>
      </c>
      <c r="F26" s="366" t="s">
        <v>51</v>
      </c>
      <c r="G26" s="368" t="s">
        <v>849</v>
      </c>
      <c r="H26" s="369">
        <v>77</v>
      </c>
      <c r="I26" s="372" t="s">
        <v>689</v>
      </c>
      <c r="J26" s="369" t="s">
        <v>30</v>
      </c>
      <c r="K26" s="362"/>
      <c r="L26" s="367">
        <v>45965</v>
      </c>
      <c r="M26" s="369" t="s">
        <v>110</v>
      </c>
      <c r="N26" s="634">
        <v>90786</v>
      </c>
      <c r="O26" s="369" t="s">
        <v>110</v>
      </c>
      <c r="P26" s="484" t="s">
        <v>38</v>
      </c>
      <c r="Q26" s="370">
        <v>45965</v>
      </c>
      <c r="R26" s="702" t="s">
        <v>238</v>
      </c>
      <c r="S26" s="363">
        <v>46122</v>
      </c>
      <c r="T26" s="373" t="s">
        <v>783</v>
      </c>
      <c r="U26" s="373" t="s">
        <v>783</v>
      </c>
      <c r="V26" s="9">
        <v>8013</v>
      </c>
      <c r="W26" s="485">
        <v>7885</v>
      </c>
      <c r="X26" s="364">
        <f t="shared" si="0"/>
        <v>128</v>
      </c>
      <c r="Y26" s="365">
        <f t="shared" si="1"/>
        <v>0.98402595781854485</v>
      </c>
      <c r="Z26" s="370">
        <v>45979</v>
      </c>
      <c r="AA26" s="280">
        <v>0</v>
      </c>
      <c r="AB26" s="280">
        <v>0</v>
      </c>
      <c r="AC26" s="9">
        <v>0</v>
      </c>
      <c r="AD26" s="799" t="s">
        <v>847</v>
      </c>
    </row>
    <row r="27" spans="1:30" ht="39.75" customHeight="1">
      <c r="A27" s="781" t="s">
        <v>850</v>
      </c>
      <c r="B27" s="311" t="s">
        <v>37</v>
      </c>
      <c r="C27" s="689">
        <v>46040</v>
      </c>
      <c r="D27" s="700" t="s">
        <v>52</v>
      </c>
      <c r="E27" s="699">
        <v>45996</v>
      </c>
      <c r="F27" s="700" t="s">
        <v>51</v>
      </c>
      <c r="G27" s="700" t="s">
        <v>851</v>
      </c>
      <c r="H27" s="701">
        <v>78</v>
      </c>
      <c r="I27" s="372" t="s">
        <v>689</v>
      </c>
      <c r="J27" s="701" t="s">
        <v>30</v>
      </c>
      <c r="K27" s="691"/>
      <c r="L27" s="360" t="s">
        <v>593</v>
      </c>
      <c r="M27" s="701" t="s">
        <v>110</v>
      </c>
      <c r="N27" s="705">
        <v>84477</v>
      </c>
      <c r="O27" s="701" t="s">
        <v>110</v>
      </c>
      <c r="P27" s="730" t="s">
        <v>38</v>
      </c>
      <c r="Q27" s="702">
        <v>46000</v>
      </c>
      <c r="R27" s="702" t="s">
        <v>238</v>
      </c>
      <c r="S27" s="363">
        <v>46122</v>
      </c>
      <c r="T27" s="373" t="s">
        <v>783</v>
      </c>
      <c r="U27" s="373" t="s">
        <v>783</v>
      </c>
      <c r="V27" s="703">
        <v>6758</v>
      </c>
      <c r="W27" s="756">
        <v>6565</v>
      </c>
      <c r="X27" s="723">
        <f t="shared" si="0"/>
        <v>193</v>
      </c>
      <c r="Y27" s="3">
        <f t="shared" si="1"/>
        <v>0.97144125480911514</v>
      </c>
      <c r="Z27" s="780">
        <v>46006</v>
      </c>
      <c r="AA27" s="697">
        <v>0</v>
      </c>
      <c r="AB27" s="795">
        <v>0</v>
      </c>
      <c r="AC27" s="796">
        <v>0</v>
      </c>
      <c r="AD27" s="800" t="s">
        <v>852</v>
      </c>
    </row>
    <row r="28" spans="1:30" ht="39.75" customHeight="1">
      <c r="A28" s="615" t="s">
        <v>853</v>
      </c>
      <c r="B28" s="1186" t="s">
        <v>37</v>
      </c>
      <c r="C28" s="1354">
        <v>46171</v>
      </c>
      <c r="D28" s="366" t="s">
        <v>469</v>
      </c>
      <c r="E28" s="367">
        <v>46129</v>
      </c>
      <c r="F28" s="366" t="s">
        <v>51</v>
      </c>
      <c r="G28" s="1248"/>
      <c r="H28" s="369">
        <v>80</v>
      </c>
      <c r="I28" s="1270" t="s">
        <v>689</v>
      </c>
      <c r="J28" s="1272" t="s">
        <v>30</v>
      </c>
      <c r="K28" s="691"/>
      <c r="L28" s="360" t="s">
        <v>593</v>
      </c>
      <c r="M28" s="701" t="s">
        <v>110</v>
      </c>
      <c r="N28" s="416">
        <v>77548</v>
      </c>
      <c r="O28" s="1185" t="s">
        <v>110</v>
      </c>
      <c r="P28" s="1447" t="s">
        <v>38</v>
      </c>
      <c r="Q28" s="1231">
        <v>46132</v>
      </c>
      <c r="R28" s="702" t="s">
        <v>238</v>
      </c>
      <c r="S28" s="363" t="s">
        <v>782</v>
      </c>
      <c r="T28" s="373" t="s">
        <v>783</v>
      </c>
      <c r="U28" s="373" t="s">
        <v>783</v>
      </c>
      <c r="V28" s="9">
        <v>6605</v>
      </c>
      <c r="W28" s="485">
        <v>6518</v>
      </c>
      <c r="X28" s="364">
        <f>SUM(V28-W28)</f>
        <v>87</v>
      </c>
      <c r="Y28" s="1249">
        <f>IFERROR($W28/$V28, 0)</f>
        <v>0.98682816048448141</v>
      </c>
      <c r="Z28" s="1231">
        <v>46135</v>
      </c>
      <c r="AA28" s="697">
        <v>0</v>
      </c>
      <c r="AB28" s="1195">
        <v>0</v>
      </c>
      <c r="AC28" s="1456">
        <v>0</v>
      </c>
      <c r="AD28" s="1250" t="s">
        <v>854</v>
      </c>
    </row>
    <row r="29" spans="1:30" ht="39.75" customHeight="1">
      <c r="A29" s="729" t="s">
        <v>855</v>
      </c>
      <c r="B29" s="690" t="s">
        <v>31</v>
      </c>
      <c r="C29" s="689">
        <v>46117</v>
      </c>
      <c r="D29" s="689" t="s">
        <v>56</v>
      </c>
      <c r="E29" s="689">
        <v>46100</v>
      </c>
      <c r="F29" s="375" t="s">
        <v>57</v>
      </c>
      <c r="G29" s="690" t="s">
        <v>856</v>
      </c>
      <c r="H29" s="691">
        <v>0</v>
      </c>
      <c r="I29" s="1058" t="s">
        <v>689</v>
      </c>
      <c r="J29" s="691" t="s">
        <v>30</v>
      </c>
      <c r="K29" s="691"/>
      <c r="L29" s="360" t="s">
        <v>593</v>
      </c>
      <c r="M29" s="691" t="s">
        <v>110</v>
      </c>
      <c r="N29" s="692">
        <v>13022.05</v>
      </c>
      <c r="O29" s="691" t="s">
        <v>110</v>
      </c>
      <c r="P29" s="730" t="s">
        <v>38</v>
      </c>
      <c r="Q29" s="718">
        <v>46097</v>
      </c>
      <c r="R29" s="702" t="s">
        <v>238</v>
      </c>
      <c r="S29" s="363" t="s">
        <v>782</v>
      </c>
      <c r="T29" s="373" t="s">
        <v>783</v>
      </c>
      <c r="U29" s="373" t="s">
        <v>783</v>
      </c>
      <c r="V29" s="333">
        <v>923</v>
      </c>
      <c r="W29" s="450">
        <v>918</v>
      </c>
      <c r="X29" s="695">
        <f t="shared" si="0"/>
        <v>5</v>
      </c>
      <c r="Y29" s="365">
        <f t="shared" si="1"/>
        <v>0.99458288190682553</v>
      </c>
      <c r="Z29" s="1254">
        <v>46106</v>
      </c>
      <c r="AA29" s="697">
        <v>0</v>
      </c>
      <c r="AB29" s="697">
        <v>0</v>
      </c>
      <c r="AC29" s="695">
        <v>0</v>
      </c>
      <c r="AD29" s="710" t="s">
        <v>857</v>
      </c>
    </row>
    <row r="30" spans="1:30" ht="39.75" customHeight="1">
      <c r="A30" s="1428" t="s">
        <v>858</v>
      </c>
      <c r="B30" s="742" t="s">
        <v>31</v>
      </c>
      <c r="C30" s="741">
        <v>46020</v>
      </c>
      <c r="D30" s="741" t="s">
        <v>859</v>
      </c>
      <c r="E30" s="741">
        <v>46133</v>
      </c>
      <c r="F30" s="742" t="s">
        <v>61</v>
      </c>
      <c r="G30" s="742" t="s">
        <v>860</v>
      </c>
      <c r="H30" s="743">
        <v>0</v>
      </c>
      <c r="I30" s="743" t="s">
        <v>689</v>
      </c>
      <c r="J30" s="743" t="s">
        <v>30</v>
      </c>
      <c r="K30" s="743"/>
      <c r="L30" s="360" t="s">
        <v>593</v>
      </c>
      <c r="M30" s="743" t="s">
        <v>110</v>
      </c>
      <c r="N30" s="773">
        <v>17916.55</v>
      </c>
      <c r="O30" s="743" t="s">
        <v>110</v>
      </c>
      <c r="P30" s="1363" t="s">
        <v>38</v>
      </c>
      <c r="Q30" s="694">
        <v>46126</v>
      </c>
      <c r="R30" s="694" t="s">
        <v>110</v>
      </c>
      <c r="S30" s="694">
        <v>46148</v>
      </c>
      <c r="T30" s="373" t="s">
        <v>783</v>
      </c>
      <c r="U30" s="373" t="s">
        <v>783</v>
      </c>
      <c r="V30" s="376">
        <v>1433</v>
      </c>
      <c r="W30" s="1429">
        <v>1362</v>
      </c>
      <c r="X30" s="695">
        <f t="shared" si="0"/>
        <v>71</v>
      </c>
      <c r="Y30" s="365">
        <f>IFERROR($W30/$V30, 0)</f>
        <v>0.95045359385903694</v>
      </c>
      <c r="Z30" s="702">
        <v>46134</v>
      </c>
      <c r="AA30" s="697">
        <v>1</v>
      </c>
      <c r="AB30" s="697">
        <v>0</v>
      </c>
      <c r="AC30" s="695">
        <v>0</v>
      </c>
      <c r="AD30" s="710" t="s">
        <v>861</v>
      </c>
    </row>
    <row r="31" spans="1:30" ht="39.75" customHeight="1">
      <c r="A31" s="1428" t="s">
        <v>862</v>
      </c>
      <c r="B31" s="742" t="s">
        <v>31</v>
      </c>
      <c r="C31" s="741">
        <v>46010</v>
      </c>
      <c r="D31" s="741" t="s">
        <v>859</v>
      </c>
      <c r="E31" s="741">
        <v>46133</v>
      </c>
      <c r="F31" s="742" t="s">
        <v>61</v>
      </c>
      <c r="G31" s="742" t="s">
        <v>863</v>
      </c>
      <c r="H31" s="743">
        <v>0</v>
      </c>
      <c r="I31" s="301" t="s">
        <v>689</v>
      </c>
      <c r="J31" s="743" t="s">
        <v>30</v>
      </c>
      <c r="K31" s="743"/>
      <c r="L31" s="741" t="s">
        <v>593</v>
      </c>
      <c r="M31" s="743" t="s">
        <v>110</v>
      </c>
      <c r="N31" s="773">
        <v>34863</v>
      </c>
      <c r="O31" s="743" t="s">
        <v>110</v>
      </c>
      <c r="P31" s="1363" t="s">
        <v>38</v>
      </c>
      <c r="Q31" s="694">
        <v>46126</v>
      </c>
      <c r="R31" s="694" t="s">
        <v>110</v>
      </c>
      <c r="S31" s="694">
        <v>46143</v>
      </c>
      <c r="T31" s="373" t="s">
        <v>783</v>
      </c>
      <c r="U31" s="373" t="s">
        <v>783</v>
      </c>
      <c r="V31" s="333">
        <v>2307</v>
      </c>
      <c r="W31" s="1364">
        <v>2334</v>
      </c>
      <c r="X31" s="695">
        <f t="shared" si="0"/>
        <v>-27</v>
      </c>
      <c r="Y31" s="365">
        <f t="shared" ref="Y31" si="4">IFERROR($W31/$V31, 0)</f>
        <v>1.0117035110533159</v>
      </c>
      <c r="Z31" s="702">
        <v>46134</v>
      </c>
      <c r="AA31" s="697">
        <v>1</v>
      </c>
      <c r="AB31" s="697">
        <v>0</v>
      </c>
      <c r="AC31" s="1059">
        <v>0</v>
      </c>
      <c r="AD31" s="698" t="s">
        <v>864</v>
      </c>
    </row>
    <row r="32" spans="1:30" ht="39.75" customHeight="1">
      <c r="A32" s="615" t="s">
        <v>865</v>
      </c>
      <c r="B32" s="358" t="s">
        <v>31</v>
      </c>
      <c r="C32" s="360">
        <v>46021</v>
      </c>
      <c r="D32" s="358" t="s">
        <v>866</v>
      </c>
      <c r="E32" s="360" t="s">
        <v>260</v>
      </c>
      <c r="F32" s="358" t="s">
        <v>61</v>
      </c>
      <c r="G32" s="361" t="s">
        <v>867</v>
      </c>
      <c r="H32" s="362">
        <v>0</v>
      </c>
      <c r="I32" s="362" t="s">
        <v>689</v>
      </c>
      <c r="J32" s="362" t="s">
        <v>30</v>
      </c>
      <c r="K32" s="362"/>
      <c r="L32" s="360" t="s">
        <v>593</v>
      </c>
      <c r="M32" s="362" t="s">
        <v>110</v>
      </c>
      <c r="N32" s="608">
        <v>1931.75</v>
      </c>
      <c r="O32" s="578" t="s">
        <v>110</v>
      </c>
      <c r="P32" s="1281" t="s">
        <v>38</v>
      </c>
      <c r="Q32" s="59"/>
      <c r="R32" s="702" t="s">
        <v>238</v>
      </c>
      <c r="S32" s="363" t="s">
        <v>782</v>
      </c>
      <c r="T32" s="373" t="s">
        <v>783</v>
      </c>
      <c r="U32" s="373" t="s">
        <v>783</v>
      </c>
      <c r="V32" s="333">
        <v>0</v>
      </c>
      <c r="W32" s="450">
        <v>0</v>
      </c>
      <c r="X32" s="364">
        <f t="shared" si="0"/>
        <v>0</v>
      </c>
      <c r="Y32" s="365">
        <f t="shared" si="1"/>
        <v>0</v>
      </c>
      <c r="Z32" s="370">
        <v>45996</v>
      </c>
      <c r="AA32" s="280">
        <v>0</v>
      </c>
      <c r="AB32" s="280">
        <v>1</v>
      </c>
      <c r="AC32" s="364">
        <v>0</v>
      </c>
      <c r="AD32" s="797" t="s">
        <v>868</v>
      </c>
    </row>
    <row r="33" spans="1:30" ht="39.75" customHeight="1">
      <c r="A33" s="1462" t="s">
        <v>869</v>
      </c>
      <c r="B33" s="1199" t="s">
        <v>31</v>
      </c>
      <c r="C33" s="1200">
        <v>46203</v>
      </c>
      <c r="D33" s="1199" t="s">
        <v>56</v>
      </c>
      <c r="E33" s="1200">
        <v>46100</v>
      </c>
      <c r="F33" s="1199" t="s">
        <v>61</v>
      </c>
      <c r="G33" s="1199"/>
      <c r="H33" s="1201">
        <v>36</v>
      </c>
      <c r="I33" s="301" t="s">
        <v>689</v>
      </c>
      <c r="J33" s="743" t="s">
        <v>30</v>
      </c>
      <c r="K33" s="362"/>
      <c r="L33" s="1200">
        <v>46098</v>
      </c>
      <c r="M33" s="743" t="s">
        <v>110</v>
      </c>
      <c r="N33" s="773">
        <v>61453.599999999999</v>
      </c>
      <c r="O33" s="743" t="s">
        <v>110</v>
      </c>
      <c r="P33" s="1447" t="s">
        <v>38</v>
      </c>
      <c r="Q33" s="1218">
        <v>46097</v>
      </c>
      <c r="R33" s="702" t="s">
        <v>238</v>
      </c>
      <c r="S33" s="363" t="s">
        <v>782</v>
      </c>
      <c r="T33" s="373" t="s">
        <v>783</v>
      </c>
      <c r="U33" s="373" t="s">
        <v>783</v>
      </c>
      <c r="V33" s="1455">
        <v>3439</v>
      </c>
      <c r="W33" s="1461">
        <v>3439</v>
      </c>
      <c r="X33" s="1437">
        <f t="shared" si="0"/>
        <v>0</v>
      </c>
      <c r="Y33" s="1425">
        <f>IFERROR($W33/$V33, 0)</f>
        <v>1</v>
      </c>
      <c r="Z33" s="1414">
        <v>46140</v>
      </c>
      <c r="AA33" s="1219">
        <v>0</v>
      </c>
      <c r="AB33" s="697">
        <v>0</v>
      </c>
      <c r="AC33" s="1059">
        <v>0</v>
      </c>
      <c r="AD33" s="1361" t="s">
        <v>870</v>
      </c>
    </row>
    <row r="34" spans="1:30" ht="39.75" customHeight="1">
      <c r="A34" s="781" t="s">
        <v>871</v>
      </c>
      <c r="B34" s="355" t="s">
        <v>43</v>
      </c>
      <c r="C34" s="741">
        <v>46171</v>
      </c>
      <c r="D34" s="455" t="s">
        <v>60</v>
      </c>
      <c r="E34" s="741">
        <v>46029</v>
      </c>
      <c r="F34" s="742" t="s">
        <v>872</v>
      </c>
      <c r="G34" s="742"/>
      <c r="H34" s="753">
        <v>53</v>
      </c>
      <c r="I34" s="301" t="s">
        <v>689</v>
      </c>
      <c r="J34" s="743" t="s">
        <v>30</v>
      </c>
      <c r="K34" s="362"/>
      <c r="L34" s="360" t="s">
        <v>593</v>
      </c>
      <c r="M34" s="747" t="s">
        <v>110</v>
      </c>
      <c r="N34" s="775">
        <v>51528.05</v>
      </c>
      <c r="O34" s="747" t="s">
        <v>110</v>
      </c>
      <c r="P34" s="1435" t="s">
        <v>38</v>
      </c>
      <c r="Q34" s="718">
        <v>46024</v>
      </c>
      <c r="R34" s="702" t="s">
        <v>238</v>
      </c>
      <c r="S34" s="363" t="s">
        <v>782</v>
      </c>
      <c r="T34" s="373" t="s">
        <v>783</v>
      </c>
      <c r="U34" s="373" t="s">
        <v>783</v>
      </c>
      <c r="V34" s="754">
        <v>4005</v>
      </c>
      <c r="W34" s="756">
        <v>4047</v>
      </c>
      <c r="X34" s="1391">
        <f>SUM(V34-W34)</f>
        <v>-42</v>
      </c>
      <c r="Y34" s="1067">
        <f t="shared" ref="Y34" si="5">IFERROR($W34/$V34, 0)</f>
        <v>1.0104868913857679</v>
      </c>
      <c r="Z34" s="718">
        <v>46112</v>
      </c>
      <c r="AA34" s="736">
        <v>0</v>
      </c>
      <c r="AB34" s="736">
        <v>0</v>
      </c>
      <c r="AC34" s="735">
        <v>0</v>
      </c>
      <c r="AD34" s="720" t="s">
        <v>771</v>
      </c>
    </row>
    <row r="35" spans="1:30" ht="39.75" customHeight="1">
      <c r="A35" s="1374" t="s">
        <v>873</v>
      </c>
      <c r="B35" s="1065" t="s">
        <v>40</v>
      </c>
      <c r="C35" s="1314">
        <v>46130</v>
      </c>
      <c r="D35" s="1246" t="s">
        <v>50</v>
      </c>
      <c r="E35" s="1247">
        <v>46121</v>
      </c>
      <c r="F35" s="1246" t="s">
        <v>51</v>
      </c>
      <c r="G35" s="1248"/>
      <c r="H35" s="998">
        <v>0</v>
      </c>
      <c r="I35" s="304" t="s">
        <v>689</v>
      </c>
      <c r="J35" s="747" t="s">
        <v>30</v>
      </c>
      <c r="K35" s="1386"/>
      <c r="L35" s="360" t="s">
        <v>593</v>
      </c>
      <c r="M35" s="1184" t="s">
        <v>110</v>
      </c>
      <c r="N35" s="1387">
        <v>4434.3999999999996</v>
      </c>
      <c r="O35" s="1184" t="s">
        <v>110</v>
      </c>
      <c r="P35" s="1393" t="s">
        <v>38</v>
      </c>
      <c r="Q35" s="1389">
        <v>46121</v>
      </c>
      <c r="R35" s="702" t="s">
        <v>238</v>
      </c>
      <c r="S35" s="363" t="s">
        <v>782</v>
      </c>
      <c r="T35" s="373" t="s">
        <v>783</v>
      </c>
      <c r="U35" s="373" t="s">
        <v>783</v>
      </c>
      <c r="V35" s="1390">
        <v>329</v>
      </c>
      <c r="W35" s="1394">
        <v>339</v>
      </c>
      <c r="X35" s="1391">
        <f t="shared" si="0"/>
        <v>-10</v>
      </c>
      <c r="Y35" s="1249">
        <f t="shared" si="1"/>
        <v>1.0303951367781155</v>
      </c>
      <c r="Z35" s="1389">
        <v>46132</v>
      </c>
      <c r="AA35" s="816">
        <v>0</v>
      </c>
      <c r="AB35" s="820">
        <v>0</v>
      </c>
      <c r="AC35" s="735">
        <v>0</v>
      </c>
      <c r="AD35" s="1315" t="s">
        <v>874</v>
      </c>
    </row>
    <row r="36" spans="1:30" ht="39.75" customHeight="1">
      <c r="A36" s="1374" t="s">
        <v>875</v>
      </c>
      <c r="B36" s="1065" t="s">
        <v>40</v>
      </c>
      <c r="C36" s="1314">
        <v>46130</v>
      </c>
      <c r="D36" s="1246" t="s">
        <v>50</v>
      </c>
      <c r="E36" s="1247">
        <v>46121</v>
      </c>
      <c r="F36" s="1246" t="s">
        <v>51</v>
      </c>
      <c r="G36" s="1248"/>
      <c r="H36" s="998">
        <v>0</v>
      </c>
      <c r="I36" s="304" t="s">
        <v>689</v>
      </c>
      <c r="J36" s="747" t="s">
        <v>30</v>
      </c>
      <c r="K36" s="1386"/>
      <c r="L36" s="360" t="s">
        <v>593</v>
      </c>
      <c r="M36" s="1184" t="s">
        <v>110</v>
      </c>
      <c r="N36" s="1387">
        <v>3969.75</v>
      </c>
      <c r="O36" s="1184" t="s">
        <v>110</v>
      </c>
      <c r="P36" s="1393" t="s">
        <v>38</v>
      </c>
      <c r="Q36" s="1389">
        <v>46121</v>
      </c>
      <c r="R36" s="1389" t="s">
        <v>238</v>
      </c>
      <c r="S36" s="363" t="s">
        <v>782</v>
      </c>
      <c r="T36" s="373" t="s">
        <v>783</v>
      </c>
      <c r="U36" s="373" t="s">
        <v>783</v>
      </c>
      <c r="V36" s="1390">
        <v>295</v>
      </c>
      <c r="W36" s="1394">
        <v>288</v>
      </c>
      <c r="X36" s="1391">
        <v>295</v>
      </c>
      <c r="Y36" s="1249">
        <f t="shared" si="1"/>
        <v>0.97627118644067801</v>
      </c>
      <c r="Z36" s="1389">
        <v>46132</v>
      </c>
      <c r="AA36" s="697">
        <v>1</v>
      </c>
      <c r="AB36" s="1196">
        <v>1</v>
      </c>
      <c r="AC36" s="1196">
        <v>1</v>
      </c>
      <c r="AD36" s="1315" t="s">
        <v>876</v>
      </c>
    </row>
    <row r="37" spans="1:30" ht="39.75" customHeight="1">
      <c r="A37" s="1374" t="s">
        <v>877</v>
      </c>
      <c r="B37" s="1065" t="s">
        <v>40</v>
      </c>
      <c r="C37" s="1314">
        <v>46130</v>
      </c>
      <c r="D37" s="1246" t="s">
        <v>50</v>
      </c>
      <c r="E37" s="1247">
        <v>46121</v>
      </c>
      <c r="F37" s="1246" t="s">
        <v>51</v>
      </c>
      <c r="G37" s="1248"/>
      <c r="H37" s="998">
        <v>0</v>
      </c>
      <c r="I37" s="304" t="s">
        <v>689</v>
      </c>
      <c r="J37" s="747" t="s">
        <v>30</v>
      </c>
      <c r="K37" s="1386"/>
      <c r="L37" s="360" t="s">
        <v>593</v>
      </c>
      <c r="M37" s="1184" t="s">
        <v>110</v>
      </c>
      <c r="N37" s="1387">
        <v>4004.55</v>
      </c>
      <c r="O37" s="1184" t="s">
        <v>110</v>
      </c>
      <c r="P37" s="1393" t="s">
        <v>38</v>
      </c>
      <c r="Q37" s="1389">
        <v>46121</v>
      </c>
      <c r="R37" s="1389" t="s">
        <v>238</v>
      </c>
      <c r="S37" s="363" t="s">
        <v>782</v>
      </c>
      <c r="T37" s="373" t="s">
        <v>783</v>
      </c>
      <c r="U37" s="373" t="s">
        <v>783</v>
      </c>
      <c r="V37" s="1390">
        <v>303</v>
      </c>
      <c r="W37" s="1394">
        <v>290</v>
      </c>
      <c r="X37" s="1391">
        <f>SUM(V37-W37)</f>
        <v>13</v>
      </c>
      <c r="Y37" s="1249">
        <f t="shared" si="1"/>
        <v>0.95709570957095713</v>
      </c>
      <c r="Z37" s="1389">
        <v>46133</v>
      </c>
      <c r="AA37" s="697">
        <v>1</v>
      </c>
      <c r="AB37" s="1196">
        <v>1</v>
      </c>
      <c r="AC37" s="1196">
        <v>1</v>
      </c>
      <c r="AD37" s="1315" t="s">
        <v>878</v>
      </c>
    </row>
    <row r="38" spans="1:30" ht="39.75" customHeight="1">
      <c r="A38" s="1376" t="s">
        <v>879</v>
      </c>
      <c r="B38" s="1065" t="s">
        <v>40</v>
      </c>
      <c r="C38" s="360">
        <v>46111</v>
      </c>
      <c r="D38" s="1248" t="s">
        <v>52</v>
      </c>
      <c r="E38" s="367">
        <v>46106</v>
      </c>
      <c r="F38" s="700" t="s">
        <v>51</v>
      </c>
      <c r="G38" s="700" t="s">
        <v>880</v>
      </c>
      <c r="H38" s="998">
        <v>0</v>
      </c>
      <c r="I38" s="304" t="s">
        <v>689</v>
      </c>
      <c r="J38" s="747" t="s">
        <v>30</v>
      </c>
      <c r="K38" s="362"/>
      <c r="L38" s="360" t="s">
        <v>593</v>
      </c>
      <c r="M38" s="747" t="s">
        <v>110</v>
      </c>
      <c r="N38" s="818">
        <v>26639.1</v>
      </c>
      <c r="O38" s="747" t="s">
        <v>110</v>
      </c>
      <c r="P38" s="1363" t="s">
        <v>38</v>
      </c>
      <c r="Q38" s="370">
        <v>46087</v>
      </c>
      <c r="R38" s="702" t="s">
        <v>110</v>
      </c>
      <c r="S38" s="363">
        <v>46132</v>
      </c>
      <c r="T38" s="373" t="s">
        <v>783</v>
      </c>
      <c r="U38" s="373" t="s">
        <v>783</v>
      </c>
      <c r="V38" s="9">
        <v>2136</v>
      </c>
      <c r="W38" s="1375">
        <v>2179</v>
      </c>
      <c r="X38" s="364">
        <f>SUM(V38-W38)</f>
        <v>-43</v>
      </c>
      <c r="Y38" s="365">
        <f>IFERROR($W38/$V38, 0)</f>
        <v>1.0201310861423221</v>
      </c>
      <c r="Z38" s="21">
        <v>46112</v>
      </c>
      <c r="AA38" s="816">
        <v>1</v>
      </c>
      <c r="AB38" s="816">
        <v>1</v>
      </c>
      <c r="AC38" s="816">
        <v>1</v>
      </c>
      <c r="AD38" s="1250" t="s">
        <v>881</v>
      </c>
    </row>
    <row r="39" spans="1:30" ht="39.75" customHeight="1">
      <c r="A39" s="1356" t="s">
        <v>882</v>
      </c>
      <c r="B39" s="1065" t="s">
        <v>40</v>
      </c>
      <c r="C39" s="360">
        <v>46140</v>
      </c>
      <c r="D39" s="700" t="s">
        <v>52</v>
      </c>
      <c r="E39" s="367">
        <v>46106</v>
      </c>
      <c r="F39" s="700" t="s">
        <v>51</v>
      </c>
      <c r="G39" s="700" t="s">
        <v>883</v>
      </c>
      <c r="H39" s="998">
        <v>0</v>
      </c>
      <c r="I39" s="304" t="s">
        <v>689</v>
      </c>
      <c r="J39" s="747" t="s">
        <v>30</v>
      </c>
      <c r="K39" s="362"/>
      <c r="L39" s="360" t="s">
        <v>593</v>
      </c>
      <c r="M39" s="747" t="s">
        <v>110</v>
      </c>
      <c r="N39" s="818">
        <v>1698.25</v>
      </c>
      <c r="O39" s="747" t="s">
        <v>110</v>
      </c>
      <c r="P39" s="1363" t="s">
        <v>38</v>
      </c>
      <c r="Q39" s="995">
        <v>46087</v>
      </c>
      <c r="R39" s="702" t="s">
        <v>110</v>
      </c>
      <c r="S39" s="363">
        <v>46132</v>
      </c>
      <c r="T39" s="363">
        <v>46155</v>
      </c>
      <c r="U39" s="363">
        <v>46155</v>
      </c>
      <c r="V39" s="996">
        <v>105</v>
      </c>
      <c r="W39" s="1362">
        <v>102</v>
      </c>
      <c r="X39" s="992">
        <f t="shared" ref="X39:X40" si="6">SUM(V39-W39)</f>
        <v>3</v>
      </c>
      <c r="Y39" s="365">
        <f t="shared" ref="Y39:Y40" si="7">IFERROR($W39/$V39, 0)</f>
        <v>0.97142857142857142</v>
      </c>
      <c r="Z39" s="1002">
        <v>46119</v>
      </c>
      <c r="AA39" s="816">
        <v>1</v>
      </c>
      <c r="AB39" s="1353">
        <v>1</v>
      </c>
      <c r="AC39" s="1353">
        <v>1</v>
      </c>
      <c r="AD39" s="698" t="s">
        <v>884</v>
      </c>
    </row>
    <row r="40" spans="1:30" ht="39.75" customHeight="1">
      <c r="A40" s="1356" t="s">
        <v>885</v>
      </c>
      <c r="B40" s="1065" t="s">
        <v>40</v>
      </c>
      <c r="C40" s="360">
        <v>46140</v>
      </c>
      <c r="D40" s="366" t="s">
        <v>52</v>
      </c>
      <c r="E40" s="367">
        <v>46106</v>
      </c>
      <c r="F40" s="700" t="s">
        <v>51</v>
      </c>
      <c r="G40" s="700" t="s">
        <v>886</v>
      </c>
      <c r="H40" s="998">
        <v>0</v>
      </c>
      <c r="I40" s="304" t="s">
        <v>689</v>
      </c>
      <c r="J40" s="747" t="s">
        <v>30</v>
      </c>
      <c r="K40" s="362"/>
      <c r="L40" s="360" t="s">
        <v>593</v>
      </c>
      <c r="M40" s="747" t="s">
        <v>110</v>
      </c>
      <c r="N40" s="818">
        <v>5779.1</v>
      </c>
      <c r="O40" s="747" t="s">
        <v>110</v>
      </c>
      <c r="P40" s="1363" t="s">
        <v>38</v>
      </c>
      <c r="Q40" s="995">
        <v>46106</v>
      </c>
      <c r="R40" s="702" t="s">
        <v>110</v>
      </c>
      <c r="S40" s="363">
        <v>46132</v>
      </c>
      <c r="T40" s="373" t="s">
        <v>783</v>
      </c>
      <c r="U40" s="373" t="s">
        <v>783</v>
      </c>
      <c r="V40" s="996">
        <v>406</v>
      </c>
      <c r="W40" s="1362">
        <v>417</v>
      </c>
      <c r="X40" s="992">
        <f t="shared" si="6"/>
        <v>-11</v>
      </c>
      <c r="Y40" s="365">
        <f t="shared" si="7"/>
        <v>1.0270935960591132</v>
      </c>
      <c r="Z40" s="1002">
        <v>46119</v>
      </c>
      <c r="AA40" s="816">
        <v>1</v>
      </c>
      <c r="AB40" s="816">
        <v>1</v>
      </c>
      <c r="AC40" s="816">
        <v>1</v>
      </c>
      <c r="AD40" s="1250" t="s">
        <v>887</v>
      </c>
    </row>
    <row r="41" spans="1:30" ht="39.75" customHeight="1">
      <c r="A41" s="1356" t="s">
        <v>888</v>
      </c>
      <c r="B41" s="1065" t="s">
        <v>40</v>
      </c>
      <c r="C41" s="360">
        <v>46111</v>
      </c>
      <c r="D41" s="366" t="s">
        <v>50</v>
      </c>
      <c r="E41" s="367">
        <v>46087</v>
      </c>
      <c r="F41" s="700" t="s">
        <v>51</v>
      </c>
      <c r="G41" s="700" t="s">
        <v>889</v>
      </c>
      <c r="H41" s="998">
        <v>0</v>
      </c>
      <c r="I41" s="304" t="s">
        <v>689</v>
      </c>
      <c r="J41" s="747" t="s">
        <v>30</v>
      </c>
      <c r="K41" s="362"/>
      <c r="L41" s="360" t="s">
        <v>593</v>
      </c>
      <c r="M41" s="747" t="s">
        <v>110</v>
      </c>
      <c r="N41" s="818">
        <v>9496.2000000000007</v>
      </c>
      <c r="O41" s="747" t="s">
        <v>110</v>
      </c>
      <c r="P41" s="1363" t="s">
        <v>38</v>
      </c>
      <c r="Q41" s="995">
        <v>46087</v>
      </c>
      <c r="R41" s="702" t="s">
        <v>110</v>
      </c>
      <c r="S41" s="363">
        <v>46132</v>
      </c>
      <c r="T41" s="373" t="s">
        <v>783</v>
      </c>
      <c r="U41" s="373" t="s">
        <v>783</v>
      </c>
      <c r="V41" s="996">
        <v>742</v>
      </c>
      <c r="W41" s="1362">
        <v>752</v>
      </c>
      <c r="X41" s="992">
        <f t="shared" ref="X41" si="8">SUM(V41-W41)</f>
        <v>-10</v>
      </c>
      <c r="Y41" s="365">
        <f t="shared" ref="Y41" si="9">IFERROR($W41/$V41, 0)</f>
        <v>1.013477088948787</v>
      </c>
      <c r="Z41" s="1002">
        <v>46115</v>
      </c>
      <c r="AA41" s="816">
        <v>1</v>
      </c>
      <c r="AB41" s="816">
        <v>1</v>
      </c>
      <c r="AC41" s="816">
        <v>1</v>
      </c>
      <c r="AD41" s="698" t="s">
        <v>890</v>
      </c>
    </row>
    <row r="42" spans="1:30" ht="39.75" customHeight="1">
      <c r="A42" s="1370" t="s">
        <v>431</v>
      </c>
      <c r="B42" s="359" t="s">
        <v>28</v>
      </c>
      <c r="C42" s="689">
        <v>46080</v>
      </c>
      <c r="D42" s="700" t="s">
        <v>464</v>
      </c>
      <c r="E42" s="699">
        <v>45748</v>
      </c>
      <c r="F42" s="366" t="s">
        <v>59</v>
      </c>
      <c r="G42" s="700" t="s">
        <v>432</v>
      </c>
      <c r="H42" s="701">
        <v>0</v>
      </c>
      <c r="I42" s="701" t="s">
        <v>689</v>
      </c>
      <c r="J42" s="701" t="s">
        <v>30</v>
      </c>
      <c r="K42" s="701"/>
      <c r="L42" s="699">
        <v>46028</v>
      </c>
      <c r="M42" s="701" t="s">
        <v>110</v>
      </c>
      <c r="N42" s="705">
        <v>29634.15</v>
      </c>
      <c r="O42" s="701" t="s">
        <v>110</v>
      </c>
      <c r="P42" s="1372" t="s">
        <v>38</v>
      </c>
      <c r="Q42" s="702">
        <v>45743</v>
      </c>
      <c r="R42" s="702" t="s">
        <v>110</v>
      </c>
      <c r="S42" s="363">
        <v>46134</v>
      </c>
      <c r="T42" s="373" t="s">
        <v>783</v>
      </c>
      <c r="U42" s="373" t="s">
        <v>783</v>
      </c>
      <c r="V42" s="703">
        <v>1831</v>
      </c>
      <c r="W42" s="1371">
        <v>1929</v>
      </c>
      <c r="X42" s="695">
        <f t="shared" ref="X42:X47" si="10">SUM(V42-W42)</f>
        <v>-98</v>
      </c>
      <c r="Y42" s="365">
        <f t="shared" ref="Y42:Y47" si="11">IFERROR($W42/$V42, 0)</f>
        <v>1.0535226652102676</v>
      </c>
      <c r="Z42" s="702">
        <v>45790</v>
      </c>
      <c r="AA42" s="697">
        <v>0</v>
      </c>
      <c r="AB42" s="697">
        <v>0</v>
      </c>
      <c r="AC42" s="703">
        <v>0</v>
      </c>
      <c r="AD42" s="710" t="s">
        <v>891</v>
      </c>
    </row>
    <row r="43" spans="1:30" ht="39.75" customHeight="1">
      <c r="A43" s="615" t="s">
        <v>510</v>
      </c>
      <c r="B43" s="359" t="s">
        <v>28</v>
      </c>
      <c r="C43" s="360">
        <v>45991</v>
      </c>
      <c r="D43" s="360" t="s">
        <v>50</v>
      </c>
      <c r="E43" s="367">
        <v>45748</v>
      </c>
      <c r="F43" s="366" t="s">
        <v>59</v>
      </c>
      <c r="G43" s="368" t="s">
        <v>892</v>
      </c>
      <c r="H43" s="369">
        <v>0</v>
      </c>
      <c r="I43" s="369" t="s">
        <v>689</v>
      </c>
      <c r="J43" s="362" t="s">
        <v>30</v>
      </c>
      <c r="K43" s="588"/>
      <c r="L43" s="367">
        <v>45741</v>
      </c>
      <c r="M43" s="362" t="s">
        <v>110</v>
      </c>
      <c r="N43" s="634">
        <v>17203.45</v>
      </c>
      <c r="O43" s="362" t="s">
        <v>110</v>
      </c>
      <c r="P43" s="484" t="s">
        <v>38</v>
      </c>
      <c r="Q43" s="370">
        <v>45742</v>
      </c>
      <c r="R43" s="370" t="s">
        <v>238</v>
      </c>
      <c r="S43" s="363">
        <v>46134</v>
      </c>
      <c r="T43" s="373" t="s">
        <v>783</v>
      </c>
      <c r="U43" s="373" t="s">
        <v>783</v>
      </c>
      <c r="V43" s="9">
        <v>1157</v>
      </c>
      <c r="W43" s="485">
        <v>1321</v>
      </c>
      <c r="X43" s="364">
        <f t="shared" si="10"/>
        <v>-164</v>
      </c>
      <c r="Y43" s="365">
        <f t="shared" si="11"/>
        <v>1.1417458945548833</v>
      </c>
      <c r="Z43" s="370">
        <v>45925</v>
      </c>
      <c r="AA43" s="280">
        <v>0</v>
      </c>
      <c r="AB43" s="280">
        <v>0</v>
      </c>
      <c r="AC43" s="1059">
        <v>0</v>
      </c>
      <c r="AD43" s="1046" t="s">
        <v>891</v>
      </c>
    </row>
    <row r="44" spans="1:30" ht="39.75" customHeight="1">
      <c r="A44" s="666" t="s">
        <v>433</v>
      </c>
      <c r="B44" s="568" t="s">
        <v>28</v>
      </c>
      <c r="C44" s="597">
        <v>45991</v>
      </c>
      <c r="D44" s="676" t="s">
        <v>50</v>
      </c>
      <c r="E44" s="24">
        <v>45779</v>
      </c>
      <c r="F44" s="569" t="s">
        <v>59</v>
      </c>
      <c r="G44" s="571" t="s">
        <v>434</v>
      </c>
      <c r="H44" s="572">
        <v>0</v>
      </c>
      <c r="I44" s="369" t="s">
        <v>689</v>
      </c>
      <c r="J44" s="362" t="s">
        <v>30</v>
      </c>
      <c r="K44" s="604"/>
      <c r="L44" s="19">
        <v>45742</v>
      </c>
      <c r="M44" s="606" t="s">
        <v>110</v>
      </c>
      <c r="N44" s="669">
        <v>23800.25</v>
      </c>
      <c r="O44" s="300" t="s">
        <v>110</v>
      </c>
      <c r="P44" s="1280" t="s">
        <v>38</v>
      </c>
      <c r="Q44" s="21">
        <v>45743</v>
      </c>
      <c r="R44" s="370" t="s">
        <v>238</v>
      </c>
      <c r="S44" s="363">
        <v>46134</v>
      </c>
      <c r="T44" s="373" t="s">
        <v>783</v>
      </c>
      <c r="U44" s="373" t="s">
        <v>783</v>
      </c>
      <c r="V44" s="5">
        <v>1697</v>
      </c>
      <c r="W44" s="644">
        <v>1815</v>
      </c>
      <c r="X44" s="364">
        <f t="shared" si="10"/>
        <v>-118</v>
      </c>
      <c r="Y44" s="256">
        <f t="shared" si="11"/>
        <v>1.0695344725987035</v>
      </c>
      <c r="Z44" s="21">
        <v>45791</v>
      </c>
      <c r="AA44" s="464">
        <v>1</v>
      </c>
      <c r="AB44" s="464">
        <v>0</v>
      </c>
      <c r="AC44" s="1095">
        <v>0</v>
      </c>
      <c r="AD44" s="1046" t="s">
        <v>891</v>
      </c>
    </row>
    <row r="45" spans="1:30" ht="39.75" customHeight="1">
      <c r="A45" s="729" t="s">
        <v>435</v>
      </c>
      <c r="B45" s="359" t="s">
        <v>28</v>
      </c>
      <c r="C45" s="689">
        <v>46044</v>
      </c>
      <c r="D45" s="689" t="s">
        <v>50</v>
      </c>
      <c r="E45" s="699">
        <v>45700</v>
      </c>
      <c r="F45" s="699" t="s">
        <v>59</v>
      </c>
      <c r="G45" s="699" t="s">
        <v>436</v>
      </c>
      <c r="H45" s="701">
        <v>0</v>
      </c>
      <c r="I45" s="701" t="s">
        <v>689</v>
      </c>
      <c r="J45" s="701" t="s">
        <v>30</v>
      </c>
      <c r="K45" s="701"/>
      <c r="L45" s="699">
        <v>45700</v>
      </c>
      <c r="M45" s="701" t="s">
        <v>110</v>
      </c>
      <c r="N45" s="705">
        <v>19745.25</v>
      </c>
      <c r="O45" s="701" t="s">
        <v>110</v>
      </c>
      <c r="P45" s="1278" t="s">
        <v>38</v>
      </c>
      <c r="Q45" s="702">
        <v>45696</v>
      </c>
      <c r="R45" s="702" t="s">
        <v>238</v>
      </c>
      <c r="S45" s="363">
        <v>46140</v>
      </c>
      <c r="T45" s="373" t="s">
        <v>783</v>
      </c>
      <c r="U45" s="373" t="s">
        <v>783</v>
      </c>
      <c r="V45" s="703">
        <v>1534</v>
      </c>
      <c r="W45" s="731">
        <v>1571</v>
      </c>
      <c r="X45" s="695">
        <f t="shared" si="10"/>
        <v>-37</v>
      </c>
      <c r="Y45" s="365">
        <f t="shared" si="11"/>
        <v>1.0241199478487615</v>
      </c>
      <c r="Z45" s="702">
        <v>45736</v>
      </c>
      <c r="AA45" s="697">
        <v>0</v>
      </c>
      <c r="AB45" s="697">
        <v>0</v>
      </c>
      <c r="AC45" s="1096">
        <v>0</v>
      </c>
      <c r="AD45" s="1046" t="s">
        <v>893</v>
      </c>
    </row>
    <row r="46" spans="1:30" ht="39.75" customHeight="1">
      <c r="A46" s="729" t="s">
        <v>437</v>
      </c>
      <c r="B46" s="359" t="s">
        <v>28</v>
      </c>
      <c r="C46" s="689">
        <v>46080</v>
      </c>
      <c r="D46" s="366" t="s">
        <v>464</v>
      </c>
      <c r="E46" s="699">
        <v>45748</v>
      </c>
      <c r="F46" s="366" t="s">
        <v>59</v>
      </c>
      <c r="G46" s="712" t="s">
        <v>438</v>
      </c>
      <c r="H46" s="701">
        <v>0</v>
      </c>
      <c r="I46" s="701" t="s">
        <v>689</v>
      </c>
      <c r="J46" s="701" t="s">
        <v>30</v>
      </c>
      <c r="K46" s="713"/>
      <c r="L46" s="699">
        <v>45741</v>
      </c>
      <c r="M46" s="701" t="s">
        <v>110</v>
      </c>
      <c r="N46" s="705">
        <v>31186.25</v>
      </c>
      <c r="O46" s="701" t="s">
        <v>110</v>
      </c>
      <c r="P46" s="1279" t="s">
        <v>38</v>
      </c>
      <c r="Q46" s="702">
        <v>45743</v>
      </c>
      <c r="R46" s="702" t="s">
        <v>593</v>
      </c>
      <c r="S46" s="702" t="s">
        <v>36</v>
      </c>
      <c r="T46" s="702" t="s">
        <v>36</v>
      </c>
      <c r="U46" s="702" t="s">
        <v>36</v>
      </c>
      <c r="V46" s="703">
        <v>2003</v>
      </c>
      <c r="W46" s="731">
        <v>225</v>
      </c>
      <c r="X46" s="695">
        <f t="shared" si="10"/>
        <v>1778</v>
      </c>
      <c r="Y46" s="365">
        <f t="shared" si="11"/>
        <v>0.11233150274588118</v>
      </c>
      <c r="Z46" s="702">
        <v>45785</v>
      </c>
      <c r="AA46" s="697">
        <v>0</v>
      </c>
      <c r="AB46" s="697">
        <v>0</v>
      </c>
      <c r="AC46" s="703">
        <v>0</v>
      </c>
      <c r="AD46" s="807" t="s">
        <v>894</v>
      </c>
    </row>
    <row r="47" spans="1:30" ht="39.75" customHeight="1">
      <c r="A47" s="729" t="s">
        <v>895</v>
      </c>
      <c r="B47" s="359" t="s">
        <v>28</v>
      </c>
      <c r="C47" s="689">
        <v>46218</v>
      </c>
      <c r="D47" s="689" t="s">
        <v>896</v>
      </c>
      <c r="E47" s="19" t="s">
        <v>260</v>
      </c>
      <c r="F47" s="700" t="s">
        <v>59</v>
      </c>
      <c r="G47" s="700" t="s">
        <v>897</v>
      </c>
      <c r="H47" s="701">
        <v>380</v>
      </c>
      <c r="I47" s="1058" t="s">
        <v>689</v>
      </c>
      <c r="J47" s="691" t="s">
        <v>36</v>
      </c>
      <c r="K47" s="713"/>
      <c r="L47" s="699">
        <v>45964</v>
      </c>
      <c r="M47" s="701" t="s">
        <v>110</v>
      </c>
      <c r="N47" s="705">
        <v>117414</v>
      </c>
      <c r="O47" s="701" t="s">
        <v>110</v>
      </c>
      <c r="P47" s="1278" t="s">
        <v>38</v>
      </c>
      <c r="Q47" s="702">
        <v>45964</v>
      </c>
      <c r="R47" s="702" t="s">
        <v>110</v>
      </c>
      <c r="S47" s="702">
        <v>46143</v>
      </c>
      <c r="T47" s="373" t="s">
        <v>783</v>
      </c>
      <c r="U47" s="373" t="s">
        <v>783</v>
      </c>
      <c r="V47" s="703">
        <v>9181</v>
      </c>
      <c r="W47" s="731">
        <v>9179</v>
      </c>
      <c r="X47" s="695">
        <f t="shared" si="10"/>
        <v>2</v>
      </c>
      <c r="Y47" s="383">
        <f t="shared" si="11"/>
        <v>0.99978215880623023</v>
      </c>
      <c r="Z47" s="694">
        <v>45992</v>
      </c>
      <c r="AA47" s="697">
        <v>1</v>
      </c>
      <c r="AB47" s="697">
        <v>0</v>
      </c>
      <c r="AC47" s="1059">
        <v>0</v>
      </c>
      <c r="AD47" s="797" t="s">
        <v>898</v>
      </c>
    </row>
    <row r="48" spans="1:30" ht="39.75" customHeight="1"/>
    <row r="49" ht="39.75" customHeight="1"/>
    <row r="50" ht="39.75" customHeight="1"/>
    <row r="51" ht="39.75" customHeight="1"/>
    <row r="52" ht="39.75" customHeight="1"/>
  </sheetData>
  <dataValidations count="8">
    <dataValidation type="list" allowBlank="1" showInputMessage="1" showErrorMessage="1" sqref="K4:K13 K1:K2 K15:K47" xr:uid="{1F77D159-87F8-4334-B8DB-1D98E9EF8F0C}">
      <formula1>"Pending Locates,Permits, SOW Pending, NTP Pending, Materials, Reassigned, Door Tags"</formula1>
    </dataValidation>
    <dataValidation type="list" allowBlank="1" showInputMessage="1" showErrorMessage="1" sqref="I45 I16 I33 I31 I19 I21:I23 I28 I7:I9 I11:I14" xr:uid="{FF75A226-FC7F-404C-911A-49986724D48A}">
      <formula1>"On Track, In Jeopardy, Completed on Track, Completed, Completed -Missed TSD, On Hold Per Tillman"</formula1>
    </dataValidation>
    <dataValidation type="list" allowBlank="1" showInputMessage="1" showErrorMessage="1" sqref="I46:I47 I10 I20 I29:I30 I14:I15 I17:I18 I24:I27 I32 I34:I44 I2:I6" xr:uid="{FAE40925-7EC8-4626-B635-D815FEB73FF5}">
      <formula1>"On Track, In Jeopardy, Completed on Track, Completed, Completed -Missed TSD"</formula1>
    </dataValidation>
    <dataValidation type="list" allowBlank="1" showInputMessage="1" showErrorMessage="1" sqref="J10 J17:J20 J14:J15 J24:J27 J29:J47 J2:J6" xr:uid="{ECCD296E-320E-42DF-8A21-19E7E0361B1B}">
      <formula1>"Received, Pending, Not Required"</formula1>
    </dataValidation>
    <dataValidation allowBlank="1" showInputMessage="1" showErrorMessage="1" sqref="D44 E47 E45 Q44:R45 Q46:V46 Q47:U47 S1 Q1:Q2 V28:V31 V17:V20 V35:V41 V15 Q35:Q41 L34:L47 D34 L1:L32 W6 R1:R42 Q5:Q32 S2:U45 V5:V1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63" activePane="topRight" state="frozen"/>
      <selection pane="topRight" activeCell="A3" sqref="A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689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689</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689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784</v>
      </c>
      <c r="X5" s="1196">
        <v>1</v>
      </c>
      <c r="Y5" s="1196">
        <v>1</v>
      </c>
      <c r="Z5" s="1196">
        <v>1</v>
      </c>
      <c r="AA5" s="59">
        <v>46133</v>
      </c>
      <c r="AB5" s="379">
        <v>46133</v>
      </c>
      <c r="AC5" s="1378" t="s">
        <v>785</v>
      </c>
    </row>
    <row r="6" spans="1:29" ht="39.75" customHeight="1">
      <c r="A6" s="297" t="s">
        <v>111</v>
      </c>
      <c r="B6" s="311" t="s">
        <v>34</v>
      </c>
      <c r="C6" s="299">
        <v>45868</v>
      </c>
      <c r="D6" s="18" t="s">
        <v>913</v>
      </c>
      <c r="E6" s="19">
        <v>45716</v>
      </c>
      <c r="F6" s="18" t="s">
        <v>51</v>
      </c>
      <c r="G6" s="911" t="s">
        <v>112</v>
      </c>
      <c r="H6" s="20">
        <v>0</v>
      </c>
      <c r="I6" s="304" t="s">
        <v>689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783</v>
      </c>
      <c r="AC6" s="258"/>
    </row>
    <row r="7" spans="1:29" ht="39.75" customHeight="1">
      <c r="A7" s="500" t="s">
        <v>115</v>
      </c>
      <c r="B7" s="311" t="s">
        <v>34</v>
      </c>
      <c r="C7" s="299">
        <v>45991</v>
      </c>
      <c r="D7" s="19" t="s">
        <v>915</v>
      </c>
      <c r="E7" s="305">
        <v>45707</v>
      </c>
      <c r="F7" s="18" t="s">
        <v>51</v>
      </c>
      <c r="G7" s="441" t="s">
        <v>116</v>
      </c>
      <c r="H7" s="304">
        <v>0</v>
      </c>
      <c r="I7" s="304" t="s">
        <v>689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689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689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689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689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689</v>
      </c>
      <c r="J12" s="743" t="s">
        <v>30</v>
      </c>
      <c r="K12" s="360" t="s">
        <v>593</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689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689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689</v>
      </c>
      <c r="J15" s="1230" t="s">
        <v>30</v>
      </c>
      <c r="K15" s="360" t="s">
        <v>593</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689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689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689</v>
      </c>
      <c r="J20" s="691" t="s">
        <v>30</v>
      </c>
      <c r="K20" s="360" t="s">
        <v>593</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689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689</v>
      </c>
      <c r="J22" s="1061" t="s">
        <v>30</v>
      </c>
      <c r="K22" s="360" t="s">
        <v>593</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689</v>
      </c>
      <c r="J23" s="701" t="s">
        <v>30</v>
      </c>
      <c r="K23" s="360" t="s">
        <v>593</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689</v>
      </c>
      <c r="J24" s="1184" t="s">
        <v>30</v>
      </c>
      <c r="K24" s="360" t="s">
        <v>593</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689</v>
      </c>
      <c r="J25" s="369" t="s">
        <v>30</v>
      </c>
      <c r="K25" s="360" t="s">
        <v>593</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689</v>
      </c>
      <c r="J26" s="369" t="s">
        <v>30</v>
      </c>
      <c r="K26" s="360" t="s">
        <v>593</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689</v>
      </c>
      <c r="J27" s="701" t="s">
        <v>30</v>
      </c>
      <c r="K27" s="360" t="s">
        <v>593</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689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689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783</v>
      </c>
      <c r="AB29" s="373" t="s">
        <v>783</v>
      </c>
      <c r="AC29" s="984" t="s">
        <v>964</v>
      </c>
    </row>
    <row r="30" spans="1:29" ht="39.75" customHeight="1">
      <c r="A30" s="802" t="s">
        <v>965</v>
      </c>
      <c r="B30" s="377" t="s">
        <v>34</v>
      </c>
      <c r="C30" s="689">
        <v>46040</v>
      </c>
      <c r="D30" s="700" t="s">
        <v>54</v>
      </c>
      <c r="E30" s="699">
        <v>46042</v>
      </c>
      <c r="F30" s="700" t="s">
        <v>53</v>
      </c>
      <c r="G30" s="700"/>
      <c r="H30" s="701">
        <v>0</v>
      </c>
      <c r="I30" s="372" t="s">
        <v>689</v>
      </c>
      <c r="J30" s="701" t="s">
        <v>30</v>
      </c>
      <c r="K30" s="360" t="s">
        <v>593</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689</v>
      </c>
      <c r="J31" s="701" t="s">
        <v>30</v>
      </c>
      <c r="K31" s="360" t="s">
        <v>593</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689</v>
      </c>
      <c r="J32" s="369" t="s">
        <v>30</v>
      </c>
      <c r="K32" s="360" t="s">
        <v>593</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689</v>
      </c>
      <c r="J33" s="313" t="s">
        <v>30</v>
      </c>
      <c r="K33" s="360" t="s">
        <v>593</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783</v>
      </c>
      <c r="AB33" s="373" t="s">
        <v>783</v>
      </c>
      <c r="AC33" s="984" t="s">
        <v>975</v>
      </c>
    </row>
    <row r="34" spans="1:29" ht="39.75" customHeight="1">
      <c r="A34" s="1332" t="s">
        <v>976</v>
      </c>
      <c r="B34" s="1131" t="s">
        <v>34</v>
      </c>
      <c r="C34" s="605">
        <v>46053</v>
      </c>
      <c r="D34" s="607" t="s">
        <v>977</v>
      </c>
      <c r="E34" s="633">
        <v>46030</v>
      </c>
      <c r="F34" s="607" t="s">
        <v>53</v>
      </c>
      <c r="G34" s="926"/>
      <c r="H34" s="732">
        <v>0</v>
      </c>
      <c r="I34" s="1133" t="s">
        <v>689</v>
      </c>
      <c r="J34" s="974" t="s">
        <v>30</v>
      </c>
      <c r="K34" s="360" t="s">
        <v>593</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689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689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689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689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689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689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689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689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689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689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689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689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689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689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689</v>
      </c>
      <c r="J52" s="691" t="s">
        <v>30</v>
      </c>
      <c r="K52" s="360" t="s">
        <v>593</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689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689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689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689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689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980</v>
      </c>
      <c r="G64" s="303" t="s">
        <v>194</v>
      </c>
      <c r="H64" s="20">
        <v>59</v>
      </c>
      <c r="I64" s="304" t="s">
        <v>689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689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689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689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689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689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689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689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689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689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689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689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689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689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689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689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689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689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689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689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689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689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689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689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689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689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689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783</v>
      </c>
      <c r="AB90" s="373" t="s">
        <v>783</v>
      </c>
      <c r="AC90" s="698" t="s">
        <v>1065</v>
      </c>
    </row>
    <row r="91" spans="1:29" ht="39.75" customHeight="1">
      <c r="A91" s="297" t="s">
        <v>216</v>
      </c>
      <c r="B91" s="18" t="s">
        <v>31</v>
      </c>
      <c r="C91" s="19">
        <v>45862</v>
      </c>
      <c r="D91" s="305" t="s">
        <v>56</v>
      </c>
      <c r="E91" s="19">
        <v>45758</v>
      </c>
      <c r="F91" s="305" t="s">
        <v>57</v>
      </c>
      <c r="G91" s="442" t="s">
        <v>217</v>
      </c>
      <c r="H91" s="20">
        <v>62</v>
      </c>
      <c r="I91" s="20" t="s">
        <v>689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689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689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689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689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689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689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689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689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689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689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689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783</v>
      </c>
      <c r="AB102" s="373" t="s">
        <v>783</v>
      </c>
      <c r="AC102" s="593" t="s">
        <v>1084</v>
      </c>
    </row>
    <row r="103" spans="1:29" ht="39.75" customHeight="1">
      <c r="A103" s="559" t="s">
        <v>1085</v>
      </c>
      <c r="B103" s="358" t="s">
        <v>31</v>
      </c>
      <c r="C103" s="367">
        <v>45960</v>
      </c>
      <c r="D103" s="360" t="s">
        <v>998</v>
      </c>
      <c r="E103" s="360">
        <v>45932</v>
      </c>
      <c r="F103" s="358" t="s">
        <v>57</v>
      </c>
      <c r="G103" s="361"/>
      <c r="H103" s="362">
        <v>79</v>
      </c>
      <c r="I103" s="1058" t="s">
        <v>689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689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783</v>
      </c>
      <c r="AC104" s="104" t="s">
        <v>1088</v>
      </c>
    </row>
    <row r="105" spans="1:29" ht="39.75" customHeight="1">
      <c r="A105" s="559" t="s">
        <v>1089</v>
      </c>
      <c r="B105" s="358" t="s">
        <v>31</v>
      </c>
      <c r="C105" s="367">
        <v>45976</v>
      </c>
      <c r="D105" s="360" t="s">
        <v>56</v>
      </c>
      <c r="E105" s="360">
        <v>45959</v>
      </c>
      <c r="F105" s="358" t="s">
        <v>61</v>
      </c>
      <c r="G105" s="361"/>
      <c r="H105" s="362">
        <v>61</v>
      </c>
      <c r="I105" s="1058" t="s">
        <v>689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783</v>
      </c>
      <c r="AC105" s="352" t="s">
        <v>1090</v>
      </c>
    </row>
    <row r="106" spans="1:29" ht="39.75" customHeight="1">
      <c r="A106" s="559" t="s">
        <v>1091</v>
      </c>
      <c r="B106" s="358" t="s">
        <v>31</v>
      </c>
      <c r="C106" s="367">
        <v>45976</v>
      </c>
      <c r="D106" s="360" t="s">
        <v>56</v>
      </c>
      <c r="E106" s="360">
        <v>45959</v>
      </c>
      <c r="F106" s="358" t="s">
        <v>1092</v>
      </c>
      <c r="G106" s="361"/>
      <c r="H106" s="362">
        <v>69</v>
      </c>
      <c r="I106" s="1058" t="s">
        <v>689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689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859</v>
      </c>
      <c r="E108" s="741">
        <v>46084</v>
      </c>
      <c r="F108" s="688" t="s">
        <v>57</v>
      </c>
      <c r="G108" s="690" t="s">
        <v>1097</v>
      </c>
      <c r="H108" s="691">
        <v>26</v>
      </c>
      <c r="I108" s="1058" t="s">
        <v>689</v>
      </c>
      <c r="J108" s="691" t="s">
        <v>30</v>
      </c>
      <c r="K108" s="360" t="s">
        <v>593</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689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689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689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689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689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689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689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689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689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689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689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689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689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689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689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689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689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689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689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689</v>
      </c>
      <c r="J130" s="989" t="s">
        <v>30</v>
      </c>
      <c r="K130" s="360" t="s">
        <v>593</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783</v>
      </c>
      <c r="AC130" s="799" t="s">
        <v>1145</v>
      </c>
    </row>
    <row r="131" spans="1:29" ht="39.75" customHeight="1">
      <c r="A131" s="297" t="s">
        <v>1146</v>
      </c>
      <c r="B131" s="355" t="s">
        <v>31</v>
      </c>
      <c r="C131" s="19">
        <v>45899</v>
      </c>
      <c r="D131" s="18" t="s">
        <v>1147</v>
      </c>
      <c r="E131" s="299">
        <v>45876</v>
      </c>
      <c r="F131" s="305" t="s">
        <v>980</v>
      </c>
      <c r="G131" s="492" t="s">
        <v>1148</v>
      </c>
      <c r="H131" s="300">
        <v>0</v>
      </c>
      <c r="I131" s="301" t="s">
        <v>689</v>
      </c>
      <c r="J131" s="300" t="s">
        <v>30</v>
      </c>
      <c r="K131" s="360" t="s">
        <v>593</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689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689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689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689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783</v>
      </c>
      <c r="AC135" s="902" t="s">
        <v>1157</v>
      </c>
    </row>
    <row r="136" spans="1:29" ht="39.75" customHeight="1">
      <c r="A136" s="297" t="s">
        <v>241</v>
      </c>
      <c r="B136" s="298" t="s">
        <v>31</v>
      </c>
      <c r="C136" s="455">
        <v>45805</v>
      </c>
      <c r="D136" s="455" t="s">
        <v>56</v>
      </c>
      <c r="E136" s="455">
        <v>45695</v>
      </c>
      <c r="F136" s="455" t="s">
        <v>980</v>
      </c>
      <c r="G136" s="1116" t="s">
        <v>242</v>
      </c>
      <c r="H136" s="300">
        <v>0</v>
      </c>
      <c r="I136" s="301" t="s">
        <v>689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689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689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689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689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689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689</v>
      </c>
      <c r="J142" s="691" t="s">
        <v>30</v>
      </c>
      <c r="K142" s="689" t="s">
        <v>593</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689</v>
      </c>
      <c r="J143" s="691" t="s">
        <v>30</v>
      </c>
      <c r="K143" s="689" t="s">
        <v>593</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783</v>
      </c>
      <c r="AC143" s="720" t="s">
        <v>1169</v>
      </c>
    </row>
    <row r="144" spans="1:29" ht="39.75" customHeight="1">
      <c r="A144" s="559" t="s">
        <v>1170</v>
      </c>
      <c r="B144" s="358" t="s">
        <v>31</v>
      </c>
      <c r="C144" s="367">
        <v>45991</v>
      </c>
      <c r="D144" s="360" t="s">
        <v>998</v>
      </c>
      <c r="E144" s="360">
        <v>45953</v>
      </c>
      <c r="F144" s="358" t="s">
        <v>61</v>
      </c>
      <c r="G144" s="361" t="s">
        <v>1171</v>
      </c>
      <c r="H144" s="362">
        <v>0</v>
      </c>
      <c r="I144" s="362" t="s">
        <v>689</v>
      </c>
      <c r="J144" s="362" t="s">
        <v>30</v>
      </c>
      <c r="K144" s="360" t="s">
        <v>593</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689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689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689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689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689</v>
      </c>
      <c r="J149" s="300" t="s">
        <v>30</v>
      </c>
      <c r="K149" s="360" t="s">
        <v>593</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689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689</v>
      </c>
      <c r="J151" s="362" t="s">
        <v>30</v>
      </c>
      <c r="K151" s="360" t="s">
        <v>593</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689</v>
      </c>
      <c r="J152" s="362" t="s">
        <v>30</v>
      </c>
      <c r="K152" s="360" t="s">
        <v>593</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689</v>
      </c>
      <c r="J154" s="691" t="s">
        <v>30</v>
      </c>
      <c r="K154" s="360" t="s">
        <v>593</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689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859</v>
      </c>
      <c r="E156" s="360">
        <v>45939</v>
      </c>
      <c r="F156" s="358" t="s">
        <v>980</v>
      </c>
      <c r="G156" s="361"/>
      <c r="H156" s="362">
        <v>385</v>
      </c>
      <c r="I156" s="1058" t="s">
        <v>689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689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859</v>
      </c>
      <c r="E159" s="360">
        <v>45958</v>
      </c>
      <c r="F159" s="358" t="s">
        <v>61</v>
      </c>
      <c r="G159" s="361" t="s">
        <v>1198</v>
      </c>
      <c r="H159" s="362">
        <v>303</v>
      </c>
      <c r="I159" s="1058" t="s">
        <v>689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689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689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689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689</v>
      </c>
      <c r="J163" s="747" t="s">
        <v>30</v>
      </c>
      <c r="K163" s="360" t="s">
        <v>593</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890</v>
      </c>
    </row>
    <row r="164" spans="1:29" ht="39.75" customHeight="1">
      <c r="A164" s="823" t="s">
        <v>1207</v>
      </c>
      <c r="B164" s="1065" t="s">
        <v>40</v>
      </c>
      <c r="C164" s="360">
        <v>46111</v>
      </c>
      <c r="D164" s="700" t="s">
        <v>52</v>
      </c>
      <c r="E164" s="367">
        <v>46085</v>
      </c>
      <c r="F164" s="366" t="s">
        <v>53</v>
      </c>
      <c r="G164" s="700" t="s">
        <v>1208</v>
      </c>
      <c r="H164" s="998">
        <v>0</v>
      </c>
      <c r="I164" s="304" t="s">
        <v>689</v>
      </c>
      <c r="J164" s="747" t="s">
        <v>30</v>
      </c>
      <c r="K164" s="360" t="s">
        <v>593</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689</v>
      </c>
      <c r="J165" s="747" t="s">
        <v>30</v>
      </c>
      <c r="K165" s="360" t="s">
        <v>593</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884</v>
      </c>
    </row>
    <row r="166" spans="1:29" ht="39.75" customHeight="1">
      <c r="A166" s="297" t="s">
        <v>1212</v>
      </c>
      <c r="B166" s="1065" t="s">
        <v>40</v>
      </c>
      <c r="C166" s="360">
        <v>46111</v>
      </c>
      <c r="D166" s="366" t="s">
        <v>50</v>
      </c>
      <c r="E166" s="367">
        <v>46087</v>
      </c>
      <c r="F166" s="700" t="s">
        <v>51</v>
      </c>
      <c r="G166" s="700" t="s">
        <v>1213</v>
      </c>
      <c r="H166" s="998">
        <v>0</v>
      </c>
      <c r="I166" s="304" t="s">
        <v>689</v>
      </c>
      <c r="J166" s="747" t="s">
        <v>30</v>
      </c>
      <c r="K166" s="360" t="s">
        <v>593</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689</v>
      </c>
      <c r="J167" s="747" t="s">
        <v>30</v>
      </c>
      <c r="K167" s="360" t="s">
        <v>593</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689</v>
      </c>
      <c r="J168" s="747" t="s">
        <v>30</v>
      </c>
      <c r="K168" s="360" t="s">
        <v>593</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689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689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689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783</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689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783</v>
      </c>
      <c r="AC176" s="27" t="s">
        <v>1227</v>
      </c>
    </row>
    <row r="177" spans="1:29" ht="39.75" customHeight="1">
      <c r="A177" s="500" t="s">
        <v>287</v>
      </c>
      <c r="B177" s="302" t="s">
        <v>28</v>
      </c>
      <c r="C177" s="19">
        <v>45772</v>
      </c>
      <c r="D177" s="19" t="s">
        <v>56</v>
      </c>
      <c r="E177" s="305">
        <v>45685</v>
      </c>
      <c r="F177" s="305" t="s">
        <v>59</v>
      </c>
      <c r="G177" s="441" t="s">
        <v>288</v>
      </c>
      <c r="H177" s="304">
        <v>76</v>
      </c>
      <c r="I177" s="301" t="s">
        <v>689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689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783</v>
      </c>
      <c r="AC178" s="11" t="s">
        <v>1229</v>
      </c>
    </row>
    <row r="179" spans="1:29" ht="39.75" customHeight="1">
      <c r="A179" s="500" t="s">
        <v>291</v>
      </c>
      <c r="B179" s="302" t="s">
        <v>28</v>
      </c>
      <c r="C179" s="19">
        <v>45772</v>
      </c>
      <c r="D179" s="19" t="s">
        <v>1224</v>
      </c>
      <c r="E179" s="305">
        <v>45695</v>
      </c>
      <c r="F179" s="18" t="s">
        <v>1226</v>
      </c>
      <c r="G179" s="441" t="s">
        <v>290</v>
      </c>
      <c r="H179" s="304">
        <v>86</v>
      </c>
      <c r="I179" s="304" t="s">
        <v>689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689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783</v>
      </c>
      <c r="AC180" s="27" t="s">
        <v>1230</v>
      </c>
    </row>
    <row r="181" spans="1:29" ht="39.75" customHeight="1">
      <c r="A181" s="500" t="s">
        <v>294</v>
      </c>
      <c r="B181" s="302" t="s">
        <v>28</v>
      </c>
      <c r="C181" s="19">
        <v>45772</v>
      </c>
      <c r="D181" s="305" t="s">
        <v>1021</v>
      </c>
      <c r="E181" s="305">
        <v>45686</v>
      </c>
      <c r="F181" s="305" t="s">
        <v>1219</v>
      </c>
      <c r="G181" s="441" t="s">
        <v>295</v>
      </c>
      <c r="H181" s="304">
        <v>81</v>
      </c>
      <c r="I181" s="301" t="s">
        <v>689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689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689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783</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783</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783</v>
      </c>
      <c r="AC188" s="1124" t="s">
        <v>1241</v>
      </c>
    </row>
    <row r="189" spans="1:29" ht="39.75" customHeight="1">
      <c r="A189" s="297" t="s">
        <v>310</v>
      </c>
      <c r="B189" s="302" t="s">
        <v>28</v>
      </c>
      <c r="C189" s="19">
        <v>45772</v>
      </c>
      <c r="D189" s="18" t="s">
        <v>935</v>
      </c>
      <c r="E189" s="19">
        <v>45743</v>
      </c>
      <c r="F189" s="18" t="s">
        <v>1242</v>
      </c>
      <c r="G189" s="303" t="s">
        <v>311</v>
      </c>
      <c r="H189" s="20">
        <v>85</v>
      </c>
      <c r="I189" s="304" t="s">
        <v>689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783</v>
      </c>
      <c r="AC189" s="76" t="s">
        <v>1243</v>
      </c>
    </row>
    <row r="190" spans="1:29" ht="39.75" customHeight="1">
      <c r="A190" s="297" t="s">
        <v>312</v>
      </c>
      <c r="B190" s="302" t="s">
        <v>28</v>
      </c>
      <c r="C190" s="19">
        <v>45772</v>
      </c>
      <c r="D190" s="18" t="s">
        <v>1244</v>
      </c>
      <c r="E190" s="19">
        <v>45743</v>
      </c>
      <c r="F190" s="18" t="s">
        <v>55</v>
      </c>
      <c r="G190" s="303" t="s">
        <v>313</v>
      </c>
      <c r="H190" s="20">
        <v>88</v>
      </c>
      <c r="I190" s="304" t="s">
        <v>689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783</v>
      </c>
      <c r="AC190" s="11"/>
    </row>
    <row r="191" spans="1:29" ht="39.75" customHeight="1">
      <c r="A191" s="297" t="s">
        <v>314</v>
      </c>
      <c r="B191" s="302" t="s">
        <v>28</v>
      </c>
      <c r="C191" s="19">
        <v>45772</v>
      </c>
      <c r="D191" s="18" t="s">
        <v>1233</v>
      </c>
      <c r="E191" s="19">
        <v>45743</v>
      </c>
      <c r="F191" s="18" t="s">
        <v>59</v>
      </c>
      <c r="G191" s="303" t="s">
        <v>315</v>
      </c>
      <c r="H191" s="20">
        <v>57</v>
      </c>
      <c r="I191" s="304" t="s">
        <v>689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783</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689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689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689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689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689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689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689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689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689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689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689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689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689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689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689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783</v>
      </c>
      <c r="AC214" s="11"/>
    </row>
    <row r="215" spans="1:29" ht="39.75" customHeight="1">
      <c r="A215" s="297" t="s">
        <v>372</v>
      </c>
      <c r="B215" s="302" t="s">
        <v>28</v>
      </c>
      <c r="C215" s="305">
        <v>45711</v>
      </c>
      <c r="D215" s="19" t="s">
        <v>1244</v>
      </c>
      <c r="E215" s="299">
        <v>45706</v>
      </c>
      <c r="F215" s="19" t="s">
        <v>55</v>
      </c>
      <c r="G215" s="306" t="s">
        <v>373</v>
      </c>
      <c r="H215" s="20">
        <v>85</v>
      </c>
      <c r="I215" s="304" t="s">
        <v>689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689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689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689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689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689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689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689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689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689</v>
      </c>
      <c r="J231" s="20" t="s">
        <v>30</v>
      </c>
      <c r="K231" s="360" t="s">
        <v>593</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689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689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689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689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689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689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689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689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689</v>
      </c>
      <c r="J241" s="20" t="s">
        <v>30</v>
      </c>
      <c r="K241" s="360" t="s">
        <v>593</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689</v>
      </c>
      <c r="J242" s="20" t="s">
        <v>30</v>
      </c>
      <c r="K242" s="360" t="s">
        <v>593</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689</v>
      </c>
      <c r="J243" s="20" t="s">
        <v>30</v>
      </c>
      <c r="K243" s="360" t="s">
        <v>593</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689</v>
      </c>
      <c r="J244" s="20" t="s">
        <v>30</v>
      </c>
      <c r="K244" s="360" t="s">
        <v>593</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689</v>
      </c>
      <c r="J245" s="20" t="s">
        <v>30</v>
      </c>
      <c r="K245" s="360" t="s">
        <v>593</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783</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689</v>
      </c>
      <c r="J246" s="20" t="s">
        <v>30</v>
      </c>
      <c r="K246" s="360" t="s">
        <v>593</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783</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689</v>
      </c>
      <c r="J247" s="20" t="s">
        <v>30</v>
      </c>
      <c r="K247" s="360" t="s">
        <v>593</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689</v>
      </c>
      <c r="J248" s="20" t="s">
        <v>30</v>
      </c>
      <c r="K248" s="360" t="s">
        <v>593</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689</v>
      </c>
      <c r="J249" s="20" t="s">
        <v>30</v>
      </c>
      <c r="K249" s="360" t="s">
        <v>593</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689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689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689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689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689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689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689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689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689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689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689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689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689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689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689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689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689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689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689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689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689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689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899</v>
      </c>
      <c r="O278" s="435" t="s">
        <v>900</v>
      </c>
      <c r="P278" s="435" t="s">
        <v>901</v>
      </c>
      <c r="Q278" s="436" t="s">
        <v>94</v>
      </c>
      <c r="R278" s="436" t="s">
        <v>97</v>
      </c>
      <c r="S278" s="436" t="s">
        <v>98</v>
      </c>
      <c r="T278" s="436" t="s">
        <v>69</v>
      </c>
      <c r="U278" s="436" t="s">
        <v>536</v>
      </c>
      <c r="V278" s="436" t="s">
        <v>496</v>
      </c>
      <c r="W278" s="436" t="s">
        <v>538</v>
      </c>
      <c r="X278" s="446" t="s">
        <v>539</v>
      </c>
      <c r="Y278" s="436" t="s">
        <v>498</v>
      </c>
      <c r="Z278" s="436" t="s">
        <v>499</v>
      </c>
      <c r="AA278" s="356" t="s">
        <v>902</v>
      </c>
      <c r="AB278" s="436" t="s">
        <v>903</v>
      </c>
      <c r="AC278" s="985" t="s">
        <v>904</v>
      </c>
    </row>
    <row r="279" spans="1:29" ht="39.75" customHeight="1">
      <c r="A279" s="559" t="s">
        <v>1376</v>
      </c>
      <c r="B279" s="377" t="s">
        <v>34</v>
      </c>
      <c r="C279" s="360">
        <v>45960</v>
      </c>
      <c r="D279" s="360" t="s">
        <v>1377</v>
      </c>
      <c r="E279" s="360">
        <v>45909</v>
      </c>
      <c r="F279" s="360" t="s">
        <v>55</v>
      </c>
      <c r="G279" s="361" t="s">
        <v>1378</v>
      </c>
      <c r="H279" s="362">
        <v>0</v>
      </c>
      <c r="I279" s="362" t="s">
        <v>689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689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689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689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689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689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689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689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689</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689</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689</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689</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689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689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689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689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689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689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689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689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689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689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689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689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689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689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689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689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689</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689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689</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689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689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689</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689</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689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689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1237</v>
      </c>
      <c r="G323" s="361" t="s">
        <v>121</v>
      </c>
      <c r="H323" s="362">
        <v>60</v>
      </c>
      <c r="I323" s="372" t="s">
        <v>689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1237</v>
      </c>
      <c r="G324" s="368" t="s">
        <v>127</v>
      </c>
      <c r="H324" s="369">
        <v>79</v>
      </c>
      <c r="I324" s="372" t="s">
        <v>689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1237</v>
      </c>
      <c r="G325" s="368" t="s">
        <v>1453</v>
      </c>
      <c r="H325" s="369">
        <v>83</v>
      </c>
      <c r="I325" s="372" t="s">
        <v>689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689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1224</v>
      </c>
      <c r="K5">
        <v>6147</v>
      </c>
      <c r="N5" t="s">
        <v>1224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1244</v>
      </c>
      <c r="O7">
        <v>3158</v>
      </c>
      <c r="P7">
        <v>21322</v>
      </c>
      <c r="Q7">
        <v>12406</v>
      </c>
      <c r="R7">
        <v>36886</v>
      </c>
    </row>
    <row r="8" spans="1:18">
      <c r="A8" t="s">
        <v>308</v>
      </c>
      <c r="C8">
        <v>241</v>
      </c>
      <c r="D8">
        <v>366</v>
      </c>
      <c r="E8">
        <v>202</v>
      </c>
      <c r="F8">
        <v>120</v>
      </c>
      <c r="G8">
        <v>929</v>
      </c>
      <c r="J8" t="s">
        <v>1244</v>
      </c>
      <c r="K8">
        <v>3629</v>
      </c>
      <c r="N8" t="s">
        <v>1249</v>
      </c>
      <c r="P8">
        <v>4135</v>
      </c>
      <c r="Q8">
        <v>7641</v>
      </c>
      <c r="R8">
        <v>11776</v>
      </c>
    </row>
    <row r="9" spans="1:18">
      <c r="A9" t="s">
        <v>177</v>
      </c>
      <c r="E9">
        <v>106</v>
      </c>
      <c r="G9">
        <v>106</v>
      </c>
      <c r="J9" t="s">
        <v>1249</v>
      </c>
      <c r="K9">
        <v>0</v>
      </c>
      <c r="N9" t="s">
        <v>1471</v>
      </c>
      <c r="O9">
        <v>7188</v>
      </c>
      <c r="P9">
        <v>23895</v>
      </c>
      <c r="Q9">
        <v>13411</v>
      </c>
      <c r="R9">
        <v>44494</v>
      </c>
    </row>
    <row r="10" spans="1:18">
      <c r="A10" t="s">
        <v>181</v>
      </c>
      <c r="C10">
        <v>534</v>
      </c>
      <c r="D10">
        <v>460</v>
      </c>
      <c r="E10">
        <v>886</v>
      </c>
      <c r="F10">
        <v>202</v>
      </c>
      <c r="G10">
        <v>2082</v>
      </c>
      <c r="J10" t="s">
        <v>1252</v>
      </c>
      <c r="K10">
        <v>933</v>
      </c>
      <c r="N10" t="s">
        <v>1021</v>
      </c>
      <c r="O10">
        <v>6561</v>
      </c>
      <c r="P10">
        <v>14625</v>
      </c>
      <c r="Q10">
        <v>17060</v>
      </c>
      <c r="R10">
        <v>38246</v>
      </c>
    </row>
    <row r="11" spans="1:18">
      <c r="A11" t="s">
        <v>427</v>
      </c>
      <c r="C11">
        <v>1990</v>
      </c>
      <c r="D11">
        <v>1045</v>
      </c>
      <c r="G11">
        <v>3035</v>
      </c>
      <c r="J11" t="s">
        <v>1471</v>
      </c>
      <c r="K11">
        <v>4129</v>
      </c>
      <c r="N11" t="s">
        <v>935</v>
      </c>
      <c r="P11">
        <v>5968</v>
      </c>
      <c r="Q11">
        <v>20002</v>
      </c>
      <c r="R11">
        <v>25970</v>
      </c>
    </row>
    <row r="12" spans="1:18">
      <c r="A12" t="s">
        <v>473</v>
      </c>
      <c r="B12">
        <v>2677</v>
      </c>
      <c r="C12">
        <v>2967</v>
      </c>
      <c r="D12">
        <v>3297</v>
      </c>
      <c r="E12">
        <v>2384</v>
      </c>
      <c r="F12">
        <v>1394</v>
      </c>
      <c r="G12">
        <v>12719</v>
      </c>
      <c r="J12" t="s">
        <v>1021</v>
      </c>
      <c r="K12">
        <v>7128</v>
      </c>
      <c r="N12" t="s">
        <v>1233</v>
      </c>
      <c r="O12">
        <v>2073</v>
      </c>
      <c r="P12">
        <v>6882</v>
      </c>
      <c r="Q12">
        <v>7027</v>
      </c>
      <c r="R12">
        <v>15982</v>
      </c>
    </row>
    <row r="13" spans="1:18">
      <c r="J13" t="s">
        <v>1472</v>
      </c>
      <c r="K13">
        <v>2298</v>
      </c>
      <c r="N13" t="s">
        <v>473</v>
      </c>
      <c r="O13">
        <v>50898</v>
      </c>
      <c r="P13">
        <v>153120</v>
      </c>
      <c r="Q13">
        <v>118737</v>
      </c>
      <c r="R13">
        <v>322755</v>
      </c>
    </row>
    <row r="14" spans="1:18">
      <c r="J14" t="s">
        <v>935</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1233</v>
      </c>
      <c r="K16">
        <v>6718</v>
      </c>
    </row>
    <row r="17" spans="1:11">
      <c r="A17" t="s">
        <v>294</v>
      </c>
      <c r="E17">
        <v>547</v>
      </c>
      <c r="F17">
        <v>792</v>
      </c>
      <c r="G17">
        <v>1339</v>
      </c>
      <c r="J17" t="s">
        <v>913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1118</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1118</v>
      </c>
      <c r="D717">
        <v>1491</v>
      </c>
      <c r="E717">
        <v>1549</v>
      </c>
      <c r="G717">
        <v>3040</v>
      </c>
    </row>
    <row r="718" spans="1:7">
      <c r="A718" t="s">
        <v>1503</v>
      </c>
    </row>
    <row r="719" spans="1:7">
      <c r="A719" t="s">
        <v>1020</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1118</v>
      </c>
      <c r="B730">
        <v>918</v>
      </c>
      <c r="G730">
        <v>918</v>
      </c>
    </row>
    <row r="731" spans="1:7">
      <c r="A731" t="s">
        <v>1020</v>
      </c>
      <c r="B731">
        <v>254</v>
      </c>
      <c r="C731">
        <v>1686</v>
      </c>
      <c r="D731">
        <v>611</v>
      </c>
      <c r="G731">
        <v>2551</v>
      </c>
    </row>
    <row r="732" spans="1:7">
      <c r="A732" t="s">
        <v>142</v>
      </c>
      <c r="E732">
        <v>82</v>
      </c>
      <c r="G732">
        <v>82</v>
      </c>
    </row>
    <row r="733" spans="1:7">
      <c r="A733" t="s">
        <v>254</v>
      </c>
      <c r="C733">
        <v>329</v>
      </c>
      <c r="D733">
        <v>333</v>
      </c>
      <c r="G733">
        <v>662</v>
      </c>
    </row>
    <row r="734" spans="1:7">
      <c r="A734" t="s">
        <v>1061</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1020</v>
      </c>
      <c r="D748">
        <v>250</v>
      </c>
      <c r="G748">
        <v>250</v>
      </c>
    </row>
    <row r="749" spans="1:7">
      <c r="A749" t="s">
        <v>1061</v>
      </c>
      <c r="B749">
        <v>1238</v>
      </c>
      <c r="C749">
        <v>1531</v>
      </c>
      <c r="D749">
        <v>1250</v>
      </c>
      <c r="E749">
        <v>361</v>
      </c>
      <c r="G749">
        <v>4380</v>
      </c>
    </row>
    <row r="750" spans="1:7">
      <c r="A750" t="s">
        <v>255</v>
      </c>
      <c r="B750">
        <v>711</v>
      </c>
      <c r="G750">
        <v>711</v>
      </c>
    </row>
    <row r="751" spans="1:7">
      <c r="A751" t="s">
        <v>1504</v>
      </c>
      <c r="D751">
        <v>75</v>
      </c>
      <c r="G751">
        <v>75</v>
      </c>
    </row>
    <row r="752" spans="1:7">
      <c r="A752" t="s">
        <v>1025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1053</v>
      </c>
      <c r="E755">
        <v>754</v>
      </c>
      <c r="G755">
        <v>754</v>
      </c>
    </row>
    <row r="756" spans="1:7">
      <c r="A756" t="s">
        <v>1027</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1061</v>
      </c>
    </row>
    <row r="769" spans="1:7">
      <c r="A769" t="s">
        <v>1025</v>
      </c>
    </row>
    <row r="770" spans="1:7">
      <c r="A770" t="s">
        <v>132</v>
      </c>
      <c r="C770">
        <v>120</v>
      </c>
      <c r="D770">
        <v>190</v>
      </c>
      <c r="G770">
        <v>310</v>
      </c>
    </row>
    <row r="771" spans="1:7">
      <c r="A771" t="s">
        <v>905</v>
      </c>
      <c r="B771">
        <v>839</v>
      </c>
      <c r="D771">
        <v>616</v>
      </c>
      <c r="E771">
        <v>969</v>
      </c>
      <c r="F771">
        <v>552</v>
      </c>
      <c r="G771">
        <v>2976</v>
      </c>
    </row>
    <row r="772" spans="1:7">
      <c r="A772" t="s">
        <v>1053</v>
      </c>
      <c r="B772">
        <v>1285</v>
      </c>
      <c r="G772">
        <v>1285</v>
      </c>
    </row>
    <row r="773" spans="1:7">
      <c r="A773" t="s">
        <v>1027</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1150</v>
      </c>
      <c r="B776">
        <v>335</v>
      </c>
      <c r="G776">
        <v>335</v>
      </c>
    </row>
    <row r="777" spans="1:7">
      <c r="A777" t="s">
        <v>1506</v>
      </c>
      <c r="B777">
        <v>415</v>
      </c>
      <c r="C777">
        <v>291</v>
      </c>
      <c r="F777">
        <v>755</v>
      </c>
      <c r="G777">
        <v>1461</v>
      </c>
    </row>
    <row r="778" spans="1:7">
      <c r="A778" t="s">
        <v>1036</v>
      </c>
      <c r="C778">
        <v>1231</v>
      </c>
      <c r="D778">
        <v>1538</v>
      </c>
      <c r="E778">
        <v>1377</v>
      </c>
      <c r="G778">
        <v>4146</v>
      </c>
    </row>
    <row r="779" spans="1:7">
      <c r="A779" t="s">
        <v>1042</v>
      </c>
      <c r="D779">
        <v>1205</v>
      </c>
      <c r="E779">
        <v>1000</v>
      </c>
      <c r="G779">
        <v>2205</v>
      </c>
    </row>
    <row r="780" spans="1:7">
      <c r="A780" t="s">
        <v>984</v>
      </c>
      <c r="D780">
        <v>240</v>
      </c>
      <c r="E780">
        <v>504</v>
      </c>
      <c r="G780">
        <v>744</v>
      </c>
    </row>
    <row r="781" spans="1:7">
      <c r="A781" t="s">
        <v>1507</v>
      </c>
      <c r="F781">
        <v>4135</v>
      </c>
      <c r="G781">
        <v>4135</v>
      </c>
    </row>
    <row r="782" spans="1:7">
      <c r="A782" t="s">
        <v>939</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1053</v>
      </c>
    </row>
    <row r="797" spans="1:7">
      <c r="A797" t="s">
        <v>1506</v>
      </c>
      <c r="B797">
        <v>1418</v>
      </c>
      <c r="C797">
        <v>701</v>
      </c>
      <c r="E797">
        <v>614</v>
      </c>
      <c r="F797">
        <v>486</v>
      </c>
      <c r="G797">
        <v>3219</v>
      </c>
    </row>
    <row r="798" spans="1:7">
      <c r="A798" t="s">
        <v>1036</v>
      </c>
      <c r="B798">
        <v>600</v>
      </c>
      <c r="G798">
        <v>600</v>
      </c>
    </row>
    <row r="799" spans="1:7">
      <c r="A799" t="s">
        <v>1042</v>
      </c>
      <c r="B799">
        <v>1002</v>
      </c>
      <c r="C799">
        <v>268</v>
      </c>
      <c r="G799">
        <v>1270</v>
      </c>
    </row>
    <row r="800" spans="1:7">
      <c r="A800" t="s">
        <v>984</v>
      </c>
      <c r="B800">
        <v>80</v>
      </c>
      <c r="G800">
        <v>80</v>
      </c>
    </row>
    <row r="801" spans="1:7">
      <c r="A801" t="s">
        <v>1507</v>
      </c>
      <c r="B801">
        <v>2251</v>
      </c>
      <c r="C801">
        <v>2014</v>
      </c>
      <c r="D801">
        <v>1868</v>
      </c>
      <c r="E801">
        <v>2157</v>
      </c>
      <c r="F801">
        <v>2953</v>
      </c>
      <c r="G801">
        <v>11243</v>
      </c>
    </row>
    <row r="802" spans="1:7">
      <c r="A802" t="s">
        <v>939</v>
      </c>
      <c r="B802">
        <v>454</v>
      </c>
      <c r="C802">
        <v>251</v>
      </c>
      <c r="D802">
        <v>224</v>
      </c>
      <c r="E802">
        <v>789</v>
      </c>
      <c r="G802">
        <v>1718</v>
      </c>
    </row>
    <row r="803" spans="1:7">
      <c r="A803" t="s">
        <v>1258</v>
      </c>
      <c r="C803">
        <v>1253</v>
      </c>
      <c r="D803">
        <v>1351</v>
      </c>
      <c r="E803">
        <v>443</v>
      </c>
      <c r="G803">
        <v>3047</v>
      </c>
    </row>
    <row r="804" spans="1:7">
      <c r="A804" t="s">
        <v>1031</v>
      </c>
      <c r="C804">
        <v>1850</v>
      </c>
      <c r="D804">
        <v>1276</v>
      </c>
      <c r="E804">
        <v>1479</v>
      </c>
      <c r="G804">
        <v>4605</v>
      </c>
    </row>
    <row r="805" spans="1:7">
      <c r="A805" t="s">
        <v>1077</v>
      </c>
      <c r="D805">
        <v>1118</v>
      </c>
      <c r="E805">
        <v>1472</v>
      </c>
      <c r="G805">
        <v>2590</v>
      </c>
    </row>
    <row r="806" spans="1:7">
      <c r="A806" t="s">
        <v>1073</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1042</v>
      </c>
      <c r="D821">
        <v>334</v>
      </c>
      <c r="G821">
        <v>334</v>
      </c>
    </row>
    <row r="822" spans="1:7">
      <c r="A822" t="s">
        <v>1507</v>
      </c>
      <c r="C822">
        <v>216</v>
      </c>
      <c r="G822">
        <v>216</v>
      </c>
    </row>
    <row r="823" spans="1:7">
      <c r="A823" t="s">
        <v>939</v>
      </c>
      <c r="B823">
        <v>1088</v>
      </c>
      <c r="C823">
        <v>557</v>
      </c>
      <c r="D823">
        <v>512</v>
      </c>
      <c r="E823">
        <v>369</v>
      </c>
      <c r="G823">
        <v>2526</v>
      </c>
    </row>
    <row r="824" spans="1:7">
      <c r="A824" t="s">
        <v>1258</v>
      </c>
      <c r="B824">
        <v>192</v>
      </c>
      <c r="G824">
        <v>192</v>
      </c>
    </row>
    <row r="825" spans="1:7">
      <c r="A825" t="s">
        <v>1077</v>
      </c>
      <c r="B825">
        <v>1174</v>
      </c>
      <c r="C825">
        <v>1597</v>
      </c>
      <c r="D825">
        <v>308</v>
      </c>
      <c r="G825">
        <v>3079</v>
      </c>
    </row>
    <row r="826" spans="1:7">
      <c r="A826" t="s">
        <v>1073</v>
      </c>
      <c r="B826">
        <v>1545</v>
      </c>
      <c r="C826">
        <v>995</v>
      </c>
      <c r="G826">
        <v>2540</v>
      </c>
    </row>
    <row r="827" spans="1:7">
      <c r="A827" t="s">
        <v>986</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1077</v>
      </c>
    </row>
    <row r="842" spans="1:7">
      <c r="A842" t="s">
        <v>1073</v>
      </c>
    </row>
    <row r="843" spans="1:7">
      <c r="A843" t="s">
        <v>591</v>
      </c>
      <c r="B843">
        <v>828</v>
      </c>
      <c r="C843">
        <v>150</v>
      </c>
      <c r="E843">
        <v>688</v>
      </c>
      <c r="G843">
        <v>1666</v>
      </c>
    </row>
    <row r="844" spans="1:7">
      <c r="A844" t="s">
        <v>1510</v>
      </c>
      <c r="B844">
        <v>233</v>
      </c>
      <c r="G844">
        <v>233</v>
      </c>
    </row>
    <row r="845" spans="1:7">
      <c r="A845" t="s">
        <v>1083</v>
      </c>
      <c r="B845">
        <v>1768</v>
      </c>
      <c r="C845">
        <v>510</v>
      </c>
      <c r="G845">
        <v>2278</v>
      </c>
    </row>
    <row r="846" spans="1:7">
      <c r="A846" t="s">
        <v>1431</v>
      </c>
      <c r="B846">
        <v>220</v>
      </c>
      <c r="C846">
        <v>435</v>
      </c>
      <c r="D846">
        <v>227</v>
      </c>
      <c r="E846">
        <v>487</v>
      </c>
      <c r="F846">
        <v>123</v>
      </c>
      <c r="G846">
        <v>1492</v>
      </c>
    </row>
    <row r="847" spans="1:7">
      <c r="A847" t="s">
        <v>912</v>
      </c>
      <c r="B847">
        <v>60</v>
      </c>
      <c r="C847">
        <v>219</v>
      </c>
      <c r="G847">
        <v>279</v>
      </c>
    </row>
    <row r="848" spans="1:7">
      <c r="A848" t="s">
        <v>1174</v>
      </c>
      <c r="D848">
        <v>240</v>
      </c>
      <c r="G848">
        <v>240</v>
      </c>
    </row>
    <row r="849" spans="1:7">
      <c r="A849" t="s">
        <v>1511</v>
      </c>
      <c r="C849">
        <v>1603</v>
      </c>
      <c r="D849">
        <v>791</v>
      </c>
      <c r="E849">
        <v>2803</v>
      </c>
      <c r="G849">
        <v>5197</v>
      </c>
    </row>
    <row r="850" spans="1:7">
      <c r="A850" t="s">
        <v>925</v>
      </c>
      <c r="C850">
        <v>927</v>
      </c>
      <c r="D850">
        <v>1221</v>
      </c>
      <c r="E850">
        <v>1023</v>
      </c>
      <c r="G850">
        <v>3171</v>
      </c>
    </row>
    <row r="851" spans="1:7">
      <c r="A851" t="s">
        <v>1087</v>
      </c>
      <c r="C851">
        <v>974</v>
      </c>
      <c r="D851">
        <v>1312</v>
      </c>
      <c r="E851">
        <v>359</v>
      </c>
      <c r="G851">
        <v>2645</v>
      </c>
    </row>
    <row r="852" spans="1:7">
      <c r="A852" t="s">
        <v>1075</v>
      </c>
      <c r="D852">
        <v>1239</v>
      </c>
      <c r="E852">
        <v>1220</v>
      </c>
      <c r="G852">
        <v>2459</v>
      </c>
    </row>
    <row r="853" spans="1:7">
      <c r="A853" t="s">
        <v>931</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986</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925</v>
      </c>
      <c r="B867">
        <v>1100</v>
      </c>
      <c r="C867">
        <v>527</v>
      </c>
      <c r="D867">
        <v>553</v>
      </c>
      <c r="G867">
        <v>2180</v>
      </c>
    </row>
    <row r="868" spans="1:7">
      <c r="A868" t="s">
        <v>1087</v>
      </c>
      <c r="C868">
        <v>230</v>
      </c>
      <c r="G868">
        <v>230</v>
      </c>
    </row>
    <row r="869" spans="1:7">
      <c r="A869" t="s">
        <v>1075</v>
      </c>
      <c r="B869">
        <v>853</v>
      </c>
      <c r="G869">
        <v>853</v>
      </c>
    </row>
    <row r="870" spans="1:7">
      <c r="A870" t="s">
        <v>931</v>
      </c>
      <c r="B870">
        <v>1186</v>
      </c>
      <c r="C870">
        <v>1564</v>
      </c>
      <c r="D870">
        <v>1012</v>
      </c>
      <c r="E870">
        <v>588</v>
      </c>
      <c r="G870">
        <v>4350</v>
      </c>
    </row>
    <row r="871" spans="1:7">
      <c r="A871" t="s">
        <v>1081</v>
      </c>
      <c r="C871">
        <v>1007</v>
      </c>
      <c r="D871">
        <v>1672</v>
      </c>
      <c r="E871">
        <v>1544</v>
      </c>
      <c r="G871">
        <v>4223</v>
      </c>
    </row>
    <row r="872" spans="1:7">
      <c r="A872" t="s">
        <v>1116</v>
      </c>
      <c r="C872">
        <v>1182</v>
      </c>
      <c r="D872">
        <v>1604</v>
      </c>
      <c r="E872">
        <v>1268</v>
      </c>
      <c r="G872">
        <v>4054</v>
      </c>
    </row>
    <row r="873" spans="1:7">
      <c r="A873" t="s">
        <v>958</v>
      </c>
      <c r="D873">
        <v>1624</v>
      </c>
      <c r="E873">
        <v>551</v>
      </c>
      <c r="G873">
        <v>2175</v>
      </c>
    </row>
    <row r="874" spans="1:7">
      <c r="A874" t="s">
        <v>929</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986</v>
      </c>
      <c r="B887">
        <v>270</v>
      </c>
      <c r="C887">
        <v>60</v>
      </c>
      <c r="G887">
        <v>330</v>
      </c>
    </row>
    <row r="888" spans="1:7">
      <c r="A888" t="s">
        <v>1083</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925</v>
      </c>
      <c r="C891">
        <v>1647</v>
      </c>
      <c r="D891">
        <v>343</v>
      </c>
      <c r="G891">
        <v>1990</v>
      </c>
    </row>
    <row r="892" spans="1:7">
      <c r="A892" t="s">
        <v>1081</v>
      </c>
      <c r="B892">
        <v>587</v>
      </c>
      <c r="C892">
        <v>115</v>
      </c>
      <c r="G892">
        <v>702</v>
      </c>
    </row>
    <row r="893" spans="1:7">
      <c r="A893" t="s">
        <v>1085</v>
      </c>
      <c r="C893">
        <v>1509</v>
      </c>
      <c r="D893">
        <v>1087</v>
      </c>
      <c r="E893">
        <v>777</v>
      </c>
      <c r="G893">
        <v>3373</v>
      </c>
    </row>
    <row r="894" spans="1:7">
      <c r="A894" t="s">
        <v>1116</v>
      </c>
      <c r="B894">
        <v>1310</v>
      </c>
      <c r="G894">
        <v>1310</v>
      </c>
    </row>
    <row r="895" spans="1:7">
      <c r="A895" t="s">
        <v>958</v>
      </c>
      <c r="F895">
        <v>168</v>
      </c>
      <c r="G895">
        <v>168</v>
      </c>
    </row>
    <row r="896" spans="1:7">
      <c r="A896" t="s">
        <v>929</v>
      </c>
      <c r="B896">
        <v>1323</v>
      </c>
      <c r="C896">
        <v>1516</v>
      </c>
      <c r="D896">
        <v>790</v>
      </c>
      <c r="E896">
        <v>930</v>
      </c>
      <c r="F896">
        <v>408</v>
      </c>
      <c r="G896">
        <v>4967</v>
      </c>
    </row>
    <row r="897" spans="1:7">
      <c r="A897" t="s">
        <v>1512</v>
      </c>
      <c r="B897">
        <v>1224</v>
      </c>
      <c r="C897">
        <v>988</v>
      </c>
      <c r="D897">
        <v>2316</v>
      </c>
      <c r="E897">
        <v>2066</v>
      </c>
      <c r="G897">
        <v>6594</v>
      </c>
    </row>
    <row r="898" spans="1:7">
      <c r="A898" t="s">
        <v>1079</v>
      </c>
      <c r="C898">
        <v>1678</v>
      </c>
      <c r="E898">
        <v>394</v>
      </c>
      <c r="G898">
        <v>2072</v>
      </c>
    </row>
    <row r="899" spans="1:7">
      <c r="A899" t="s">
        <v>917</v>
      </c>
      <c r="D899">
        <v>3179</v>
      </c>
      <c r="G899">
        <v>3179</v>
      </c>
    </row>
    <row r="900" spans="1:7">
      <c r="A900" t="s">
        <v>1170</v>
      </c>
      <c r="E900">
        <v>978</v>
      </c>
      <c r="G900">
        <v>978</v>
      </c>
    </row>
    <row r="901" spans="1:7">
      <c r="A901" t="s">
        <v>1182</v>
      </c>
      <c r="E901">
        <v>502</v>
      </c>
      <c r="G901">
        <v>502</v>
      </c>
    </row>
    <row r="902" spans="1:7">
      <c r="A902" t="s">
        <v>919</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939</v>
      </c>
      <c r="F911">
        <v>569</v>
      </c>
      <c r="G911">
        <v>569</v>
      </c>
    </row>
    <row r="912" spans="1:7">
      <c r="A912" t="s">
        <v>1431</v>
      </c>
    </row>
    <row r="913" spans="1:7">
      <c r="A913" t="s">
        <v>912</v>
      </c>
      <c r="D913">
        <v>150</v>
      </c>
      <c r="G913">
        <v>150</v>
      </c>
    </row>
    <row r="914" spans="1:7">
      <c r="A914" t="s">
        <v>931</v>
      </c>
    </row>
    <row r="915" spans="1:7">
      <c r="A915" t="s">
        <v>1116</v>
      </c>
      <c r="B915">
        <v>701</v>
      </c>
      <c r="G915">
        <v>701</v>
      </c>
    </row>
    <row r="916" spans="1:7">
      <c r="A916" t="s">
        <v>958</v>
      </c>
      <c r="B916">
        <v>463</v>
      </c>
      <c r="C916">
        <v>633</v>
      </c>
      <c r="D916">
        <v>625</v>
      </c>
      <c r="G916">
        <v>1721</v>
      </c>
    </row>
    <row r="917" spans="1:7">
      <c r="A917" t="s">
        <v>929</v>
      </c>
    </row>
    <row r="918" spans="1:7">
      <c r="A918" t="s">
        <v>917</v>
      </c>
      <c r="B918">
        <v>882</v>
      </c>
      <c r="C918">
        <v>1072</v>
      </c>
      <c r="D918">
        <v>1034</v>
      </c>
      <c r="E918">
        <v>209</v>
      </c>
      <c r="G918">
        <v>3197</v>
      </c>
    </row>
    <row r="919" spans="1:7">
      <c r="A919" t="s">
        <v>1170</v>
      </c>
      <c r="B919">
        <v>1420</v>
      </c>
      <c r="C919">
        <v>990</v>
      </c>
      <c r="D919">
        <v>549</v>
      </c>
      <c r="G919">
        <v>2959</v>
      </c>
    </row>
    <row r="920" spans="1:7">
      <c r="A920" t="s">
        <v>1182</v>
      </c>
      <c r="B920">
        <v>259</v>
      </c>
      <c r="C920">
        <v>1087</v>
      </c>
      <c r="D920">
        <v>2206</v>
      </c>
      <c r="E920">
        <v>453</v>
      </c>
      <c r="G920">
        <v>4005</v>
      </c>
    </row>
    <row r="921" spans="1:7">
      <c r="A921" t="s">
        <v>919</v>
      </c>
      <c r="C921">
        <v>379</v>
      </c>
      <c r="D921">
        <v>208</v>
      </c>
      <c r="G921">
        <v>587</v>
      </c>
    </row>
    <row r="922" spans="1:7">
      <c r="A922" t="s">
        <v>1094</v>
      </c>
      <c r="B922">
        <v>579</v>
      </c>
      <c r="C922">
        <v>1120</v>
      </c>
      <c r="D922">
        <v>1488</v>
      </c>
      <c r="E922">
        <v>954</v>
      </c>
      <c r="G922">
        <v>4141</v>
      </c>
    </row>
    <row r="923" spans="1:7">
      <c r="A923" t="s">
        <v>1513</v>
      </c>
      <c r="B923">
        <v>365</v>
      </c>
      <c r="G923">
        <v>365</v>
      </c>
    </row>
    <row r="924" spans="1:7">
      <c r="A924" t="s">
        <v>970</v>
      </c>
      <c r="B924">
        <v>207</v>
      </c>
      <c r="G924">
        <v>207</v>
      </c>
    </row>
    <row r="925" spans="1:7">
      <c r="A925" t="s">
        <v>1273</v>
      </c>
      <c r="C925">
        <v>1691</v>
      </c>
      <c r="D925">
        <v>1998</v>
      </c>
      <c r="E925">
        <v>760</v>
      </c>
      <c r="F925">
        <v>3975</v>
      </c>
      <c r="G925">
        <v>8424</v>
      </c>
    </row>
    <row r="926" spans="1:7">
      <c r="A926" t="s">
        <v>1185</v>
      </c>
      <c r="D926">
        <v>1031</v>
      </c>
      <c r="G926">
        <v>1031</v>
      </c>
    </row>
    <row r="927" spans="1:7">
      <c r="A927" t="s">
        <v>956</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1320</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931</v>
      </c>
    </row>
    <row r="942" spans="1:7">
      <c r="A942" t="s">
        <v>1116</v>
      </c>
      <c r="B942">
        <v>138</v>
      </c>
      <c r="G942">
        <v>138</v>
      </c>
    </row>
    <row r="943" spans="1:7">
      <c r="A943" t="s">
        <v>929</v>
      </c>
    </row>
    <row r="944" spans="1:7">
      <c r="A944" t="s">
        <v>917</v>
      </c>
      <c r="B944">
        <v>96</v>
      </c>
      <c r="G944">
        <v>96</v>
      </c>
    </row>
    <row r="945" spans="1:7">
      <c r="A945" t="s">
        <v>1170</v>
      </c>
      <c r="B945">
        <v>632</v>
      </c>
      <c r="G945">
        <v>632</v>
      </c>
    </row>
    <row r="946" spans="1:7">
      <c r="A946" t="s">
        <v>1182</v>
      </c>
      <c r="B946">
        <v>558</v>
      </c>
      <c r="G946">
        <v>558</v>
      </c>
    </row>
    <row r="947" spans="1:7">
      <c r="A947" t="s">
        <v>919</v>
      </c>
      <c r="B947">
        <v>562</v>
      </c>
      <c r="D947">
        <v>474</v>
      </c>
      <c r="E947">
        <v>606</v>
      </c>
      <c r="F947">
        <v>322</v>
      </c>
      <c r="G947">
        <v>1964</v>
      </c>
    </row>
    <row r="948" spans="1:7">
      <c r="A948" t="s">
        <v>1185</v>
      </c>
      <c r="B948">
        <v>1351</v>
      </c>
      <c r="D948">
        <v>890</v>
      </c>
      <c r="G948">
        <v>2241</v>
      </c>
    </row>
    <row r="949" spans="1:7">
      <c r="A949" t="s">
        <v>1320</v>
      </c>
      <c r="B949">
        <v>4084</v>
      </c>
      <c r="D949">
        <v>242</v>
      </c>
      <c r="G949">
        <v>4326</v>
      </c>
    </row>
    <row r="950" spans="1:7">
      <c r="A950" t="s">
        <v>1514</v>
      </c>
      <c r="B950">
        <v>748</v>
      </c>
      <c r="C950">
        <v>1062</v>
      </c>
      <c r="G950">
        <v>1810</v>
      </c>
    </row>
    <row r="951" spans="1:7">
      <c r="A951" t="s">
        <v>922</v>
      </c>
      <c r="B951">
        <v>435</v>
      </c>
      <c r="E951">
        <v>1123</v>
      </c>
      <c r="G951">
        <v>1558</v>
      </c>
    </row>
    <row r="952" spans="1:7">
      <c r="A952" t="s">
        <v>1091</v>
      </c>
      <c r="D952">
        <v>1580</v>
      </c>
      <c r="E952">
        <v>1258</v>
      </c>
      <c r="G952">
        <v>2838</v>
      </c>
    </row>
    <row r="953" spans="1:7">
      <c r="A953" t="s">
        <v>1089</v>
      </c>
      <c r="D953">
        <v>877</v>
      </c>
      <c r="E953">
        <v>814</v>
      </c>
      <c r="G953">
        <v>1691</v>
      </c>
    </row>
    <row r="954" spans="1:7">
      <c r="A954" t="s">
        <v>795</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1324</v>
      </c>
      <c r="D958">
        <v>3678</v>
      </c>
      <c r="E958">
        <v>3382</v>
      </c>
      <c r="G958">
        <v>7060</v>
      </c>
    </row>
    <row r="959" spans="1:7">
      <c r="A959" t="s">
        <v>1516</v>
      </c>
      <c r="F959">
        <v>1505</v>
      </c>
      <c r="G959">
        <v>1505</v>
      </c>
    </row>
    <row r="960" spans="1:7">
      <c r="A960" t="s">
        <v>1371</v>
      </c>
      <c r="E960">
        <v>424</v>
      </c>
      <c r="G960">
        <v>424</v>
      </c>
    </row>
    <row r="961" spans="1:7">
      <c r="A961" t="s">
        <v>1326</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1116</v>
      </c>
    </row>
    <row r="972" spans="1:7">
      <c r="A972" t="s">
        <v>1182</v>
      </c>
      <c r="B972">
        <v>127</v>
      </c>
      <c r="G972">
        <v>127</v>
      </c>
    </row>
    <row r="973" spans="1:7">
      <c r="A973" t="s">
        <v>919</v>
      </c>
      <c r="B973">
        <v>420</v>
      </c>
      <c r="G973">
        <v>420</v>
      </c>
    </row>
    <row r="974" spans="1:7">
      <c r="A974" t="s">
        <v>1185</v>
      </c>
    </row>
    <row r="975" spans="1:7">
      <c r="A975" t="s">
        <v>922</v>
      </c>
      <c r="C975">
        <v>1917</v>
      </c>
      <c r="E975">
        <v>272</v>
      </c>
      <c r="G975">
        <v>2189</v>
      </c>
    </row>
    <row r="976" spans="1:7">
      <c r="A976" t="s">
        <v>1089</v>
      </c>
      <c r="B976">
        <v>956</v>
      </c>
      <c r="G976">
        <v>956</v>
      </c>
    </row>
    <row r="977" spans="1:7">
      <c r="A977" t="s">
        <v>795</v>
      </c>
      <c r="E977">
        <v>195</v>
      </c>
      <c r="G977">
        <v>195</v>
      </c>
    </row>
    <row r="978" spans="1:7">
      <c r="A978" t="s">
        <v>846</v>
      </c>
      <c r="B978">
        <v>1449</v>
      </c>
      <c r="G978">
        <v>1449</v>
      </c>
    </row>
    <row r="979" spans="1:7">
      <c r="A979" t="s">
        <v>1446</v>
      </c>
      <c r="B979">
        <v>1662</v>
      </c>
      <c r="C979">
        <v>2684</v>
      </c>
      <c r="F979">
        <v>51</v>
      </c>
      <c r="G979">
        <v>4397</v>
      </c>
    </row>
    <row r="980" spans="1:7">
      <c r="A980" t="s">
        <v>1322</v>
      </c>
      <c r="B980">
        <v>5466</v>
      </c>
      <c r="E980">
        <v>2252</v>
      </c>
      <c r="G980">
        <v>7718</v>
      </c>
    </row>
    <row r="981" spans="1:7">
      <c r="A981" t="s">
        <v>1516</v>
      </c>
      <c r="B981">
        <v>907</v>
      </c>
      <c r="G981">
        <v>907</v>
      </c>
    </row>
    <row r="982" spans="1:7">
      <c r="A982" t="s">
        <v>1371</v>
      </c>
      <c r="E982">
        <v>313</v>
      </c>
      <c r="F982">
        <v>3007</v>
      </c>
      <c r="G982">
        <v>3320</v>
      </c>
    </row>
    <row r="983" spans="1:7">
      <c r="A983" t="s">
        <v>1326</v>
      </c>
      <c r="B983">
        <v>1498</v>
      </c>
      <c r="C983">
        <v>3613</v>
      </c>
      <c r="E983">
        <v>1027</v>
      </c>
      <c r="F983">
        <v>490</v>
      </c>
      <c r="G983">
        <v>6628</v>
      </c>
    </row>
    <row r="984" spans="1:7">
      <c r="A984" t="s">
        <v>1517</v>
      </c>
      <c r="B984">
        <v>1505</v>
      </c>
      <c r="C984">
        <v>1518</v>
      </c>
      <c r="D984">
        <v>1968</v>
      </c>
      <c r="E984">
        <v>345</v>
      </c>
      <c r="F984">
        <v>375</v>
      </c>
      <c r="G984">
        <v>5711</v>
      </c>
    </row>
    <row r="985" spans="1:7">
      <c r="A985" t="s">
        <v>1123</v>
      </c>
      <c r="B985">
        <v>1471</v>
      </c>
      <c r="G985">
        <v>1471</v>
      </c>
    </row>
    <row r="986" spans="1:7">
      <c r="A986" t="s">
        <v>1120</v>
      </c>
      <c r="B986">
        <v>762</v>
      </c>
      <c r="C986">
        <v>1530</v>
      </c>
      <c r="D986">
        <v>954</v>
      </c>
      <c r="E986">
        <v>1603</v>
      </c>
      <c r="G986">
        <v>4849</v>
      </c>
    </row>
    <row r="987" spans="1:7">
      <c r="A987" t="s">
        <v>1126</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1293</v>
      </c>
    </row>
    <row r="992" spans="1:7">
      <c r="A992" t="s">
        <v>1296</v>
      </c>
    </row>
    <row r="993" spans="1:7">
      <c r="A993" t="s">
        <v>1380</v>
      </c>
      <c r="C993">
        <v>136</v>
      </c>
      <c r="D993">
        <v>170</v>
      </c>
      <c r="F993">
        <v>15</v>
      </c>
      <c r="G993">
        <v>321</v>
      </c>
    </row>
    <row r="994" spans="1:7">
      <c r="A994" t="s">
        <v>1329</v>
      </c>
      <c r="E994">
        <v>1420</v>
      </c>
      <c r="F994">
        <v>3043</v>
      </c>
      <c r="G994">
        <v>4463</v>
      </c>
    </row>
    <row r="995" spans="1:7">
      <c r="A995" t="s">
        <v>1332</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958</v>
      </c>
    </row>
    <row r="1009" spans="1:7">
      <c r="A1009" t="s">
        <v>929</v>
      </c>
    </row>
    <row r="1010" spans="1:7">
      <c r="A1010" t="s">
        <v>917</v>
      </c>
    </row>
    <row r="1011" spans="1:7">
      <c r="A1011" t="s">
        <v>919</v>
      </c>
      <c r="D1011">
        <v>426</v>
      </c>
      <c r="G1011">
        <v>426</v>
      </c>
    </row>
    <row r="1012" spans="1:7">
      <c r="A1012" t="s">
        <v>956</v>
      </c>
    </row>
    <row r="1013" spans="1:7">
      <c r="A1013" t="s">
        <v>1435</v>
      </c>
    </row>
    <row r="1014" spans="1:7">
      <c r="A1014" t="s">
        <v>1441</v>
      </c>
      <c r="C1014">
        <v>1175</v>
      </c>
      <c r="G1014">
        <v>1175</v>
      </c>
    </row>
    <row r="1015" spans="1:7">
      <c r="A1015" t="s">
        <v>1438</v>
      </c>
      <c r="C1015">
        <v>996</v>
      </c>
      <c r="G1015">
        <v>996</v>
      </c>
    </row>
    <row r="1016" spans="1:7">
      <c r="A1016" t="s">
        <v>922</v>
      </c>
      <c r="B1016">
        <v>900</v>
      </c>
      <c r="G1016">
        <v>900</v>
      </c>
    </row>
    <row r="1017" spans="1:7">
      <c r="A1017" t="s">
        <v>1091</v>
      </c>
    </row>
    <row r="1018" spans="1:7">
      <c r="A1018" t="s">
        <v>1089</v>
      </c>
    </row>
    <row r="1019" spans="1:7">
      <c r="A1019" t="s">
        <v>1517</v>
      </c>
      <c r="B1019">
        <v>2805</v>
      </c>
      <c r="C1019">
        <v>1397</v>
      </c>
      <c r="G1019">
        <v>4202</v>
      </c>
    </row>
    <row r="1020" spans="1:7">
      <c r="A1020" t="s">
        <v>1123</v>
      </c>
      <c r="B1020">
        <v>665</v>
      </c>
      <c r="C1020">
        <v>1360</v>
      </c>
      <c r="D1020">
        <v>1024</v>
      </c>
      <c r="G1020">
        <v>3049</v>
      </c>
    </row>
    <row r="1021" spans="1:7">
      <c r="A1021" t="s">
        <v>1120</v>
      </c>
      <c r="B1021">
        <v>805</v>
      </c>
      <c r="G1021">
        <v>805</v>
      </c>
    </row>
    <row r="1022" spans="1:7">
      <c r="A1022" t="s">
        <v>1126</v>
      </c>
      <c r="B1022">
        <v>572</v>
      </c>
      <c r="G1022">
        <v>572</v>
      </c>
    </row>
    <row r="1023" spans="1:7">
      <c r="A1023" t="s">
        <v>1519</v>
      </c>
      <c r="B1023">
        <v>1718</v>
      </c>
      <c r="C1023">
        <v>2478</v>
      </c>
      <c r="D1023">
        <v>1567</v>
      </c>
      <c r="G1023">
        <v>5763</v>
      </c>
    </row>
    <row r="1024" spans="1:7">
      <c r="A1024" t="s">
        <v>1329</v>
      </c>
      <c r="C1024">
        <v>3411</v>
      </c>
      <c r="G1024">
        <v>3411</v>
      </c>
    </row>
    <row r="1025" spans="1:7">
      <c r="A1025" t="s">
        <v>1187</v>
      </c>
      <c r="B1025">
        <v>82</v>
      </c>
      <c r="G1025">
        <v>82</v>
      </c>
    </row>
    <row r="1026" spans="1:7">
      <c r="A1026" t="s">
        <v>1332</v>
      </c>
      <c r="C1026">
        <v>3311</v>
      </c>
      <c r="G1026">
        <v>3311</v>
      </c>
    </row>
    <row r="1027" spans="1:7">
      <c r="A1027" t="s">
        <v>1298</v>
      </c>
    </row>
    <row r="1028" spans="1:7">
      <c r="A1028" t="s">
        <v>1398</v>
      </c>
      <c r="C1028">
        <v>2568</v>
      </c>
      <c r="G1028">
        <v>2568</v>
      </c>
    </row>
    <row r="1029" spans="1:7">
      <c r="A1029" t="s">
        <v>1153</v>
      </c>
      <c r="B1029">
        <v>286</v>
      </c>
      <c r="C1029">
        <v>357</v>
      </c>
      <c r="D1029">
        <v>331</v>
      </c>
      <c r="G1029">
        <v>974</v>
      </c>
    </row>
    <row r="1030" spans="1:7">
      <c r="A1030" t="s">
        <v>1395</v>
      </c>
      <c r="B1030">
        <v>1655</v>
      </c>
      <c r="C1030">
        <v>2537</v>
      </c>
      <c r="G1030">
        <v>4192</v>
      </c>
    </row>
    <row r="1031" spans="1:7">
      <c r="A1031" t="s">
        <v>1314</v>
      </c>
      <c r="C1031">
        <v>2382</v>
      </c>
      <c r="G1031">
        <v>2382</v>
      </c>
    </row>
    <row r="1032" spans="1:7">
      <c r="A1032" t="s">
        <v>1129</v>
      </c>
      <c r="C1032">
        <v>1100</v>
      </c>
      <c r="D1032">
        <v>855</v>
      </c>
      <c r="G1032">
        <v>1955</v>
      </c>
    </row>
    <row r="1033" spans="1:7">
      <c r="A1033" t="s">
        <v>1520</v>
      </c>
      <c r="C1033">
        <v>486</v>
      </c>
      <c r="G1033">
        <v>486</v>
      </c>
    </row>
    <row r="1034" spans="1:7">
      <c r="A1034" t="s">
        <v>1335</v>
      </c>
      <c r="C1034">
        <v>3634</v>
      </c>
      <c r="G1034">
        <v>3634</v>
      </c>
    </row>
    <row r="1035" spans="1:7">
      <c r="A1035" t="s">
        <v>1521</v>
      </c>
      <c r="D1035">
        <v>955</v>
      </c>
      <c r="G1035">
        <v>955</v>
      </c>
    </row>
    <row r="1036" spans="1:7">
      <c r="A1036" t="s">
        <v>1522</v>
      </c>
    </row>
    <row r="1037" spans="1:7">
      <c r="A1037" t="s">
        <v>1304</v>
      </c>
    </row>
    <row r="1038" spans="1:7">
      <c r="A1038" t="s">
        <v>1444</v>
      </c>
    </row>
    <row r="1039" spans="1:7">
      <c r="A1039" t="s">
        <v>1300</v>
      </c>
    </row>
    <row r="1040" spans="1:7">
      <c r="A1040" t="s">
        <v>1302</v>
      </c>
    </row>
    <row r="1041" spans="1:7">
      <c r="A1041" t="s">
        <v>1306</v>
      </c>
    </row>
    <row r="1042" spans="1:7">
      <c r="A1042" t="s">
        <v>1308</v>
      </c>
    </row>
    <row r="1043" spans="1:7">
      <c r="A1043" t="s">
        <v>1309</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1094</v>
      </c>
      <c r="C1051">
        <v>175</v>
      </c>
      <c r="G1051">
        <v>175</v>
      </c>
    </row>
    <row r="1052" spans="1:7">
      <c r="A1052" t="s">
        <v>1273</v>
      </c>
      <c r="B1052">
        <v>602</v>
      </c>
      <c r="C1052">
        <v>1069</v>
      </c>
      <c r="D1052">
        <v>1129</v>
      </c>
      <c r="E1052">
        <v>1041</v>
      </c>
      <c r="F1052">
        <v>1824</v>
      </c>
      <c r="G1052">
        <v>5665</v>
      </c>
    </row>
    <row r="1053" spans="1:7">
      <c r="A1053" t="s">
        <v>1441</v>
      </c>
      <c r="B1053">
        <v>1515</v>
      </c>
      <c r="G1053">
        <v>1515</v>
      </c>
    </row>
    <row r="1054" spans="1:7">
      <c r="A1054" t="s">
        <v>1322</v>
      </c>
      <c r="E1054">
        <v>64</v>
      </c>
      <c r="G1054">
        <v>64</v>
      </c>
    </row>
    <row r="1055" spans="1:7">
      <c r="A1055" t="s">
        <v>1324</v>
      </c>
    </row>
    <row r="1056" spans="1:7">
      <c r="A1056" t="s">
        <v>1123</v>
      </c>
      <c r="B1056">
        <v>1610</v>
      </c>
      <c r="G1056">
        <v>1610</v>
      </c>
    </row>
    <row r="1057" spans="1:7">
      <c r="A1057" t="s">
        <v>1120</v>
      </c>
    </row>
    <row r="1058" spans="1:7">
      <c r="A1058" t="s">
        <v>1329</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1314</v>
      </c>
      <c r="B1061">
        <v>3084</v>
      </c>
      <c r="G1061">
        <v>3084</v>
      </c>
    </row>
    <row r="1062" spans="1:7">
      <c r="A1062" t="s">
        <v>1129</v>
      </c>
      <c r="B1062">
        <v>1622</v>
      </c>
      <c r="C1062">
        <v>1131</v>
      </c>
      <c r="G1062">
        <v>2753</v>
      </c>
    </row>
    <row r="1063" spans="1:7">
      <c r="A1063" t="s">
        <v>1520</v>
      </c>
      <c r="B1063">
        <v>600</v>
      </c>
      <c r="C1063">
        <v>610</v>
      </c>
      <c r="D1063">
        <v>974</v>
      </c>
      <c r="G1063">
        <v>2184</v>
      </c>
    </row>
    <row r="1064" spans="1:7">
      <c r="A1064" t="s">
        <v>1335</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1368</v>
      </c>
      <c r="B1067">
        <v>1829</v>
      </c>
      <c r="C1067">
        <v>2302</v>
      </c>
      <c r="D1067">
        <v>694</v>
      </c>
      <c r="G1067">
        <v>4825</v>
      </c>
    </row>
    <row r="1068" spans="1:7">
      <c r="A1068" t="s">
        <v>1317</v>
      </c>
      <c r="B1068">
        <v>1391</v>
      </c>
      <c r="C1068">
        <v>2916</v>
      </c>
      <c r="D1068">
        <v>2430</v>
      </c>
      <c r="G1068">
        <v>6737</v>
      </c>
    </row>
    <row r="1069" spans="1:7">
      <c r="A1069" t="s">
        <v>1048</v>
      </c>
      <c r="D1069">
        <v>466</v>
      </c>
      <c r="E1069">
        <v>345</v>
      </c>
      <c r="G1069">
        <v>811</v>
      </c>
    </row>
    <row r="1070" spans="1:7">
      <c r="A1070" t="s">
        <v>1132</v>
      </c>
      <c r="E1070">
        <v>1431</v>
      </c>
      <c r="G1070">
        <v>1431</v>
      </c>
    </row>
    <row r="1071" spans="1:7">
      <c r="A1071" t="s">
        <v>1067</v>
      </c>
      <c r="D1071">
        <v>1379</v>
      </c>
      <c r="E1071">
        <v>1154</v>
      </c>
      <c r="G1071">
        <v>2533</v>
      </c>
    </row>
    <row r="1072" spans="1:7">
      <c r="A1072" t="s">
        <v>1311</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1273</v>
      </c>
      <c r="B1081">
        <v>1283</v>
      </c>
      <c r="C1081">
        <v>442</v>
      </c>
      <c r="F1081">
        <v>706</v>
      </c>
      <c r="G1081">
        <v>2431</v>
      </c>
    </row>
    <row r="1082" spans="1:7">
      <c r="A1082" t="s">
        <v>1438</v>
      </c>
      <c r="C1082">
        <v>2203</v>
      </c>
      <c r="G1082">
        <v>2203</v>
      </c>
    </row>
    <row r="1083" spans="1:7">
      <c r="A1083" t="s">
        <v>1326</v>
      </c>
      <c r="E1083">
        <v>242</v>
      </c>
      <c r="G1083">
        <v>242</v>
      </c>
    </row>
    <row r="1084" spans="1:7">
      <c r="A1084" t="s">
        <v>1123</v>
      </c>
    </row>
    <row r="1085" spans="1:7">
      <c r="A1085" t="s">
        <v>1398</v>
      </c>
      <c r="B1085">
        <v>428</v>
      </c>
      <c r="G1085">
        <v>428</v>
      </c>
    </row>
    <row r="1086" spans="1:7">
      <c r="A1086" t="s">
        <v>1521</v>
      </c>
    </row>
    <row r="1087" spans="1:7">
      <c r="A1087" t="s">
        <v>1523</v>
      </c>
      <c r="C1087">
        <v>265</v>
      </c>
      <c r="D1087">
        <v>542</v>
      </c>
      <c r="E1087">
        <v>739</v>
      </c>
      <c r="G1087">
        <v>1546</v>
      </c>
    </row>
    <row r="1088" spans="1:7">
      <c r="A1088" t="s">
        <v>1368</v>
      </c>
      <c r="D1088">
        <v>91</v>
      </c>
      <c r="G1088">
        <v>91</v>
      </c>
    </row>
    <row r="1089" spans="1:7">
      <c r="A1089" t="s">
        <v>1048</v>
      </c>
      <c r="B1089">
        <v>1172</v>
      </c>
      <c r="G1089">
        <v>1172</v>
      </c>
    </row>
    <row r="1090" spans="1:7">
      <c r="A1090" t="s">
        <v>1132</v>
      </c>
      <c r="B1090">
        <v>1583</v>
      </c>
      <c r="C1090">
        <v>1325</v>
      </c>
      <c r="D1090">
        <v>621</v>
      </c>
      <c r="G1090">
        <v>3529</v>
      </c>
    </row>
    <row r="1091" spans="1:7">
      <c r="A1091" t="s">
        <v>1067</v>
      </c>
    </row>
    <row r="1092" spans="1:7">
      <c r="A1092" t="s">
        <v>1524</v>
      </c>
      <c r="B1092">
        <v>640</v>
      </c>
      <c r="C1092">
        <v>541</v>
      </c>
      <c r="D1092">
        <v>330</v>
      </c>
      <c r="E1092">
        <v>520</v>
      </c>
      <c r="F1092">
        <v>550</v>
      </c>
      <c r="G1092">
        <v>2581</v>
      </c>
    </row>
    <row r="1093" spans="1:7">
      <c r="A1093" t="s">
        <v>1347</v>
      </c>
      <c r="B1093">
        <v>2855</v>
      </c>
      <c r="C1093">
        <v>3343</v>
      </c>
      <c r="D1093">
        <v>931</v>
      </c>
      <c r="G1093">
        <v>7129</v>
      </c>
    </row>
    <row r="1094" spans="1:7">
      <c r="A1094" t="s">
        <v>1350</v>
      </c>
      <c r="C1094">
        <v>1743</v>
      </c>
      <c r="D1094">
        <v>522</v>
      </c>
      <c r="E1094">
        <v>1194</v>
      </c>
      <c r="F1094">
        <v>2811</v>
      </c>
      <c r="G1094">
        <v>6270</v>
      </c>
    </row>
    <row r="1095" spans="1:7">
      <c r="A1095" t="s">
        <v>1526</v>
      </c>
    </row>
    <row r="1096" spans="1:7">
      <c r="A1096" t="s">
        <v>1392</v>
      </c>
      <c r="C1096">
        <v>1640</v>
      </c>
      <c r="D1096">
        <v>1177</v>
      </c>
      <c r="G1096">
        <v>2817</v>
      </c>
    </row>
    <row r="1097" spans="1:7">
      <c r="A1097" t="s">
        <v>1338</v>
      </c>
      <c r="C1097">
        <v>1980</v>
      </c>
      <c r="D1097">
        <v>1251</v>
      </c>
      <c r="E1097">
        <v>3172</v>
      </c>
      <c r="G1097">
        <v>6403</v>
      </c>
    </row>
    <row r="1098" spans="1:7">
      <c r="A1098" t="s">
        <v>1344</v>
      </c>
      <c r="C1098">
        <v>1111</v>
      </c>
      <c r="D1098">
        <v>1373</v>
      </c>
      <c r="E1098">
        <v>1090</v>
      </c>
      <c r="F1098">
        <v>1204</v>
      </c>
      <c r="G1098">
        <v>4778</v>
      </c>
    </row>
    <row r="1099" spans="1:7">
      <c r="A1099" t="s">
        <v>1045</v>
      </c>
      <c r="C1099">
        <v>1500</v>
      </c>
      <c r="D1099">
        <v>1084</v>
      </c>
      <c r="G1099">
        <v>2584</v>
      </c>
    </row>
    <row r="1100" spans="1:7">
      <c r="A1100" t="s">
        <v>834</v>
      </c>
      <c r="D1100">
        <v>817</v>
      </c>
      <c r="E1100">
        <v>1820</v>
      </c>
      <c r="G1100">
        <v>2637</v>
      </c>
    </row>
    <row r="1101" spans="1:7">
      <c r="A1101" t="s">
        <v>1039</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1273</v>
      </c>
      <c r="B1109">
        <v>735</v>
      </c>
      <c r="G1109">
        <v>735</v>
      </c>
    </row>
    <row r="1110" spans="1:7">
      <c r="A1110" t="s">
        <v>1435</v>
      </c>
    </row>
    <row r="1111" spans="1:7">
      <c r="A1111" t="s">
        <v>1324</v>
      </c>
    </row>
    <row r="1112" spans="1:7">
      <c r="A1112" t="s">
        <v>1371</v>
      </c>
      <c r="E1112">
        <v>396</v>
      </c>
      <c r="G1112">
        <v>396</v>
      </c>
    </row>
    <row r="1113" spans="1:7">
      <c r="A1113" t="s">
        <v>1326</v>
      </c>
    </row>
    <row r="1114" spans="1:7">
      <c r="A1114" t="s">
        <v>1123</v>
      </c>
    </row>
    <row r="1115" spans="1:7">
      <c r="A1115" t="s">
        <v>1332</v>
      </c>
      <c r="B1115">
        <v>87</v>
      </c>
      <c r="G1115">
        <v>87</v>
      </c>
    </row>
    <row r="1116" spans="1:7">
      <c r="A1116" t="s">
        <v>1523</v>
      </c>
      <c r="B1116">
        <v>671</v>
      </c>
      <c r="C1116">
        <v>1204</v>
      </c>
      <c r="D1116">
        <v>1210</v>
      </c>
      <c r="E1116">
        <v>292</v>
      </c>
      <c r="G1116">
        <v>3377</v>
      </c>
    </row>
    <row r="1117" spans="1:7">
      <c r="A1117" t="s">
        <v>1368</v>
      </c>
      <c r="D1117">
        <v>320</v>
      </c>
      <c r="E1117">
        <v>652</v>
      </c>
      <c r="F1117">
        <v>780</v>
      </c>
      <c r="G1117">
        <v>1752</v>
      </c>
    </row>
    <row r="1118" spans="1:7">
      <c r="A1118" t="s">
        <v>1048</v>
      </c>
      <c r="D1118">
        <v>163</v>
      </c>
      <c r="G1118">
        <v>163</v>
      </c>
    </row>
    <row r="1119" spans="1:7">
      <c r="A1119" t="s">
        <v>1311</v>
      </c>
      <c r="D1119">
        <v>372</v>
      </c>
      <c r="F1119">
        <v>582</v>
      </c>
      <c r="G1119">
        <v>954</v>
      </c>
    </row>
    <row r="1120" spans="1:7">
      <c r="A1120" t="s">
        <v>1524</v>
      </c>
      <c r="B1120">
        <v>752</v>
      </c>
      <c r="C1120">
        <v>1249</v>
      </c>
      <c r="D1120">
        <v>235</v>
      </c>
      <c r="E1120">
        <v>563</v>
      </c>
      <c r="F1120">
        <v>483</v>
      </c>
      <c r="G1120">
        <v>3282</v>
      </c>
    </row>
    <row r="1121" spans="1:7">
      <c r="A1121" t="s">
        <v>1350</v>
      </c>
      <c r="D1121">
        <v>1049</v>
      </c>
      <c r="G1121">
        <v>1049</v>
      </c>
    </row>
    <row r="1122" spans="1:7">
      <c r="A1122" t="s">
        <v>1338</v>
      </c>
      <c r="B1122">
        <v>29</v>
      </c>
      <c r="G1122">
        <v>29</v>
      </c>
    </row>
    <row r="1123" spans="1:7">
      <c r="A1123" t="s">
        <v>1344</v>
      </c>
      <c r="F1123">
        <v>1235</v>
      </c>
      <c r="G1123">
        <v>1235</v>
      </c>
    </row>
    <row r="1124" spans="1:7">
      <c r="A1124" t="s">
        <v>1045</v>
      </c>
    </row>
    <row r="1125" spans="1:7">
      <c r="A1125" t="s">
        <v>1039</v>
      </c>
      <c r="B1125">
        <v>689</v>
      </c>
      <c r="C1125">
        <v>586</v>
      </c>
      <c r="D1125">
        <v>199</v>
      </c>
      <c r="G1125">
        <v>1474</v>
      </c>
    </row>
    <row r="1126" spans="1:7">
      <c r="A1126" t="s">
        <v>840</v>
      </c>
      <c r="C1126">
        <v>1164</v>
      </c>
      <c r="D1126">
        <v>308</v>
      </c>
      <c r="E1126">
        <v>892</v>
      </c>
      <c r="F1126">
        <v>366</v>
      </c>
      <c r="G1126">
        <v>2730</v>
      </c>
    </row>
    <row r="1127" spans="1:7">
      <c r="A1127" t="s">
        <v>1018</v>
      </c>
      <c r="B1127">
        <v>1095</v>
      </c>
      <c r="C1127">
        <v>1676</v>
      </c>
      <c r="D1127">
        <v>1139</v>
      </c>
      <c r="G1127">
        <v>3910</v>
      </c>
    </row>
    <row r="1128" spans="1:7">
      <c r="A1128" t="s">
        <v>1063</v>
      </c>
      <c r="B1128">
        <v>1344</v>
      </c>
      <c r="C1128">
        <v>1583</v>
      </c>
      <c r="D1128">
        <v>1027</v>
      </c>
      <c r="E1128">
        <v>1596</v>
      </c>
      <c r="G1128">
        <v>5550</v>
      </c>
    </row>
    <row r="1129" spans="1:7">
      <c r="A1129" t="s">
        <v>942</v>
      </c>
      <c r="C1129">
        <v>890</v>
      </c>
      <c r="D1129">
        <v>1810</v>
      </c>
      <c r="E1129">
        <v>967</v>
      </c>
      <c r="G1129">
        <v>3667</v>
      </c>
    </row>
    <row r="1130" spans="1:7">
      <c r="A1130" t="s">
        <v>850</v>
      </c>
      <c r="B1130">
        <v>1511</v>
      </c>
      <c r="C1130">
        <v>1887</v>
      </c>
      <c r="D1130">
        <v>916</v>
      </c>
      <c r="E1130">
        <v>1704</v>
      </c>
      <c r="F1130">
        <v>974</v>
      </c>
      <c r="G1130">
        <v>6992</v>
      </c>
    </row>
    <row r="1131" spans="1:7">
      <c r="A1131" t="s">
        <v>1341</v>
      </c>
      <c r="C1131">
        <v>1617</v>
      </c>
      <c r="D1131">
        <v>1083</v>
      </c>
      <c r="E1131">
        <v>1905</v>
      </c>
      <c r="F1131">
        <v>2064</v>
      </c>
      <c r="G1131">
        <v>6669</v>
      </c>
    </row>
    <row r="1132" spans="1:7">
      <c r="A1132" t="s">
        <v>1359</v>
      </c>
      <c r="D1132">
        <v>95</v>
      </c>
      <c r="E1132">
        <v>881</v>
      </c>
      <c r="G1132">
        <v>976</v>
      </c>
    </row>
    <row r="1133" spans="1:7">
      <c r="A1133" t="s">
        <v>1353</v>
      </c>
      <c r="E1133">
        <v>3028</v>
      </c>
      <c r="F1133">
        <v>1683</v>
      </c>
      <c r="G1133">
        <v>4711</v>
      </c>
    </row>
    <row r="1134" spans="1:7">
      <c r="A1134" t="s">
        <v>1165</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1368</v>
      </c>
      <c r="B1144">
        <v>870</v>
      </c>
      <c r="G1144">
        <v>870</v>
      </c>
    </row>
    <row r="1145" spans="1:7">
      <c r="A1145" t="s">
        <v>1311</v>
      </c>
      <c r="B1145">
        <v>551</v>
      </c>
      <c r="G1145">
        <v>551</v>
      </c>
    </row>
    <row r="1146" spans="1:7">
      <c r="A1146" t="s">
        <v>1524</v>
      </c>
    </row>
    <row r="1147" spans="1:7">
      <c r="A1147" t="s">
        <v>840</v>
      </c>
      <c r="B1147">
        <v>154</v>
      </c>
      <c r="G1147">
        <v>154</v>
      </c>
    </row>
    <row r="1148" spans="1:7">
      <c r="A1148" t="s">
        <v>1063</v>
      </c>
      <c r="B1148">
        <v>342</v>
      </c>
      <c r="G1148">
        <v>342</v>
      </c>
    </row>
    <row r="1149" spans="1:7">
      <c r="A1149" t="s">
        <v>1341</v>
      </c>
    </row>
    <row r="1150" spans="1:7">
      <c r="A1150" t="s">
        <v>1359</v>
      </c>
      <c r="B1150">
        <v>3523</v>
      </c>
      <c r="C1150">
        <v>2384</v>
      </c>
      <c r="G1150">
        <v>5907</v>
      </c>
    </row>
    <row r="1151" spans="1:7">
      <c r="A1151" t="s">
        <v>1353</v>
      </c>
      <c r="B1151">
        <v>362</v>
      </c>
      <c r="G1151">
        <v>362</v>
      </c>
    </row>
    <row r="1152" spans="1:7">
      <c r="A1152" t="s">
        <v>1165</v>
      </c>
      <c r="B1152">
        <v>380</v>
      </c>
      <c r="G1152">
        <v>380</v>
      </c>
    </row>
    <row r="1153" spans="1:7">
      <c r="A1153" t="s">
        <v>1168</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1320</v>
      </c>
    </row>
    <row r="1162" spans="1:7">
      <c r="A1162" t="s">
        <v>1446</v>
      </c>
      <c r="B1162">
        <v>0</v>
      </c>
      <c r="G1162">
        <v>0</v>
      </c>
    </row>
    <row r="1163" spans="1:7">
      <c r="A1163" t="s">
        <v>1314</v>
      </c>
      <c r="C1163">
        <v>0</v>
      </c>
      <c r="G1163">
        <v>0</v>
      </c>
    </row>
    <row r="1164" spans="1:7">
      <c r="A1164" t="s">
        <v>1317</v>
      </c>
      <c r="B1164">
        <v>0</v>
      </c>
      <c r="G1164">
        <v>0</v>
      </c>
    </row>
    <row r="1165" spans="1:7">
      <c r="A1165" t="s">
        <v>1132</v>
      </c>
    </row>
    <row r="1166" spans="1:7">
      <c r="A1166" t="s">
        <v>1311</v>
      </c>
      <c r="B1166">
        <v>738</v>
      </c>
      <c r="C1166">
        <v>466</v>
      </c>
      <c r="G1166">
        <v>1204</v>
      </c>
    </row>
    <row r="1167" spans="1:7">
      <c r="A1167" t="s">
        <v>1350</v>
      </c>
      <c r="B1167">
        <v>0</v>
      </c>
      <c r="G1167">
        <v>0</v>
      </c>
    </row>
    <row r="1168" spans="1:7">
      <c r="A1168" t="s">
        <v>840</v>
      </c>
      <c r="D1168">
        <v>173</v>
      </c>
      <c r="G1168">
        <v>173</v>
      </c>
    </row>
    <row r="1169" spans="1:7">
      <c r="A1169" t="s">
        <v>1353</v>
      </c>
      <c r="B1169">
        <v>1297</v>
      </c>
      <c r="G1169">
        <v>1297</v>
      </c>
    </row>
    <row r="1170" spans="1:7">
      <c r="A1170" t="s">
        <v>1165</v>
      </c>
      <c r="B1170">
        <v>100</v>
      </c>
      <c r="G1170">
        <v>100</v>
      </c>
    </row>
    <row r="1171" spans="1:7">
      <c r="A1171" t="s">
        <v>1356</v>
      </c>
      <c r="B1171">
        <v>2583</v>
      </c>
      <c r="C1171">
        <v>3099</v>
      </c>
      <c r="G1171">
        <v>5682</v>
      </c>
    </row>
    <row r="1172" spans="1:7">
      <c r="A1172" t="s">
        <v>1135</v>
      </c>
      <c r="B1172">
        <v>1188</v>
      </c>
      <c r="C1172">
        <v>0</v>
      </c>
      <c r="G1172">
        <v>1188</v>
      </c>
    </row>
    <row r="1173" spans="1:7">
      <c r="A1173" t="s">
        <v>1138</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956</v>
      </c>
      <c r="F1181">
        <v>0</v>
      </c>
      <c r="G1181">
        <v>0</v>
      </c>
    </row>
    <row r="1182" spans="1:7">
      <c r="A1182" t="s">
        <v>1438</v>
      </c>
      <c r="C1182">
        <v>0</v>
      </c>
      <c r="G1182">
        <v>0</v>
      </c>
    </row>
    <row r="1183" spans="1:7">
      <c r="A1183" t="s">
        <v>1335</v>
      </c>
    </row>
    <row r="1184" spans="1:7">
      <c r="A1184" t="s">
        <v>1311</v>
      </c>
      <c r="B1184">
        <v>3728</v>
      </c>
      <c r="C1184">
        <v>1789</v>
      </c>
      <c r="G1184">
        <v>5517</v>
      </c>
    </row>
    <row r="1185" spans="1:7">
      <c r="A1185" t="s">
        <v>1347</v>
      </c>
      <c r="D1185">
        <v>0</v>
      </c>
      <c r="G1185">
        <v>0</v>
      </c>
    </row>
    <row r="1186" spans="1:7">
      <c r="A1186" t="s">
        <v>1344</v>
      </c>
    </row>
    <row r="1187" spans="1:7">
      <c r="A1187" t="s">
        <v>1341</v>
      </c>
      <c r="D1187">
        <v>0</v>
      </c>
      <c r="F1187">
        <v>104</v>
      </c>
      <c r="G1187">
        <v>104</v>
      </c>
    </row>
    <row r="1188" spans="1:7">
      <c r="A1188" t="s">
        <v>1356</v>
      </c>
      <c r="B1188">
        <v>568</v>
      </c>
      <c r="G1188">
        <v>568</v>
      </c>
    </row>
    <row r="1189" spans="1:7">
      <c r="A1189" t="s">
        <v>951</v>
      </c>
      <c r="B1189">
        <v>1105</v>
      </c>
      <c r="C1189">
        <v>942</v>
      </c>
      <c r="D1189">
        <v>2151</v>
      </c>
      <c r="E1189">
        <v>1926</v>
      </c>
      <c r="F1189">
        <v>1000</v>
      </c>
      <c r="G1189">
        <v>7124</v>
      </c>
    </row>
    <row r="1190" spans="1:7">
      <c r="A1190" t="s">
        <v>1156</v>
      </c>
      <c r="B1190">
        <v>1353</v>
      </c>
      <c r="C1190">
        <v>1153</v>
      </c>
      <c r="G1190">
        <v>2506</v>
      </c>
    </row>
    <row r="1191" spans="1:7">
      <c r="A1191" t="s">
        <v>1362</v>
      </c>
      <c r="C1191">
        <v>2362</v>
      </c>
      <c r="D1191">
        <v>3079</v>
      </c>
      <c r="G1191">
        <v>5441</v>
      </c>
    </row>
    <row r="1192" spans="1:7">
      <c r="A1192" t="s">
        <v>1070</v>
      </c>
      <c r="C1192">
        <v>1534</v>
      </c>
      <c r="D1192">
        <v>180</v>
      </c>
      <c r="G1192">
        <v>1714</v>
      </c>
    </row>
    <row r="1193" spans="1:7">
      <c r="A1193" t="s">
        <v>1099</v>
      </c>
      <c r="D1193">
        <v>1687</v>
      </c>
      <c r="E1193">
        <v>1053</v>
      </c>
      <c r="G1193">
        <v>2740</v>
      </c>
    </row>
    <row r="1194" spans="1:7">
      <c r="A1194" t="s">
        <v>1102</v>
      </c>
      <c r="D1194">
        <v>1056</v>
      </c>
      <c r="G1194">
        <v>1056</v>
      </c>
    </row>
    <row r="1195" spans="1:7">
      <c r="A1195" t="s">
        <v>1365</v>
      </c>
      <c r="E1195">
        <v>2367</v>
      </c>
      <c r="F1195">
        <v>447</v>
      </c>
      <c r="G1195">
        <v>2814</v>
      </c>
    </row>
    <row r="1196" spans="1:7">
      <c r="A1196" t="s">
        <v>967</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970</v>
      </c>
    </row>
    <row r="1210" spans="1:7">
      <c r="A1210" t="s">
        <v>1344</v>
      </c>
    </row>
    <row r="1211" spans="1:7">
      <c r="A1211" t="s">
        <v>951</v>
      </c>
      <c r="B1211">
        <v>1812</v>
      </c>
      <c r="C1211">
        <v>1838</v>
      </c>
      <c r="E1211">
        <v>0</v>
      </c>
      <c r="G1211">
        <v>3650</v>
      </c>
    </row>
    <row r="1212" spans="1:7">
      <c r="A1212" t="s">
        <v>1156</v>
      </c>
      <c r="B1212">
        <v>1314</v>
      </c>
      <c r="G1212">
        <v>1314</v>
      </c>
    </row>
    <row r="1213" spans="1:7">
      <c r="A1213" t="s">
        <v>1070</v>
      </c>
      <c r="D1213">
        <v>0</v>
      </c>
      <c r="G1213">
        <v>0</v>
      </c>
    </row>
    <row r="1214" spans="1:7">
      <c r="A1214" t="s">
        <v>1099</v>
      </c>
      <c r="B1214">
        <v>0</v>
      </c>
      <c r="G1214">
        <v>0</v>
      </c>
    </row>
    <row r="1215" spans="1:7">
      <c r="A1215" t="s">
        <v>1102</v>
      </c>
      <c r="B1215">
        <v>1356</v>
      </c>
      <c r="C1215">
        <v>1435</v>
      </c>
      <c r="D1215">
        <v>1295</v>
      </c>
      <c r="G1215">
        <v>4086</v>
      </c>
    </row>
    <row r="1216" spans="1:7">
      <c r="A1216" t="s">
        <v>1365</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1279</v>
      </c>
      <c r="B1219">
        <v>4915</v>
      </c>
      <c r="C1219">
        <v>914</v>
      </c>
      <c r="D1219">
        <v>0</v>
      </c>
      <c r="G1219">
        <v>5829</v>
      </c>
    </row>
    <row r="1220" spans="1:7">
      <c r="A1220" t="s">
        <v>1276</v>
      </c>
      <c r="B1220">
        <v>813</v>
      </c>
      <c r="C1220">
        <v>1491</v>
      </c>
      <c r="D1220">
        <v>1062</v>
      </c>
      <c r="E1220">
        <v>527</v>
      </c>
      <c r="G1220">
        <v>3893</v>
      </c>
    </row>
    <row r="1221" spans="1:7">
      <c r="A1221" t="s">
        <v>1192</v>
      </c>
    </row>
    <row r="1222" spans="1:7">
      <c r="A1222" t="s">
        <v>1144</v>
      </c>
    </row>
    <row r="1223" spans="1:7">
      <c r="A1223" t="s">
        <v>1447</v>
      </c>
      <c r="C1223">
        <v>6092</v>
      </c>
      <c r="D1223">
        <v>0</v>
      </c>
      <c r="E1223">
        <v>0</v>
      </c>
      <c r="G1223">
        <v>6092</v>
      </c>
    </row>
    <row r="1224" spans="1:7">
      <c r="A1224" t="s">
        <v>1281</v>
      </c>
      <c r="C1224">
        <v>822</v>
      </c>
      <c r="D1224">
        <v>2611</v>
      </c>
      <c r="G1224">
        <v>3433</v>
      </c>
    </row>
    <row r="1225" spans="1:7">
      <c r="A1225" t="s">
        <v>1285</v>
      </c>
      <c r="D1225">
        <v>544</v>
      </c>
      <c r="E1225">
        <v>2832</v>
      </c>
      <c r="F1225">
        <v>457</v>
      </c>
      <c r="G1225">
        <v>3833</v>
      </c>
    </row>
    <row r="1226" spans="1:7">
      <c r="A1226" t="s">
        <v>1283</v>
      </c>
      <c r="D1226">
        <v>1728</v>
      </c>
      <c r="F1226">
        <v>3082</v>
      </c>
      <c r="G1226">
        <v>4810</v>
      </c>
    </row>
    <row r="1227" spans="1:7">
      <c r="A1227" t="s">
        <v>1287</v>
      </c>
      <c r="E1227">
        <v>1562</v>
      </c>
      <c r="F1227">
        <v>673</v>
      </c>
      <c r="G1227">
        <v>2235</v>
      </c>
    </row>
    <row r="1228" spans="1:7">
      <c r="A1228" t="s">
        <v>1289</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1341</v>
      </c>
    </row>
    <row r="1241" spans="1:7">
      <c r="A1241" t="s">
        <v>1156</v>
      </c>
    </row>
    <row r="1242" spans="1:7">
      <c r="A1242" t="s">
        <v>1102</v>
      </c>
      <c r="C1242">
        <v>0</v>
      </c>
      <c r="G1242">
        <v>0</v>
      </c>
    </row>
    <row r="1243" spans="1:7">
      <c r="A1243" t="s">
        <v>1365</v>
      </c>
      <c r="E1243">
        <v>1940</v>
      </c>
      <c r="G1243">
        <v>1940</v>
      </c>
    </row>
    <row r="1244" spans="1:7">
      <c r="A1244" t="s">
        <v>517</v>
      </c>
      <c r="C1244">
        <v>183</v>
      </c>
      <c r="D1244">
        <v>182</v>
      </c>
      <c r="E1244">
        <v>186</v>
      </c>
      <c r="G1244">
        <v>551</v>
      </c>
    </row>
    <row r="1245" spans="1:7">
      <c r="A1245" t="s">
        <v>1276</v>
      </c>
      <c r="E1245">
        <v>1776</v>
      </c>
      <c r="G1245">
        <v>1776</v>
      </c>
    </row>
    <row r="1246" spans="1:7">
      <c r="A1246" t="s">
        <v>1285</v>
      </c>
      <c r="C1246">
        <v>506</v>
      </c>
      <c r="G1246">
        <v>506</v>
      </c>
    </row>
    <row r="1247" spans="1:7">
      <c r="A1247" t="s">
        <v>1287</v>
      </c>
      <c r="D1247">
        <v>2265</v>
      </c>
      <c r="F1247">
        <v>2651</v>
      </c>
      <c r="G1247">
        <v>4916</v>
      </c>
    </row>
    <row r="1248" spans="1:7">
      <c r="A1248" t="s">
        <v>1289</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656</v>
      </c>
      <c r="C1252">
        <v>2719</v>
      </c>
      <c r="D1252">
        <v>408</v>
      </c>
      <c r="G1252">
        <v>3127</v>
      </c>
    </row>
    <row r="1253" spans="1:7">
      <c r="A1253" t="s">
        <v>1291</v>
      </c>
      <c r="C1253">
        <v>1277</v>
      </c>
      <c r="G1253">
        <v>1277</v>
      </c>
    </row>
    <row r="1254" spans="1:7">
      <c r="A1254" t="s">
        <v>1108</v>
      </c>
      <c r="D1254">
        <v>686</v>
      </c>
      <c r="E1254">
        <v>736</v>
      </c>
      <c r="G1254">
        <v>1422</v>
      </c>
    </row>
    <row r="1255" spans="1:7">
      <c r="A1255" t="s">
        <v>1105</v>
      </c>
      <c r="D1255">
        <v>867</v>
      </c>
      <c r="E1255">
        <v>1539</v>
      </c>
      <c r="G1255">
        <v>2406</v>
      </c>
    </row>
    <row r="1256" spans="1:7">
      <c r="A1256" t="s">
        <v>662</v>
      </c>
      <c r="D1256">
        <v>2000</v>
      </c>
      <c r="E1256">
        <v>970</v>
      </c>
      <c r="G1256">
        <v>2970</v>
      </c>
    </row>
    <row r="1257" spans="1:7">
      <c r="A1257" t="s">
        <v>926</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1359</v>
      </c>
    </row>
    <row r="1266" spans="1:7">
      <c r="A1266" t="s">
        <v>1353</v>
      </c>
    </row>
    <row r="1267" spans="1:7">
      <c r="A1267" t="s">
        <v>1356</v>
      </c>
    </row>
    <row r="1268" spans="1:7">
      <c r="A1268" t="s">
        <v>951</v>
      </c>
      <c r="D1268">
        <v>149</v>
      </c>
      <c r="G1268">
        <v>149</v>
      </c>
    </row>
    <row r="1269" spans="1:7">
      <c r="A1269" t="s">
        <v>1156</v>
      </c>
    </row>
    <row r="1270" spans="1:7">
      <c r="A1270" t="s">
        <v>1362</v>
      </c>
    </row>
    <row r="1271" spans="1:7">
      <c r="A1271" t="s">
        <v>1099</v>
      </c>
    </row>
    <row r="1272" spans="1:7">
      <c r="A1272" t="s">
        <v>1365</v>
      </c>
    </row>
    <row r="1273" spans="1:7">
      <c r="A1273" t="s">
        <v>1279</v>
      </c>
    </row>
    <row r="1274" spans="1:7">
      <c r="A1274" t="s">
        <v>1276</v>
      </c>
    </row>
    <row r="1275" spans="1:7">
      <c r="A1275" t="s">
        <v>1447</v>
      </c>
    </row>
    <row r="1276" spans="1:7">
      <c r="A1276" t="s">
        <v>1281</v>
      </c>
      <c r="B1276">
        <v>1908</v>
      </c>
      <c r="G1276">
        <v>1908</v>
      </c>
    </row>
    <row r="1277" spans="1:7">
      <c r="A1277" t="s">
        <v>1285</v>
      </c>
    </row>
    <row r="1278" spans="1:7">
      <c r="A1278" t="s">
        <v>1283</v>
      </c>
    </row>
    <row r="1279" spans="1:7">
      <c r="A1279" t="s">
        <v>1287</v>
      </c>
    </row>
    <row r="1280" spans="1:7">
      <c r="A1280" t="s">
        <v>1289</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1291</v>
      </c>
    </row>
    <row r="1285" spans="1:7">
      <c r="A1285" t="s">
        <v>1108</v>
      </c>
      <c r="B1285">
        <v>835</v>
      </c>
      <c r="C1285">
        <v>858</v>
      </c>
      <c r="D1285">
        <v>976</v>
      </c>
      <c r="G1285">
        <v>2669</v>
      </c>
    </row>
    <row r="1286" spans="1:7">
      <c r="A1286" t="s">
        <v>1105</v>
      </c>
      <c r="B1286">
        <v>1590</v>
      </c>
      <c r="C1286">
        <v>1230</v>
      </c>
      <c r="D1286">
        <v>1015</v>
      </c>
      <c r="G1286">
        <v>3835</v>
      </c>
    </row>
    <row r="1287" spans="1:7">
      <c r="A1287" t="s">
        <v>926</v>
      </c>
      <c r="B1287">
        <v>1530</v>
      </c>
      <c r="C1287">
        <v>388</v>
      </c>
      <c r="E1287">
        <v>470</v>
      </c>
      <c r="G1287">
        <v>2388</v>
      </c>
    </row>
    <row r="1288" spans="1:7">
      <c r="A1288" t="s">
        <v>1111</v>
      </c>
      <c r="C1288">
        <v>1758</v>
      </c>
      <c r="D1288">
        <v>1363</v>
      </c>
      <c r="G1288">
        <v>3121</v>
      </c>
    </row>
    <row r="1289" spans="1:7">
      <c r="A1289" t="s">
        <v>965</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919</v>
      </c>
    </row>
    <row r="1299" spans="1:7">
      <c r="A1299" t="s">
        <v>1344</v>
      </c>
      <c r="E1299">
        <v>253</v>
      </c>
      <c r="G1299">
        <v>253</v>
      </c>
    </row>
    <row r="1300" spans="1:7">
      <c r="A1300" t="s">
        <v>951</v>
      </c>
    </row>
    <row r="1301" spans="1:7">
      <c r="A1301" t="s">
        <v>517</v>
      </c>
    </row>
    <row r="1302" spans="1:7">
      <c r="A1302" t="s">
        <v>1528</v>
      </c>
    </row>
    <row r="1303" spans="1:7">
      <c r="A1303" t="s">
        <v>1529</v>
      </c>
    </row>
    <row r="1304" spans="1:7">
      <c r="A1304" t="s">
        <v>656</v>
      </c>
      <c r="D1304">
        <v>1809</v>
      </c>
      <c r="E1304">
        <v>696</v>
      </c>
      <c r="F1304">
        <v>3</v>
      </c>
      <c r="G1304">
        <v>2508</v>
      </c>
    </row>
    <row r="1305" spans="1:7">
      <c r="A1305" t="s">
        <v>1108</v>
      </c>
      <c r="B1305">
        <v>505</v>
      </c>
      <c r="G1305">
        <v>505</v>
      </c>
    </row>
    <row r="1306" spans="1:7">
      <c r="A1306" t="s">
        <v>1105</v>
      </c>
    </row>
    <row r="1307" spans="1:7">
      <c r="A1307" t="s">
        <v>1111</v>
      </c>
    </row>
    <row r="1308" spans="1:7">
      <c r="A1308" t="s">
        <v>965</v>
      </c>
      <c r="C1308">
        <v>363</v>
      </c>
      <c r="D1308">
        <v>933</v>
      </c>
      <c r="E1308">
        <v>363</v>
      </c>
      <c r="G1308">
        <v>1659</v>
      </c>
    </row>
    <row r="1309" spans="1:7">
      <c r="A1309" t="s">
        <v>843</v>
      </c>
      <c r="C1309">
        <v>1646</v>
      </c>
      <c r="F1309">
        <v>6</v>
      </c>
      <c r="G1309">
        <v>1652</v>
      </c>
    </row>
    <row r="1310" spans="1:7">
      <c r="A1310" t="s">
        <v>1114</v>
      </c>
      <c r="C1310">
        <v>1250</v>
      </c>
      <c r="D1310">
        <v>518</v>
      </c>
      <c r="E1310">
        <v>990</v>
      </c>
      <c r="G1310">
        <v>2758</v>
      </c>
    </row>
    <row r="1311" spans="1:7">
      <c r="A1311" t="s">
        <v>992</v>
      </c>
      <c r="C1311">
        <v>251</v>
      </c>
      <c r="E1311">
        <v>298</v>
      </c>
      <c r="G1311">
        <v>549</v>
      </c>
    </row>
    <row r="1312" spans="1:7">
      <c r="A1312" t="s">
        <v>1007</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951</v>
      </c>
    </row>
    <row r="1322" spans="1:7">
      <c r="A1322" t="s">
        <v>965</v>
      </c>
      <c r="E1322">
        <v>30</v>
      </c>
      <c r="G1322">
        <v>30</v>
      </c>
    </row>
    <row r="1323" spans="1:7">
      <c r="A1323" t="s">
        <v>1114</v>
      </c>
      <c r="F1323">
        <v>342</v>
      </c>
      <c r="G1323">
        <v>342</v>
      </c>
    </row>
    <row r="1324" spans="1:7">
      <c r="A1324" t="s">
        <v>992</v>
      </c>
      <c r="D1324">
        <v>150</v>
      </c>
      <c r="G1324">
        <v>150</v>
      </c>
    </row>
    <row r="1325" spans="1:7">
      <c r="A1325" t="s">
        <v>1007</v>
      </c>
      <c r="B1325">
        <v>712</v>
      </c>
      <c r="C1325">
        <v>1092</v>
      </c>
      <c r="D1325">
        <v>384</v>
      </c>
      <c r="E1325">
        <v>397</v>
      </c>
      <c r="G1325">
        <v>2585</v>
      </c>
    </row>
    <row r="1326" spans="1:7">
      <c r="A1326" t="s">
        <v>1530</v>
      </c>
      <c r="C1326">
        <v>189</v>
      </c>
      <c r="G1326">
        <v>189</v>
      </c>
    </row>
    <row r="1327" spans="1:7">
      <c r="A1327" t="s">
        <v>948</v>
      </c>
      <c r="C1327">
        <v>817</v>
      </c>
      <c r="G1327">
        <v>817</v>
      </c>
    </row>
    <row r="1328" spans="1:7">
      <c r="A1328" t="s">
        <v>827</v>
      </c>
      <c r="D1328">
        <v>753</v>
      </c>
      <c r="E1328">
        <v>1289</v>
      </c>
      <c r="G1328">
        <v>2042</v>
      </c>
    </row>
    <row r="1329" spans="1:7">
      <c r="A1329" t="s">
        <v>659</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967</v>
      </c>
      <c r="C1339">
        <v>1340</v>
      </c>
      <c r="D1339">
        <v>1529</v>
      </c>
      <c r="E1339">
        <v>1168</v>
      </c>
      <c r="F1339">
        <v>1008</v>
      </c>
      <c r="G1339">
        <v>5045</v>
      </c>
    </row>
    <row r="1340" spans="1:7">
      <c r="A1340" t="s">
        <v>1007</v>
      </c>
      <c r="B1340">
        <v>669</v>
      </c>
      <c r="C1340">
        <v>467</v>
      </c>
      <c r="D1340">
        <v>1133</v>
      </c>
      <c r="E1340">
        <v>448</v>
      </c>
      <c r="G1340">
        <v>2717</v>
      </c>
    </row>
    <row r="1341" spans="1:7">
      <c r="A1341" t="s">
        <v>997</v>
      </c>
      <c r="B1341">
        <v>1564</v>
      </c>
      <c r="C1341">
        <v>1532</v>
      </c>
      <c r="D1341">
        <v>1447</v>
      </c>
      <c r="E1341">
        <v>864</v>
      </c>
      <c r="G1341">
        <v>5407</v>
      </c>
    </row>
    <row r="1342" spans="1:7">
      <c r="A1342" t="s">
        <v>1531</v>
      </c>
      <c r="C1342">
        <v>199</v>
      </c>
      <c r="D1342">
        <v>361</v>
      </c>
      <c r="E1342">
        <v>652</v>
      </c>
      <c r="F1342">
        <v>379</v>
      </c>
      <c r="G1342">
        <v>1591</v>
      </c>
    </row>
    <row r="1343" spans="1:7">
      <c r="A1343" t="s">
        <v>1001</v>
      </c>
      <c r="E1343">
        <v>538</v>
      </c>
      <c r="G1343">
        <v>538</v>
      </c>
    </row>
    <row r="1344" spans="1:7">
      <c r="A1344" t="s">
        <v>781</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967</v>
      </c>
      <c r="B1351">
        <v>1274</v>
      </c>
      <c r="C1351">
        <v>1073</v>
      </c>
      <c r="D1351">
        <v>271</v>
      </c>
      <c r="G1351">
        <v>2618</v>
      </c>
    </row>
    <row r="1352" spans="1:7">
      <c r="A1352" t="s">
        <v>1401</v>
      </c>
      <c r="E1352">
        <v>1033</v>
      </c>
      <c r="G1352">
        <v>1033</v>
      </c>
    </row>
    <row r="1353" spans="1:7">
      <c r="A1353" t="s">
        <v>656</v>
      </c>
      <c r="D1353">
        <v>667</v>
      </c>
      <c r="G1353">
        <v>667</v>
      </c>
    </row>
    <row r="1354" spans="1:7">
      <c r="A1354" t="s">
        <v>1007</v>
      </c>
      <c r="B1354">
        <v>1044</v>
      </c>
      <c r="G1354">
        <v>1044</v>
      </c>
    </row>
    <row r="1355" spans="1:7">
      <c r="A1355" t="s">
        <v>827</v>
      </c>
      <c r="C1355">
        <v>1062</v>
      </c>
      <c r="D1355">
        <v>1318</v>
      </c>
      <c r="E1355">
        <v>1165</v>
      </c>
      <c r="G1355">
        <v>3545</v>
      </c>
    </row>
    <row r="1356" spans="1:7">
      <c r="A1356" t="s">
        <v>659</v>
      </c>
      <c r="B1356">
        <v>1099</v>
      </c>
      <c r="D1356">
        <v>2025</v>
      </c>
      <c r="G1356">
        <v>3124</v>
      </c>
    </row>
    <row r="1357" spans="1:7">
      <c r="A1357" t="s">
        <v>997</v>
      </c>
    </row>
    <row r="1358" spans="1:7">
      <c r="A1358" t="s">
        <v>1531</v>
      </c>
      <c r="B1358">
        <v>534</v>
      </c>
      <c r="D1358">
        <v>223</v>
      </c>
      <c r="G1358">
        <v>757</v>
      </c>
    </row>
    <row r="1359" spans="1:7">
      <c r="A1359" t="s">
        <v>1001</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942</v>
      </c>
      <c r="C1367">
        <v>179</v>
      </c>
      <c r="G1367">
        <v>179</v>
      </c>
    </row>
    <row r="1368" spans="1:7">
      <c r="A1368" t="s">
        <v>967</v>
      </c>
    </row>
    <row r="1369" spans="1:7">
      <c r="A1369" t="s">
        <v>1007</v>
      </c>
    </row>
    <row r="1370" spans="1:7">
      <c r="A1370" t="s">
        <v>827</v>
      </c>
      <c r="B1370">
        <v>1391</v>
      </c>
      <c r="G1370">
        <v>1391</v>
      </c>
    </row>
    <row r="1371" spans="1:7">
      <c r="A1371" t="s">
        <v>1001</v>
      </c>
      <c r="B1371">
        <v>1016</v>
      </c>
      <c r="G1371">
        <v>1016</v>
      </c>
    </row>
    <row r="1372" spans="1:7">
      <c r="A1372" t="s">
        <v>1533</v>
      </c>
      <c r="B1372">
        <v>1287</v>
      </c>
      <c r="C1372">
        <v>575</v>
      </c>
      <c r="D1372">
        <v>857</v>
      </c>
      <c r="E1372">
        <v>668</v>
      </c>
      <c r="F1372">
        <v>1392</v>
      </c>
      <c r="G1372">
        <v>4779</v>
      </c>
    </row>
    <row r="1373" spans="1:7">
      <c r="A1373" t="s">
        <v>1011</v>
      </c>
      <c r="B1373">
        <v>611</v>
      </c>
      <c r="C1373">
        <v>1612</v>
      </c>
      <c r="G1373">
        <v>2223</v>
      </c>
    </row>
    <row r="1374" spans="1:7">
      <c r="A1374" t="s">
        <v>945</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1011</v>
      </c>
      <c r="B1382">
        <v>1561</v>
      </c>
      <c r="G1382">
        <v>1561</v>
      </c>
    </row>
    <row r="1383" spans="1:7">
      <c r="A1383" t="s">
        <v>945</v>
      </c>
      <c r="B1383">
        <v>570</v>
      </c>
      <c r="G1383">
        <v>570</v>
      </c>
    </row>
    <row r="1384" spans="1:7">
      <c r="A1384" t="s">
        <v>954</v>
      </c>
      <c r="B1384">
        <v>1146</v>
      </c>
      <c r="C1384">
        <v>308</v>
      </c>
      <c r="D1384">
        <v>300</v>
      </c>
      <c r="F1384">
        <v>510</v>
      </c>
      <c r="G1384">
        <v>2264</v>
      </c>
    </row>
    <row r="1385" spans="1:7">
      <c r="A1385" t="s">
        <v>648</v>
      </c>
      <c r="B1385">
        <v>535</v>
      </c>
      <c r="D1385">
        <v>342</v>
      </c>
      <c r="E1385">
        <v>103</v>
      </c>
      <c r="G1385">
        <v>980</v>
      </c>
    </row>
    <row r="1386" spans="1:7">
      <c r="A1386" t="s">
        <v>1534</v>
      </c>
      <c r="B1386">
        <v>606</v>
      </c>
      <c r="C1386">
        <v>459</v>
      </c>
      <c r="D1386">
        <v>243</v>
      </c>
      <c r="E1386">
        <v>778</v>
      </c>
      <c r="F1386">
        <v>664</v>
      </c>
      <c r="G1386">
        <v>2750</v>
      </c>
    </row>
    <row r="1387" spans="1:7">
      <c r="A1387" t="s">
        <v>1004</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942</v>
      </c>
      <c r="B1394">
        <v>326</v>
      </c>
      <c r="G1394">
        <v>326</v>
      </c>
    </row>
    <row r="1395" spans="1:7">
      <c r="A1395" t="s">
        <v>1532</v>
      </c>
      <c r="B1395">
        <v>314</v>
      </c>
      <c r="C1395">
        <v>240</v>
      </c>
      <c r="G1395">
        <v>554</v>
      </c>
    </row>
    <row r="1396" spans="1:7">
      <c r="A1396" t="s">
        <v>1533</v>
      </c>
      <c r="F1396">
        <v>308</v>
      </c>
      <c r="G1396">
        <v>308</v>
      </c>
    </row>
    <row r="1397" spans="1:7">
      <c r="A1397" t="s">
        <v>1011</v>
      </c>
    </row>
    <row r="1398" spans="1:7">
      <c r="A1398" t="s">
        <v>830</v>
      </c>
      <c r="E1398">
        <v>646</v>
      </c>
      <c r="F1398">
        <v>212</v>
      </c>
      <c r="G1398">
        <v>858</v>
      </c>
    </row>
    <row r="1399" spans="1:7">
      <c r="A1399" t="s">
        <v>945</v>
      </c>
      <c r="B1399">
        <v>307</v>
      </c>
      <c r="C1399">
        <v>872</v>
      </c>
      <c r="D1399">
        <v>312</v>
      </c>
      <c r="E1399">
        <v>287</v>
      </c>
      <c r="G1399">
        <v>1778</v>
      </c>
    </row>
    <row r="1400" spans="1:7">
      <c r="A1400" t="s">
        <v>954</v>
      </c>
      <c r="B1400">
        <v>1297</v>
      </c>
      <c r="C1400">
        <v>1300</v>
      </c>
      <c r="E1400">
        <v>1766</v>
      </c>
      <c r="F1400">
        <v>41</v>
      </c>
      <c r="G1400">
        <v>4404</v>
      </c>
    </row>
    <row r="1401" spans="1:7">
      <c r="A1401" t="s">
        <v>1534</v>
      </c>
      <c r="B1401">
        <v>534</v>
      </c>
      <c r="C1401">
        <v>466</v>
      </c>
      <c r="D1401">
        <v>483</v>
      </c>
      <c r="G1401">
        <v>1483</v>
      </c>
    </row>
    <row r="1402" spans="1:7">
      <c r="A1402" t="s">
        <v>1004</v>
      </c>
      <c r="B1402">
        <v>1581</v>
      </c>
      <c r="G1402">
        <v>1581</v>
      </c>
    </row>
    <row r="1403" spans="1:7">
      <c r="A1403" t="s">
        <v>907</v>
      </c>
      <c r="B1403">
        <v>1163</v>
      </c>
      <c r="G1403">
        <v>1163</v>
      </c>
    </row>
    <row r="1404" spans="1:7">
      <c r="A1404" t="s">
        <v>1096</v>
      </c>
      <c r="C1404">
        <v>560</v>
      </c>
      <c r="D1404">
        <v>367</v>
      </c>
      <c r="G1404">
        <v>927</v>
      </c>
    </row>
    <row r="1405" spans="1:7">
      <c r="A1405" t="s">
        <v>824</v>
      </c>
    </row>
    <row r="1406" spans="1:7">
      <c r="A1406" t="s">
        <v>960</v>
      </c>
      <c r="C1406">
        <v>130</v>
      </c>
      <c r="G1406">
        <v>130</v>
      </c>
    </row>
    <row r="1407" spans="1:7">
      <c r="A1407" t="s">
        <v>1535</v>
      </c>
      <c r="D1407">
        <v>86</v>
      </c>
      <c r="G1407">
        <v>86</v>
      </c>
    </row>
    <row r="1408" spans="1:7">
      <c r="A1408" t="s">
        <v>1536</v>
      </c>
      <c r="D1408">
        <v>157</v>
      </c>
      <c r="G1408">
        <v>157</v>
      </c>
    </row>
    <row r="1409" spans="1:7">
      <c r="A1409" t="s">
        <v>1207</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919</v>
      </c>
      <c r="E1417">
        <v>438</v>
      </c>
      <c r="G1417">
        <v>438</v>
      </c>
    </row>
    <row r="1418" spans="1:7">
      <c r="A1418" t="s">
        <v>942</v>
      </c>
    </row>
    <row r="1419" spans="1:7">
      <c r="A1419" t="s">
        <v>830</v>
      </c>
      <c r="B1419">
        <v>225</v>
      </c>
      <c r="C1419">
        <v>135</v>
      </c>
      <c r="D1419">
        <v>494</v>
      </c>
      <c r="E1419">
        <v>333</v>
      </c>
      <c r="F1419">
        <v>377</v>
      </c>
      <c r="G1419">
        <v>1564</v>
      </c>
    </row>
    <row r="1420" spans="1:7">
      <c r="A1420" t="s">
        <v>945</v>
      </c>
    </row>
    <row r="1421" spans="1:7">
      <c r="A1421" t="s">
        <v>954</v>
      </c>
    </row>
    <row r="1422" spans="1:7">
      <c r="A1422" t="s">
        <v>1207</v>
      </c>
      <c r="D1422">
        <v>2020</v>
      </c>
      <c r="E1422">
        <v>1855</v>
      </c>
      <c r="F1422">
        <v>1609</v>
      </c>
      <c r="G1422">
        <v>5484</v>
      </c>
    </row>
    <row r="1423" spans="1:7">
      <c r="A1423" t="s">
        <v>932</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1212</v>
      </c>
    </row>
    <row r="1428" spans="1:7">
      <c r="A1428" t="s">
        <v>1205</v>
      </c>
      <c r="D1428">
        <v>7</v>
      </c>
      <c r="G1428">
        <v>7</v>
      </c>
    </row>
    <row r="1429" spans="1:7">
      <c r="A1429" t="s">
        <v>1218</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1207</v>
      </c>
      <c r="C1437">
        <v>1420</v>
      </c>
      <c r="D1437">
        <v>1208</v>
      </c>
      <c r="E1437">
        <v>596</v>
      </c>
      <c r="G1437">
        <v>3224</v>
      </c>
    </row>
    <row r="1438" spans="1:7">
      <c r="A1438" t="s">
        <v>1218</v>
      </c>
      <c r="B1438">
        <v>396</v>
      </c>
      <c r="E1438">
        <v>145</v>
      </c>
      <c r="G1438">
        <v>541</v>
      </c>
    </row>
    <row r="1439" spans="1:7">
      <c r="A1439" t="s">
        <v>808</v>
      </c>
      <c r="B1439">
        <v>978</v>
      </c>
      <c r="C1439">
        <v>1555</v>
      </c>
      <c r="D1439">
        <v>1095</v>
      </c>
      <c r="G1439">
        <v>3628</v>
      </c>
    </row>
    <row r="1440" spans="1:7">
      <c r="A1440" t="s">
        <v>1210</v>
      </c>
      <c r="B1440">
        <v>788</v>
      </c>
      <c r="C1440">
        <v>1083</v>
      </c>
      <c r="G1440">
        <v>1871</v>
      </c>
    </row>
    <row r="1441" spans="1:7">
      <c r="A1441" t="s">
        <v>1215</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1207</v>
      </c>
    </row>
    <row r="1453" spans="1:7">
      <c r="A1453" t="s">
        <v>1212</v>
      </c>
    </row>
    <row r="1454" spans="1:7">
      <c r="A1454" t="s">
        <v>1205</v>
      </c>
    </row>
    <row r="1455" spans="1:7">
      <c r="A1455" t="s">
        <v>1218</v>
      </c>
    </row>
    <row r="1456" spans="1:7">
      <c r="A1456" t="s">
        <v>808</v>
      </c>
      <c r="C1456">
        <v>400</v>
      </c>
      <c r="G1456">
        <v>400</v>
      </c>
    </row>
    <row r="1457" spans="1:7">
      <c r="A1457" t="s">
        <v>1210</v>
      </c>
    </row>
    <row r="1458" spans="1:7">
      <c r="A1458" t="s">
        <v>1215</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1207</v>
      </c>
    </row>
    <row r="1473" spans="1:7">
      <c r="A1473" t="s">
        <v>808</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792</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792</v>
      </c>
      <c r="B1489">
        <v>940</v>
      </c>
      <c r="C1489">
        <v>1575</v>
      </c>
      <c r="D1489">
        <v>507</v>
      </c>
      <c r="F1489">
        <v>354</v>
      </c>
      <c r="G1489">
        <v>3376</v>
      </c>
    </row>
    <row r="1490" spans="1:7">
      <c r="A1490" t="s">
        <v>806</v>
      </c>
      <c r="E1490">
        <v>2434</v>
      </c>
      <c r="G1490">
        <v>2434</v>
      </c>
    </row>
    <row r="1491" spans="1:7">
      <c r="A1491" t="s">
        <v>786</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765</v>
      </c>
      <c r="D1497">
        <v>544</v>
      </c>
      <c r="E1497">
        <v>723</v>
      </c>
      <c r="F1497">
        <v>563</v>
      </c>
      <c r="G1497">
        <v>1830</v>
      </c>
    </row>
    <row r="1498" spans="1:7">
      <c r="A1498" t="s">
        <v>871</v>
      </c>
      <c r="C1498">
        <v>3749</v>
      </c>
      <c r="G1498">
        <v>3749</v>
      </c>
    </row>
    <row r="1499" spans="1:7">
      <c r="A1499" t="s">
        <v>803</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792</v>
      </c>
      <c r="B1508">
        <v>864</v>
      </c>
      <c r="C1508">
        <v>674</v>
      </c>
      <c r="D1508">
        <v>724</v>
      </c>
      <c r="E1508">
        <v>165</v>
      </c>
      <c r="G1508">
        <v>2427</v>
      </c>
    </row>
    <row r="1509" spans="1:7">
      <c r="A1509" t="s">
        <v>806</v>
      </c>
      <c r="D1509">
        <v>1012</v>
      </c>
      <c r="G1509">
        <v>1012</v>
      </c>
    </row>
    <row r="1510" spans="1:7">
      <c r="A1510" t="s">
        <v>786</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765</v>
      </c>
      <c r="B1513">
        <v>1246</v>
      </c>
      <c r="G1513">
        <v>1246</v>
      </c>
    </row>
    <row r="1514" spans="1:7">
      <c r="A1514" t="s">
        <v>803</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801</v>
      </c>
      <c r="D1518">
        <v>947</v>
      </c>
      <c r="E1518">
        <v>1381</v>
      </c>
      <c r="G1518">
        <v>2328</v>
      </c>
    </row>
    <row r="1519" spans="1:7">
      <c r="A1519" t="s">
        <v>789</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795</v>
      </c>
      <c r="E1526">
        <v>513</v>
      </c>
      <c r="G1526">
        <v>513</v>
      </c>
    </row>
    <row r="1527" spans="1:7">
      <c r="A1527" t="s">
        <v>821</v>
      </c>
    </row>
    <row r="1528" spans="1:7">
      <c r="A1528" t="s">
        <v>806</v>
      </c>
      <c r="B1528">
        <v>757</v>
      </c>
      <c r="G1528">
        <v>757</v>
      </c>
    </row>
    <row r="1529" spans="1:7">
      <c r="A1529" t="s">
        <v>786</v>
      </c>
      <c r="C1529">
        <v>110</v>
      </c>
      <c r="G1529">
        <v>110</v>
      </c>
    </row>
    <row r="1530" spans="1:7">
      <c r="A1530" t="s">
        <v>765</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801</v>
      </c>
      <c r="B1534">
        <v>897</v>
      </c>
      <c r="C1534">
        <v>408</v>
      </c>
      <c r="G1534">
        <v>1305</v>
      </c>
    </row>
    <row r="1535" spans="1:7">
      <c r="A1535" t="s">
        <v>789</v>
      </c>
      <c r="B1535">
        <v>350</v>
      </c>
      <c r="G1535">
        <v>350</v>
      </c>
    </row>
    <row r="1536" spans="1:7">
      <c r="A1536" t="s">
        <v>767</v>
      </c>
      <c r="D1536">
        <v>140</v>
      </c>
      <c r="G1536">
        <v>140</v>
      </c>
    </row>
    <row r="1537" spans="1:7">
      <c r="A1537" t="s">
        <v>688</v>
      </c>
      <c r="C1537">
        <v>1174</v>
      </c>
      <c r="D1537">
        <v>1060</v>
      </c>
      <c r="E1537">
        <v>818</v>
      </c>
      <c r="F1537">
        <v>441</v>
      </c>
      <c r="G1537">
        <v>3493</v>
      </c>
    </row>
    <row r="1538" spans="1:7">
      <c r="A1538" t="s">
        <v>699</v>
      </c>
      <c r="C1538">
        <v>521</v>
      </c>
      <c r="D1538">
        <v>701</v>
      </c>
      <c r="E1538">
        <v>707</v>
      </c>
      <c r="F1538">
        <v>512</v>
      </c>
      <c r="G1538">
        <v>2441</v>
      </c>
    </row>
    <row r="1539" spans="1:7">
      <c r="A1539" t="s">
        <v>798</v>
      </c>
      <c r="C1539">
        <v>473</v>
      </c>
      <c r="D1539">
        <v>1258</v>
      </c>
      <c r="E1539">
        <v>1494</v>
      </c>
      <c r="G1539">
        <v>3225</v>
      </c>
    </row>
    <row r="1540" spans="1:7">
      <c r="A1540" t="s">
        <v>613</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s="48">
        <v>46156</v>
      </c>
      <c r="F1546" t="s">
        <v>473</v>
      </c>
    </row>
    <row r="1547" spans="1:7">
      <c r="A1547" t="s">
        <v>795</v>
      </c>
      <c r="D1547">
        <v>427</v>
      </c>
      <c r="F1547">
        <v>427</v>
      </c>
    </row>
    <row r="1548" spans="1:7">
      <c r="A1548" t="s">
        <v>781</v>
      </c>
    </row>
    <row r="1549" spans="1:7">
      <c r="A1549" t="s">
        <v>648</v>
      </c>
      <c r="D1549">
        <v>258</v>
      </c>
      <c r="F1549">
        <v>258</v>
      </c>
    </row>
    <row r="1550" spans="1:7">
      <c r="A1550" t="s">
        <v>806</v>
      </c>
      <c r="B1550">
        <v>1627</v>
      </c>
      <c r="F1550">
        <v>1627</v>
      </c>
    </row>
    <row r="1551" spans="1:7">
      <c r="A1551" t="s">
        <v>873</v>
      </c>
    </row>
    <row r="1552" spans="1:7">
      <c r="A1552" t="s">
        <v>765</v>
      </c>
      <c r="B1552">
        <v>114</v>
      </c>
      <c r="F1552">
        <v>114</v>
      </c>
    </row>
    <row r="1553" spans="1:6">
      <c r="A1553" t="s">
        <v>869</v>
      </c>
      <c r="B1553">
        <v>217</v>
      </c>
      <c r="F1553">
        <v>217</v>
      </c>
    </row>
    <row r="1554" spans="1:6">
      <c r="A1554" t="s">
        <v>801</v>
      </c>
      <c r="C1554">
        <v>2700</v>
      </c>
      <c r="F1554">
        <v>2700</v>
      </c>
    </row>
    <row r="1555" spans="1:6">
      <c r="A1555" t="s">
        <v>767</v>
      </c>
      <c r="B1555">
        <v>763</v>
      </c>
      <c r="C1555">
        <v>745</v>
      </c>
      <c r="D1555">
        <v>673</v>
      </c>
      <c r="F1555">
        <v>2181</v>
      </c>
    </row>
    <row r="1556" spans="1:6">
      <c r="A1556" t="s">
        <v>688</v>
      </c>
      <c r="C1556">
        <v>679</v>
      </c>
      <c r="D1556">
        <v>263</v>
      </c>
      <c r="F1556">
        <v>942</v>
      </c>
    </row>
    <row r="1557" spans="1:6">
      <c r="A1557" t="s">
        <v>699</v>
      </c>
    </row>
    <row r="1558" spans="1:6">
      <c r="A1558" t="s">
        <v>798</v>
      </c>
      <c r="B1558">
        <v>1070</v>
      </c>
      <c r="C1558">
        <v>584</v>
      </c>
      <c r="F1558">
        <v>1654</v>
      </c>
    </row>
    <row r="1559" spans="1:6">
      <c r="A1559" t="s">
        <v>616</v>
      </c>
      <c r="B1559">
        <v>525</v>
      </c>
      <c r="D1559">
        <v>787</v>
      </c>
      <c r="F1559">
        <v>1312</v>
      </c>
    </row>
    <row r="1560" spans="1:6">
      <c r="A1560" t="s">
        <v>670</v>
      </c>
      <c r="B1560">
        <v>483</v>
      </c>
      <c r="F1560">
        <v>483</v>
      </c>
    </row>
    <row r="1561" spans="1:6">
      <c r="A1561" t="s">
        <v>542</v>
      </c>
      <c r="C1561">
        <v>443</v>
      </c>
      <c r="D1561">
        <v>406</v>
      </c>
      <c r="F1561">
        <v>849</v>
      </c>
    </row>
    <row r="1562" spans="1:6">
      <c r="A1562" t="s">
        <v>667</v>
      </c>
      <c r="C1562">
        <v>1520</v>
      </c>
      <c r="D1562">
        <v>413</v>
      </c>
      <c r="F1562">
        <v>1933</v>
      </c>
    </row>
    <row r="1563" spans="1:6">
      <c r="A1563" t="s">
        <v>639</v>
      </c>
      <c r="D1563">
        <v>675</v>
      </c>
      <c r="F1563">
        <v>675</v>
      </c>
    </row>
    <row r="1564" spans="1:6">
      <c r="A1564" t="s">
        <v>608</v>
      </c>
      <c r="D1564">
        <v>1245</v>
      </c>
      <c r="F1564">
        <v>1245</v>
      </c>
    </row>
    <row r="1565" spans="1:6">
      <c r="A1565" t="s">
        <v>700</v>
      </c>
      <c r="D1565">
        <v>73</v>
      </c>
      <c r="F1565">
        <v>73</v>
      </c>
    </row>
    <row r="1566" spans="1:6">
      <c r="A1566" t="s">
        <v>779</v>
      </c>
      <c r="D1566">
        <v>292</v>
      </c>
      <c r="F1566">
        <v>292</v>
      </c>
    </row>
    <row r="1567" spans="1:6">
      <c r="A1567" t="s">
        <v>697</v>
      </c>
    </row>
    <row r="1568" spans="1:6">
      <c r="A1568" t="s">
        <v>810</v>
      </c>
    </row>
    <row r="1569" spans="1:6">
      <c r="A1569" t="s">
        <v>473</v>
      </c>
      <c r="B1569">
        <v>4799</v>
      </c>
      <c r="C1569">
        <v>6671</v>
      </c>
      <c r="D1569">
        <v>5512</v>
      </c>
      <c r="F1569">
        <v>16982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6"/>
  <sheetViews>
    <sheetView workbookViewId="0">
      <pane ySplit="1" topLeftCell="A3044" activePane="bottomLeft" state="frozen"/>
      <selection pane="bottomLeft" activeCell="D3055" sqref="D305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511</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510</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510</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509</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591</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795</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795</v>
      </c>
      <c r="B2023" s="175" t="s">
        <v>1471</v>
      </c>
      <c r="C2023" s="239">
        <v>45974</v>
      </c>
      <c r="D2023" s="11">
        <v>325</v>
      </c>
      <c r="G2023" t="s">
        <v>2188</v>
      </c>
    </row>
    <row r="2024" spans="1:7" ht="15.75">
      <c r="A2024" s="11" t="s">
        <v>795</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795</v>
      </c>
      <c r="B2036" s="175" t="s">
        <v>1471</v>
      </c>
      <c r="C2036" s="239">
        <v>45975</v>
      </c>
      <c r="D2036" s="11">
        <v>430</v>
      </c>
      <c r="G2036" t="s">
        <v>2188</v>
      </c>
    </row>
    <row r="2037" spans="1:7">
      <c r="A2037" s="234" t="s">
        <v>919</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846</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795</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509</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859</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859</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859</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827</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859</v>
      </c>
      <c r="C2688" s="23">
        <v>46069</v>
      </c>
      <c r="D2688" s="89">
        <v>669</v>
      </c>
      <c r="G2688" t="s">
        <v>1467</v>
      </c>
    </row>
    <row r="2689" spans="1:7">
      <c r="A2689" s="244" t="s">
        <v>997</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859</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859</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859</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967</v>
      </c>
      <c r="B2713" s="240" t="s">
        <v>52</v>
      </c>
      <c r="C2713" s="23">
        <v>46073</v>
      </c>
      <c r="D2713" s="89">
        <v>1008</v>
      </c>
      <c r="G2713" t="s">
        <v>1467</v>
      </c>
    </row>
    <row r="2714" spans="1:7">
      <c r="A2714" s="240" t="s">
        <v>781</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859</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859</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827</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659</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648</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648</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648</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648</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859</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830</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830</v>
      </c>
      <c r="B2847" s="1236" t="s">
        <v>58</v>
      </c>
      <c r="C2847" s="23">
        <v>46111</v>
      </c>
      <c r="D2847" s="11">
        <v>526</v>
      </c>
      <c r="G2847" t="s">
        <v>1468</v>
      </c>
    </row>
    <row r="2848" spans="1:7">
      <c r="A2848" s="1237" t="s">
        <v>808</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808</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808</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808</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808</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808</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808</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792</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792</v>
      </c>
      <c r="B2906" s="1225" t="s">
        <v>52</v>
      </c>
      <c r="C2906" s="23">
        <v>46129</v>
      </c>
      <c r="F2906" s="11" t="s">
        <v>2543</v>
      </c>
      <c r="G2906" t="s">
        <v>1469</v>
      </c>
    </row>
    <row r="2907" spans="1:7">
      <c r="A2907" s="1224" t="s">
        <v>792</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786</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792</v>
      </c>
      <c r="B2913" s="1224" t="s">
        <v>52</v>
      </c>
      <c r="C2913" s="23">
        <v>46133</v>
      </c>
      <c r="D2913" s="89">
        <v>1575</v>
      </c>
      <c r="G2913" t="s">
        <v>1469</v>
      </c>
    </row>
    <row r="2914" spans="1:7">
      <c r="A2914" s="1225" t="s">
        <v>821</v>
      </c>
      <c r="B2914" s="1225" t="s">
        <v>54</v>
      </c>
      <c r="C2914" s="23">
        <v>46133</v>
      </c>
      <c r="D2914" s="11">
        <v>866</v>
      </c>
      <c r="G2914" t="s">
        <v>1469</v>
      </c>
    </row>
    <row r="2915" spans="1:7">
      <c r="A2915" s="1225" t="s">
        <v>786</v>
      </c>
      <c r="B2915" s="1225" t="s">
        <v>1471</v>
      </c>
      <c r="C2915" s="23">
        <v>46133</v>
      </c>
      <c r="D2915" s="11">
        <v>290</v>
      </c>
      <c r="G2915" t="s">
        <v>1469</v>
      </c>
    </row>
    <row r="2916" spans="1:7">
      <c r="A2916" s="1225" t="s">
        <v>786</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792</v>
      </c>
      <c r="B2923" s="1224" t="s">
        <v>52</v>
      </c>
      <c r="C2923" s="23">
        <v>46134</v>
      </c>
      <c r="D2923" s="11">
        <v>507</v>
      </c>
      <c r="G2923" t="s">
        <v>1469</v>
      </c>
    </row>
    <row r="2924" spans="1:7">
      <c r="A2924" s="1225" t="s">
        <v>821</v>
      </c>
      <c r="B2924" s="1225" t="s">
        <v>54</v>
      </c>
      <c r="C2924" s="23">
        <v>46134</v>
      </c>
      <c r="D2924" s="11">
        <v>969</v>
      </c>
      <c r="G2924" t="s">
        <v>1469</v>
      </c>
    </row>
    <row r="2925" spans="1:7">
      <c r="A2925" s="1225" t="s">
        <v>786</v>
      </c>
      <c r="B2925" s="1225" t="s">
        <v>1471</v>
      </c>
      <c r="C2925" s="23">
        <v>46134</v>
      </c>
      <c r="D2925" s="11">
        <v>183</v>
      </c>
      <c r="G2925" t="s">
        <v>1469</v>
      </c>
    </row>
    <row r="2926" spans="1:7">
      <c r="A2926" s="1225" t="s">
        <v>786</v>
      </c>
      <c r="B2926" s="1225" t="s">
        <v>1471</v>
      </c>
      <c r="C2926" s="23">
        <v>46134</v>
      </c>
      <c r="D2926" s="11">
        <v>596</v>
      </c>
      <c r="G2926" t="s">
        <v>1469</v>
      </c>
    </row>
    <row r="2927" spans="1:7">
      <c r="A2927" s="477" t="s">
        <v>831</v>
      </c>
      <c r="B2927" s="477" t="s">
        <v>54</v>
      </c>
      <c r="C2927" s="23">
        <v>46134</v>
      </c>
      <c r="D2927" s="89">
        <v>1009</v>
      </c>
      <c r="G2927" t="s">
        <v>1469</v>
      </c>
    </row>
    <row r="2928" spans="1:7">
      <c r="A2928" s="240" t="s">
        <v>765</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792</v>
      </c>
      <c r="B2931" s="1224" t="s">
        <v>52</v>
      </c>
      <c r="C2931" s="23">
        <v>46135</v>
      </c>
      <c r="F2931" s="1229" t="s">
        <v>1961</v>
      </c>
      <c r="G2931" t="s">
        <v>1469</v>
      </c>
    </row>
    <row r="2932" spans="1:7">
      <c r="A2932" s="1225" t="s">
        <v>806</v>
      </c>
      <c r="B2932" s="1225" t="s">
        <v>52</v>
      </c>
      <c r="C2932" s="23">
        <v>46135</v>
      </c>
      <c r="D2932" s="89">
        <v>2434</v>
      </c>
      <c r="G2932" t="s">
        <v>1469</v>
      </c>
    </row>
    <row r="2933" spans="1:7">
      <c r="A2933" s="1225" t="s">
        <v>821</v>
      </c>
      <c r="B2933" s="1225" t="s">
        <v>54</v>
      </c>
      <c r="C2933" s="23">
        <v>46135</v>
      </c>
      <c r="D2933" s="11">
        <v>262</v>
      </c>
      <c r="G2933" t="s">
        <v>1469</v>
      </c>
    </row>
    <row r="2934" spans="1:7">
      <c r="A2934" s="1225" t="s">
        <v>786</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765</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803</v>
      </c>
      <c r="B2940" s="1224" t="s">
        <v>54</v>
      </c>
      <c r="C2940" s="23">
        <v>46136</v>
      </c>
      <c r="D2940" s="89">
        <v>1587</v>
      </c>
      <c r="F2940" s="11" t="s">
        <v>2551</v>
      </c>
      <c r="G2940" t="s">
        <v>1469</v>
      </c>
    </row>
    <row r="2941" spans="1:7">
      <c r="A2941" s="1225" t="s">
        <v>792</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765</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803</v>
      </c>
      <c r="B2951" s="1224" t="s">
        <v>54</v>
      </c>
      <c r="C2951" s="23">
        <v>46139</v>
      </c>
      <c r="D2951" s="89">
        <v>1339</v>
      </c>
      <c r="G2951" t="s">
        <v>1469</v>
      </c>
    </row>
    <row r="2952" spans="1:7">
      <c r="A2952" s="1225" t="s">
        <v>792</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765</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786</v>
      </c>
      <c r="B2958" s="1418" t="s">
        <v>1471</v>
      </c>
      <c r="C2958" s="23">
        <v>46140</v>
      </c>
      <c r="D2958" s="11">
        <v>276</v>
      </c>
      <c r="G2958" t="s">
        <v>1469</v>
      </c>
    </row>
    <row r="2959" spans="1:7">
      <c r="A2959" s="1415" t="s">
        <v>803</v>
      </c>
      <c r="B2959" s="1419" t="s">
        <v>2555</v>
      </c>
      <c r="C2959" s="23">
        <v>46140</v>
      </c>
      <c r="D2959" s="11">
        <v>857</v>
      </c>
      <c r="G2959" t="s">
        <v>1469</v>
      </c>
    </row>
    <row r="2960" spans="1:7">
      <c r="A2960" s="1415" t="s">
        <v>792</v>
      </c>
      <c r="B2960" s="1419" t="s">
        <v>52</v>
      </c>
      <c r="C2960" s="23">
        <v>46140</v>
      </c>
      <c r="D2960" s="89">
        <v>674</v>
      </c>
      <c r="G2960" t="s">
        <v>1469</v>
      </c>
    </row>
    <row r="2961" spans="1:7">
      <c r="A2961" s="1417" t="s">
        <v>789</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767</v>
      </c>
      <c r="B2963" s="240" t="s">
        <v>2548</v>
      </c>
      <c r="C2963" s="23">
        <v>46140</v>
      </c>
      <c r="D2963" s="11">
        <v>540</v>
      </c>
      <c r="G2963" t="s">
        <v>1469</v>
      </c>
    </row>
    <row r="2964" spans="1:7">
      <c r="A2964" s="240" t="s">
        <v>767</v>
      </c>
      <c r="B2964" s="240" t="s">
        <v>2548</v>
      </c>
      <c r="C2964" s="23">
        <v>46140</v>
      </c>
      <c r="D2964" s="11">
        <v>168</v>
      </c>
      <c r="G2964" t="s">
        <v>1469</v>
      </c>
    </row>
    <row r="2965" spans="1:7">
      <c r="A2965" s="240" t="s">
        <v>869</v>
      </c>
      <c r="B2965" s="240" t="s">
        <v>1193</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803</v>
      </c>
      <c r="B2969" s="1225" t="s">
        <v>54</v>
      </c>
      <c r="C2969" s="23">
        <v>46141</v>
      </c>
      <c r="D2969" s="11">
        <v>32</v>
      </c>
      <c r="F2969" s="11" t="s">
        <v>2556</v>
      </c>
      <c r="G2969" t="s">
        <v>1469</v>
      </c>
    </row>
    <row r="2970" spans="1:7">
      <c r="A2970" s="1225" t="s">
        <v>801</v>
      </c>
      <c r="B2970" s="1225" t="s">
        <v>54</v>
      </c>
      <c r="C2970" s="23">
        <v>46141</v>
      </c>
      <c r="D2970" s="11">
        <v>947</v>
      </c>
      <c r="G2970" t="s">
        <v>1469</v>
      </c>
    </row>
    <row r="2971" spans="1:7">
      <c r="A2971" s="1225" t="s">
        <v>806</v>
      </c>
      <c r="B2971" s="1225" t="s">
        <v>52</v>
      </c>
      <c r="C2971" s="23">
        <v>46141</v>
      </c>
      <c r="D2971" s="89">
        <v>1012</v>
      </c>
      <c r="G2971" t="s">
        <v>1469</v>
      </c>
    </row>
    <row r="2972" spans="1:7">
      <c r="A2972" s="1225" t="s">
        <v>789</v>
      </c>
      <c r="B2972" s="1225" t="s">
        <v>54</v>
      </c>
      <c r="C2972" s="23">
        <v>46141</v>
      </c>
      <c r="D2972" s="89">
        <v>1216</v>
      </c>
      <c r="G2972" t="s">
        <v>1469</v>
      </c>
    </row>
    <row r="2973" spans="1:7">
      <c r="A2973" s="1225" t="s">
        <v>792</v>
      </c>
      <c r="B2973" s="1225" t="s">
        <v>52</v>
      </c>
      <c r="C2973" s="23">
        <v>46141</v>
      </c>
      <c r="D2973" s="11">
        <v>724</v>
      </c>
      <c r="G2973" t="s">
        <v>1469</v>
      </c>
    </row>
    <row r="2974" spans="1:7">
      <c r="A2974" s="240" t="s">
        <v>767</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1193</v>
      </c>
      <c r="C2978" s="23">
        <v>46142</v>
      </c>
      <c r="F2978" s="11" t="s">
        <v>1553</v>
      </c>
      <c r="G2978" t="s">
        <v>1469</v>
      </c>
    </row>
    <row r="2979" spans="1:7">
      <c r="A2979" s="1224" t="s">
        <v>786</v>
      </c>
      <c r="B2979" s="1224" t="s">
        <v>1471</v>
      </c>
      <c r="C2979" s="23">
        <v>46142</v>
      </c>
      <c r="D2979" s="11">
        <v>285</v>
      </c>
      <c r="G2979" t="s">
        <v>1469</v>
      </c>
    </row>
    <row r="2980" spans="1:7">
      <c r="A2980" s="1225" t="s">
        <v>786</v>
      </c>
      <c r="B2980" s="1225" t="s">
        <v>1471</v>
      </c>
      <c r="C2980" s="23">
        <v>46142</v>
      </c>
      <c r="D2980" s="11">
        <v>140</v>
      </c>
      <c r="F2980" s="11" t="s">
        <v>1599</v>
      </c>
      <c r="G2980" t="s">
        <v>1469</v>
      </c>
    </row>
    <row r="2981" spans="1:7">
      <c r="A2981" s="1225" t="s">
        <v>801</v>
      </c>
      <c r="B2981" s="1225" t="s">
        <v>54</v>
      </c>
      <c r="C2981" s="23">
        <v>46142</v>
      </c>
      <c r="D2981" s="89">
        <v>1381</v>
      </c>
      <c r="G2981" t="s">
        <v>1469</v>
      </c>
    </row>
    <row r="2982" spans="1:7">
      <c r="A2982" s="1426" t="s">
        <v>853</v>
      </c>
      <c r="B2982" s="1225" t="s">
        <v>469</v>
      </c>
      <c r="C2982" s="23">
        <v>46142</v>
      </c>
      <c r="D2982" s="89">
        <v>2018</v>
      </c>
      <c r="G2982" t="s">
        <v>1469</v>
      </c>
    </row>
    <row r="2983" spans="1:7">
      <c r="A2983" s="1224" t="s">
        <v>789</v>
      </c>
      <c r="B2983" s="1225" t="s">
        <v>54</v>
      </c>
      <c r="C2983" s="23">
        <v>46142</v>
      </c>
      <c r="D2983" s="89">
        <v>2932</v>
      </c>
      <c r="G2983" t="s">
        <v>1469</v>
      </c>
    </row>
    <row r="2984" spans="1:7">
      <c r="A2984" s="1225" t="s">
        <v>792</v>
      </c>
      <c r="B2984" s="1225" t="s">
        <v>52</v>
      </c>
      <c r="C2984" s="23">
        <v>46142</v>
      </c>
      <c r="D2984" s="11">
        <v>165</v>
      </c>
      <c r="G2984" t="s">
        <v>1469</v>
      </c>
    </row>
    <row r="2985" spans="1:7">
      <c r="A2985" s="240" t="s">
        <v>869</v>
      </c>
      <c r="B2985" s="240" t="s">
        <v>859</v>
      </c>
      <c r="C2985" s="23">
        <v>46143</v>
      </c>
      <c r="D2985" s="11">
        <v>549</v>
      </c>
      <c r="G2985" t="s">
        <v>2559</v>
      </c>
    </row>
    <row r="2986" spans="1:7">
      <c r="A2986" s="1224" t="s">
        <v>786</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789</v>
      </c>
      <c r="B2989" s="1224" t="s">
        <v>54</v>
      </c>
      <c r="C2989" s="23">
        <v>46146</v>
      </c>
      <c r="D2989" s="11">
        <v>350</v>
      </c>
      <c r="G2989" t="s">
        <v>2559</v>
      </c>
    </row>
    <row r="2990" spans="1:7">
      <c r="A2990" s="1225" t="s">
        <v>801</v>
      </c>
      <c r="B2990" s="1225" t="s">
        <v>54</v>
      </c>
      <c r="C2990" s="23">
        <v>46146</v>
      </c>
      <c r="D2990" s="11">
        <v>897</v>
      </c>
      <c r="G2990" t="s">
        <v>2559</v>
      </c>
    </row>
    <row r="2991" spans="1:7">
      <c r="A2991" s="1225" t="s">
        <v>806</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786</v>
      </c>
      <c r="B2994" s="1224" t="s">
        <v>1471</v>
      </c>
      <c r="C2994" s="23">
        <v>46147</v>
      </c>
      <c r="D2994" s="11">
        <v>110</v>
      </c>
      <c r="G2994" t="s">
        <v>2559</v>
      </c>
    </row>
    <row r="2995" spans="1:7">
      <c r="A2995" s="1225" t="s">
        <v>798</v>
      </c>
      <c r="B2995" s="1225" t="s">
        <v>54</v>
      </c>
      <c r="C2995" s="23">
        <v>46147</v>
      </c>
      <c r="D2995" s="11">
        <v>473</v>
      </c>
      <c r="G2995" t="s">
        <v>2559</v>
      </c>
    </row>
    <row r="2996" spans="1:7">
      <c r="A2996" s="1225" t="s">
        <v>801</v>
      </c>
      <c r="B2996" s="1225" t="s">
        <v>54</v>
      </c>
      <c r="C2996" s="23">
        <v>46147</v>
      </c>
      <c r="D2996" s="11">
        <v>408</v>
      </c>
      <c r="G2996" t="s">
        <v>2559</v>
      </c>
    </row>
    <row r="2997" spans="1:7">
      <c r="A2997" s="1225" t="s">
        <v>853</v>
      </c>
      <c r="B2997" s="1225" t="s">
        <v>2560</v>
      </c>
      <c r="C2997" s="23">
        <v>46147</v>
      </c>
      <c r="D2997" s="11">
        <v>463</v>
      </c>
      <c r="G2997" t="s">
        <v>2559</v>
      </c>
    </row>
    <row r="2998" spans="1:7">
      <c r="A2998" s="1225" t="s">
        <v>688</v>
      </c>
      <c r="B2998" s="1225" t="s">
        <v>54</v>
      </c>
      <c r="C2998" s="23">
        <v>46147</v>
      </c>
      <c r="D2998" s="89">
        <v>1174</v>
      </c>
      <c r="G2998" t="s">
        <v>2559</v>
      </c>
    </row>
    <row r="2999" spans="1:7">
      <c r="A2999" s="1225" t="s">
        <v>699</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798</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688</v>
      </c>
      <c r="B3006" s="1225" t="s">
        <v>54</v>
      </c>
      <c r="C3006" s="23">
        <v>46148</v>
      </c>
      <c r="D3006" s="89">
        <v>1060</v>
      </c>
      <c r="G3006" t="s">
        <v>2559</v>
      </c>
    </row>
    <row r="3007" spans="1:7">
      <c r="A3007" s="1225" t="s">
        <v>699</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767</v>
      </c>
      <c r="B3009" s="240" t="s">
        <v>2548</v>
      </c>
      <c r="C3009" s="23">
        <v>46148</v>
      </c>
      <c r="D3009" s="11">
        <v>140</v>
      </c>
      <c r="G3009" t="s">
        <v>2559</v>
      </c>
    </row>
    <row r="3010" spans="1:7">
      <c r="A3010" s="240" t="s">
        <v>869</v>
      </c>
      <c r="B3010" s="240" t="s">
        <v>859</v>
      </c>
      <c r="C3010" s="23">
        <v>46149</v>
      </c>
      <c r="F3010" s="1453" t="s">
        <v>2328</v>
      </c>
      <c r="G3010" t="s">
        <v>2559</v>
      </c>
    </row>
    <row r="3011" spans="1:7">
      <c r="A3011" s="1224" t="s">
        <v>798</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688</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699</v>
      </c>
      <c r="B3016" s="1225" t="s">
        <v>1471</v>
      </c>
      <c r="C3016" s="23">
        <v>46149</v>
      </c>
      <c r="D3016" s="11">
        <v>707</v>
      </c>
      <c r="F3016" s="11" t="s">
        <v>1599</v>
      </c>
      <c r="G3016" t="s">
        <v>2559</v>
      </c>
    </row>
    <row r="3017" spans="1:7">
      <c r="A3017" s="1224" t="s">
        <v>789</v>
      </c>
      <c r="B3017" s="1224" t="s">
        <v>2564</v>
      </c>
      <c r="C3017" s="23">
        <v>46149</v>
      </c>
      <c r="E3017" s="250">
        <v>7552</v>
      </c>
      <c r="F3017" s="11" t="s">
        <v>2565</v>
      </c>
      <c r="G3017" t="s">
        <v>2559</v>
      </c>
    </row>
    <row r="3018" spans="1:7">
      <c r="A3018" s="1225" t="s">
        <v>795</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786</v>
      </c>
      <c r="B3020" s="1224" t="s">
        <v>2564</v>
      </c>
      <c r="C3020" s="23">
        <v>46150</v>
      </c>
      <c r="E3020" s="250">
        <v>7946</v>
      </c>
      <c r="F3020" s="11" t="s">
        <v>2567</v>
      </c>
      <c r="G3020" t="s">
        <v>2559</v>
      </c>
    </row>
    <row r="3021" spans="1:7">
      <c r="A3021" s="1226" t="s">
        <v>688</v>
      </c>
      <c r="B3021" s="1225" t="s">
        <v>54</v>
      </c>
      <c r="C3021" s="23">
        <v>46150</v>
      </c>
      <c r="D3021" s="11">
        <v>441</v>
      </c>
      <c r="G3021" t="s">
        <v>2559</v>
      </c>
    </row>
    <row r="3022" spans="1:7">
      <c r="A3022" s="1225" t="s">
        <v>1541</v>
      </c>
      <c r="B3022" s="1225" t="s">
        <v>2560</v>
      </c>
      <c r="C3022" s="23">
        <v>46150</v>
      </c>
      <c r="D3022" s="89">
        <v>1540</v>
      </c>
      <c r="G3022" t="s">
        <v>2559</v>
      </c>
    </row>
    <row r="3023" spans="1:7">
      <c r="A3023" s="1225" t="s">
        <v>699</v>
      </c>
      <c r="B3023" s="1225" t="s">
        <v>1471</v>
      </c>
      <c r="C3023" s="23">
        <v>46150</v>
      </c>
      <c r="D3023" s="11">
        <v>512</v>
      </c>
      <c r="G3023" t="s">
        <v>2559</v>
      </c>
    </row>
    <row r="3024" spans="1:7">
      <c r="A3024" s="1225" t="s">
        <v>699</v>
      </c>
      <c r="B3024" s="1236" t="s">
        <v>2564</v>
      </c>
      <c r="C3024" s="23">
        <v>46150</v>
      </c>
      <c r="E3024" s="250">
        <v>2142</v>
      </c>
      <c r="F3024" s="11" t="s">
        <v>2568</v>
      </c>
      <c r="G3024" t="s">
        <v>2559</v>
      </c>
    </row>
    <row r="3025" spans="1:7">
      <c r="A3025" s="240" t="s">
        <v>765</v>
      </c>
      <c r="B3025" s="240" t="s">
        <v>2548</v>
      </c>
      <c r="C3025" s="23">
        <v>46150</v>
      </c>
      <c r="D3025" s="11">
        <v>630</v>
      </c>
      <c r="G3025" t="s">
        <v>2559</v>
      </c>
    </row>
    <row r="3026" spans="1:7">
      <c r="A3026" s="1182" t="s">
        <v>869</v>
      </c>
      <c r="B3026" s="1182" t="s">
        <v>859</v>
      </c>
      <c r="C3026" s="23">
        <v>46153</v>
      </c>
      <c r="D3026" s="11">
        <v>217</v>
      </c>
      <c r="G3026" t="s">
        <v>2559</v>
      </c>
    </row>
    <row r="3027" spans="1:7">
      <c r="A3027" s="1236" t="s">
        <v>798</v>
      </c>
      <c r="B3027" s="1236" t="s">
        <v>54</v>
      </c>
      <c r="C3027" s="23">
        <v>46153</v>
      </c>
      <c r="D3027" s="89">
        <v>1070</v>
      </c>
      <c r="G3027" t="s">
        <v>2559</v>
      </c>
    </row>
    <row r="3028" spans="1:7">
      <c r="A3028" s="1457" t="s">
        <v>806</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670</v>
      </c>
      <c r="B3030" s="1459" t="s">
        <v>2560</v>
      </c>
      <c r="C3030" s="23">
        <v>46153</v>
      </c>
      <c r="D3030" s="11">
        <v>483</v>
      </c>
      <c r="G3030" t="s">
        <v>2559</v>
      </c>
    </row>
    <row r="3031" spans="1:7">
      <c r="A3031" s="1460" t="s">
        <v>688</v>
      </c>
      <c r="B3031" s="1460" t="s">
        <v>54</v>
      </c>
      <c r="C3031" s="23">
        <v>46153</v>
      </c>
      <c r="F3031" s="1175" t="s">
        <v>1747</v>
      </c>
      <c r="G3031" t="s">
        <v>2559</v>
      </c>
    </row>
    <row r="3032" spans="1:7">
      <c r="A3032" s="1459" t="s">
        <v>699</v>
      </c>
      <c r="B3032" s="1459" t="s">
        <v>1471</v>
      </c>
      <c r="C3032" s="23">
        <v>46153</v>
      </c>
      <c r="F3032" s="1466" t="s">
        <v>1747</v>
      </c>
      <c r="G3032" t="s">
        <v>2559</v>
      </c>
    </row>
    <row r="3033" spans="1:7">
      <c r="A3033" s="1182" t="s">
        <v>765</v>
      </c>
      <c r="B3033" s="1182" t="s">
        <v>2548</v>
      </c>
      <c r="C3033" s="23">
        <v>46153</v>
      </c>
      <c r="D3033" s="11">
        <v>114</v>
      </c>
      <c r="F3033" s="1465"/>
      <c r="G3033" t="s">
        <v>2559</v>
      </c>
    </row>
    <row r="3034" spans="1:7">
      <c r="A3034" s="1182" t="s">
        <v>767</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798</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801</v>
      </c>
      <c r="B3038" s="1225" t="s">
        <v>54</v>
      </c>
      <c r="C3038" s="23">
        <v>46154</v>
      </c>
      <c r="D3038" s="89">
        <v>2700</v>
      </c>
      <c r="F3038" s="11" t="s">
        <v>2570</v>
      </c>
      <c r="G3038" t="s">
        <v>2559</v>
      </c>
    </row>
    <row r="3039" spans="1:7">
      <c r="A3039" s="1225" t="s">
        <v>688</v>
      </c>
      <c r="B3039" s="1225" t="s">
        <v>54</v>
      </c>
      <c r="C3039" s="23">
        <v>46154</v>
      </c>
      <c r="D3039" s="11">
        <v>679</v>
      </c>
      <c r="G3039" t="s">
        <v>2559</v>
      </c>
    </row>
    <row r="3040" spans="1:7">
      <c r="A3040" s="1226" t="s">
        <v>667</v>
      </c>
      <c r="B3040" s="1464" t="s">
        <v>2560</v>
      </c>
      <c r="C3040" s="23">
        <v>46154</v>
      </c>
      <c r="D3040" s="89">
        <v>1520</v>
      </c>
      <c r="G3040" t="s">
        <v>2559</v>
      </c>
    </row>
    <row r="3041" spans="1:7">
      <c r="A3041" s="1182" t="s">
        <v>767</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7" t="s">
        <v>639</v>
      </c>
      <c r="B3043" s="1467"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688</v>
      </c>
      <c r="B3046" s="1225" t="s">
        <v>54</v>
      </c>
      <c r="C3046" s="23">
        <v>46155</v>
      </c>
      <c r="D3046" s="11">
        <v>263</v>
      </c>
      <c r="G3046" t="s">
        <v>2559</v>
      </c>
    </row>
    <row r="3047" spans="1:7">
      <c r="A3047" s="1226" t="s">
        <v>667</v>
      </c>
      <c r="B3047" s="1225" t="s">
        <v>2560</v>
      </c>
      <c r="C3047" s="23">
        <v>46155</v>
      </c>
      <c r="D3047" s="11">
        <v>413</v>
      </c>
      <c r="G3047" t="s">
        <v>2559</v>
      </c>
    </row>
    <row r="3048" spans="1:7">
      <c r="A3048" s="1464" t="s">
        <v>700</v>
      </c>
      <c r="B3048" s="1464" t="s">
        <v>1471</v>
      </c>
      <c r="C3048" s="23">
        <v>46155</v>
      </c>
      <c r="D3048" s="11">
        <v>73</v>
      </c>
      <c r="G3048" t="s">
        <v>2559</v>
      </c>
    </row>
    <row r="3049" spans="1:7">
      <c r="A3049" s="1464" t="s">
        <v>795</v>
      </c>
      <c r="B3049" s="1464" t="s">
        <v>52</v>
      </c>
      <c r="C3049" s="23">
        <v>46155</v>
      </c>
      <c r="D3049" s="11">
        <v>427</v>
      </c>
      <c r="G3049" t="s">
        <v>2559</v>
      </c>
    </row>
    <row r="3050" spans="1:7">
      <c r="A3050" s="1464" t="s">
        <v>648</v>
      </c>
      <c r="B3050" s="1464" t="s">
        <v>1471</v>
      </c>
      <c r="C3050" s="23">
        <v>46155</v>
      </c>
      <c r="D3050" s="11">
        <v>258</v>
      </c>
      <c r="G3050" t="s">
        <v>2559</v>
      </c>
    </row>
    <row r="3051" spans="1:7">
      <c r="A3051" s="1464" t="s">
        <v>781</v>
      </c>
      <c r="B3051" s="1464" t="s">
        <v>2387</v>
      </c>
      <c r="C3051" s="23">
        <v>46155</v>
      </c>
      <c r="E3051" s="250">
        <v>6032</v>
      </c>
      <c r="F3051" s="11" t="s">
        <v>2571</v>
      </c>
      <c r="G3051" t="s">
        <v>2559</v>
      </c>
    </row>
    <row r="3052" spans="1:7">
      <c r="A3052" s="240" t="s">
        <v>767</v>
      </c>
      <c r="B3052" s="240" t="s">
        <v>2548</v>
      </c>
      <c r="C3052" s="23">
        <v>46155</v>
      </c>
      <c r="D3052" s="11">
        <v>673</v>
      </c>
      <c r="G3052" t="s">
        <v>2559</v>
      </c>
    </row>
    <row r="3053" spans="1:7">
      <c r="A3053" s="244" t="s">
        <v>779</v>
      </c>
      <c r="B3053" s="244" t="s">
        <v>2548</v>
      </c>
      <c r="C3053" s="23">
        <v>46155</v>
      </c>
      <c r="D3053" s="11">
        <v>292</v>
      </c>
      <c r="G3053" t="s">
        <v>2559</v>
      </c>
    </row>
    <row r="3054" spans="1:7">
      <c r="A3054" s="1224" t="s">
        <v>542</v>
      </c>
      <c r="B3054" s="1459" t="s">
        <v>1471</v>
      </c>
      <c r="C3054" s="23">
        <v>46156</v>
      </c>
      <c r="G3054" t="s">
        <v>2559</v>
      </c>
    </row>
    <row r="3055" spans="1:7">
      <c r="A3055" s="1224" t="s">
        <v>688</v>
      </c>
      <c r="B3055" s="1224" t="s">
        <v>54</v>
      </c>
      <c r="C3055" s="23">
        <v>46156</v>
      </c>
      <c r="G3055" t="s">
        <v>2559</v>
      </c>
    </row>
    <row r="3056" spans="1:7">
      <c r="A3056" s="1225" t="s">
        <v>667</v>
      </c>
      <c r="B3056" s="1225" t="s">
        <v>2560</v>
      </c>
      <c r="C3056" s="23">
        <v>46156</v>
      </c>
      <c r="G3056" t="s">
        <v>2559</v>
      </c>
    </row>
    <row r="3057" spans="1:7">
      <c r="A3057" s="1225" t="s">
        <v>697</v>
      </c>
      <c r="B3057" s="1225" t="s">
        <v>1471</v>
      </c>
      <c r="C3057" s="23">
        <v>46156</v>
      </c>
      <c r="G3057" t="s">
        <v>2559</v>
      </c>
    </row>
    <row r="3058" spans="1:7">
      <c r="A3058" s="1225" t="s">
        <v>873</v>
      </c>
      <c r="B3058" s="1225" t="s">
        <v>1471</v>
      </c>
      <c r="C3058" s="23">
        <v>46156</v>
      </c>
      <c r="G3058" t="s">
        <v>2559</v>
      </c>
    </row>
    <row r="3059" spans="1:7">
      <c r="A3059" s="1225" t="s">
        <v>639</v>
      </c>
      <c r="B3059" s="1225" t="s">
        <v>54</v>
      </c>
      <c r="C3059" s="23">
        <v>46156</v>
      </c>
      <c r="G3059" t="s">
        <v>2559</v>
      </c>
    </row>
    <row r="3060" spans="1:7">
      <c r="A3060" s="1225" t="s">
        <v>608</v>
      </c>
      <c r="B3060" s="1225" t="s">
        <v>54</v>
      </c>
      <c r="C3060" s="23">
        <v>46156</v>
      </c>
      <c r="G3060" t="s">
        <v>2559</v>
      </c>
    </row>
    <row r="3061" spans="1:7">
      <c r="A3061" s="1463" t="s">
        <v>616</v>
      </c>
      <c r="B3061" s="1225" t="s">
        <v>471</v>
      </c>
      <c r="C3061" s="23">
        <v>46156</v>
      </c>
      <c r="G3061" t="s">
        <v>2559</v>
      </c>
    </row>
    <row r="3062" spans="1:7">
      <c r="A3062" s="1225" t="s">
        <v>810</v>
      </c>
      <c r="B3062" s="1225" t="s">
        <v>54</v>
      </c>
      <c r="C3062" s="23">
        <v>46156</v>
      </c>
      <c r="G3062" t="s">
        <v>2559</v>
      </c>
    </row>
    <row r="3063" spans="1:7">
      <c r="A3063" s="1463" t="s">
        <v>781</v>
      </c>
      <c r="B3063" s="1463" t="s">
        <v>2387</v>
      </c>
      <c r="C3063" s="23">
        <v>46156</v>
      </c>
      <c r="G3063" t="s">
        <v>2559</v>
      </c>
    </row>
    <row r="3064" spans="1:7">
      <c r="A3064" s="1472" t="s">
        <v>648</v>
      </c>
      <c r="B3064" s="1225" t="s">
        <v>1471</v>
      </c>
      <c r="C3064" s="23">
        <v>46156</v>
      </c>
      <c r="G3064" t="s">
        <v>2559</v>
      </c>
    </row>
    <row r="3065" spans="1:7">
      <c r="A3065" s="240" t="s">
        <v>767</v>
      </c>
      <c r="B3065" s="240" t="s">
        <v>2548</v>
      </c>
      <c r="C3065" s="23">
        <v>46156</v>
      </c>
      <c r="G3065" t="s">
        <v>2559</v>
      </c>
    </row>
    <row r="3066" spans="1:7">
      <c r="A3066" s="244" t="s">
        <v>779</v>
      </c>
      <c r="B3066" s="244" t="s">
        <v>2548</v>
      </c>
      <c r="C3066" s="23">
        <v>46156</v>
      </c>
      <c r="G3066"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1475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FB-HTG237</v>
      </c>
      <c r="B98" s="271" t="str">
        <v>Fort Myers</v>
      </c>
      <c r="C98" s="943">
        <v>46171</v>
      </c>
      <c r="D98" s="271">
        <v>0</v>
      </c>
      <c r="E98" s="271" t="str">
        <v>Received</v>
      </c>
      <c r="F98" s="271" t="str">
        <v>Yes</v>
      </c>
      <c r="G98" s="271">
        <v>60407.15</v>
      </c>
      <c r="H98" s="271" t="str">
        <v>Yes</v>
      </c>
      <c r="I98" s="271">
        <v>4327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Promenades At The Forum</v>
      </c>
      <c r="B99" s="271" t="str">
        <v>Fort Myers</v>
      </c>
      <c r="C99" s="943">
        <v>46172</v>
      </c>
      <c r="D99" s="271">
        <v>402</v>
      </c>
      <c r="E99" s="271" t="str">
        <v>Received</v>
      </c>
      <c r="F99" s="271" t="str">
        <v>Yes</v>
      </c>
      <c r="G99" s="271">
        <v>438978.5</v>
      </c>
      <c r="H99" s="271" t="str">
        <v>Yes</v>
      </c>
      <c r="I99" s="271">
        <v>30807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D-HSF320</v>
      </c>
      <c r="B100" s="271" t="str">
        <v>Port Charlotte</v>
      </c>
      <c r="C100" s="943">
        <v>46172</v>
      </c>
      <c r="D100" s="271">
        <v>79</v>
      </c>
      <c r="E100" s="271" t="str">
        <v>Received</v>
      </c>
      <c r="F100" s="271" t="str">
        <v>Yes</v>
      </c>
      <c r="G100" s="271">
        <v>73533</v>
      </c>
      <c r="H100" s="271" t="str">
        <v>Yes</v>
      </c>
      <c r="I100" s="271">
        <v>5974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D-HSF321</v>
      </c>
      <c r="B101" s="271" t="str">
        <v>Port Charlotte</v>
      </c>
      <c r="C101" s="943">
        <v>46172</v>
      </c>
      <c r="D101" s="271">
        <v>74</v>
      </c>
      <c r="E101" s="271" t="str">
        <v>Received</v>
      </c>
      <c r="F101" s="271" t="str">
        <v>Yes</v>
      </c>
      <c r="G101" s="271">
        <v>75564</v>
      </c>
      <c r="H101" s="271" t="str">
        <v>Yes</v>
      </c>
      <c r="I101" s="271">
        <v>6250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3">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FB-HSF201</v>
      </c>
      <c r="B103" s="271" t="str">
        <v>Port Charlotte</v>
      </c>
      <c r="C103" s="943">
        <v>46172</v>
      </c>
      <c r="D103" s="271">
        <v>0</v>
      </c>
      <c r="E103" s="271" t="str">
        <v>Received</v>
      </c>
      <c r="F103" s="271" t="str">
        <v>Yes</v>
      </c>
      <c r="G103" s="271">
        <v>21122.05</v>
      </c>
      <c r="H103" s="271" t="str">
        <v>Yes</v>
      </c>
      <c r="I103" s="271">
        <v>1693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FB-HSF301</v>
      </c>
      <c r="B104" s="271" t="str">
        <v>Port Charlotte</v>
      </c>
      <c r="C104" s="943">
        <v>46172</v>
      </c>
      <c r="D104" s="271">
        <v>0</v>
      </c>
      <c r="E104" s="271" t="str">
        <v>Received</v>
      </c>
      <c r="F104" s="271" t="str">
        <v>Yes</v>
      </c>
      <c r="G104" s="271">
        <v>15405.5</v>
      </c>
      <c r="H104" s="271" t="str">
        <v>Yes</v>
      </c>
      <c r="I104" s="271">
        <v>761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3">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FB-HSF376</v>
      </c>
      <c r="B106" s="271" t="str">
        <v>Port Charlotte</v>
      </c>
      <c r="C106" s="943">
        <v>46172</v>
      </c>
      <c r="D106" s="271">
        <v>0</v>
      </c>
      <c r="E106" s="271" t="str">
        <v>Received</v>
      </c>
      <c r="F106" s="271" t="str">
        <v>Yes</v>
      </c>
      <c r="G106" s="271">
        <v>1552.9</v>
      </c>
      <c r="H106" s="271" t="str">
        <v>Yes</v>
      </c>
      <c r="I106" s="271">
        <v>94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3"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3"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3"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3">
        <v>46096</v>
      </c>
      <c r="D113" s="271">
        <v>0</v>
      </c>
      <c r="E113" s="271" t="str">
        <v>Pending</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3">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3">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3">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3">
        <v>46372</v>
      </c>
      <c r="D117" s="271">
        <v>84</v>
      </c>
      <c r="E117" s="271" t="str">
        <v>Pending</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3">
        <v>46372</v>
      </c>
      <c r="D118" s="271">
        <v>89</v>
      </c>
      <c r="E118" s="271" t="str">
        <v>Pending</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3">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3">
        <v>46340</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3">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3">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3">
        <v>46218</v>
      </c>
      <c r="D123" s="271">
        <v>78</v>
      </c>
      <c r="E123" s="271" t="str">
        <v>Pending</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3">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3">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3">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3">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3">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3">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3">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D-HSW417</v>
      </c>
      <c r="B131" s="941" t="str">
        <v>Kissimmee</v>
      </c>
      <c r="C131" s="942">
        <v>46127</v>
      </c>
      <c r="D131" s="941">
        <v>79</v>
      </c>
      <c r="E131" s="941" t="str">
        <v>Pending</v>
      </c>
      <c r="F131" s="941" t="str">
        <v>Yes</v>
      </c>
      <c r="G131" s="941">
        <v>89875.5</v>
      </c>
      <c r="H131" s="941" t="str">
        <v>Yes</v>
      </c>
      <c r="I131" s="941">
        <v>7368</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3">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3">
        <v>46188</v>
      </c>
      <c r="D133" s="271">
        <v>88</v>
      </c>
      <c r="E133" s="271" t="str">
        <v>Pending</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3">
        <v>46157</v>
      </c>
      <c r="D134" s="271">
        <v>60</v>
      </c>
      <c r="E134" s="271" t="str">
        <v>Pending</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3">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3">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3">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3">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3">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3">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3">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3">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3">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3">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3">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3">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3">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3">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3">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3">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3">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3">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3">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D-HSW440</v>
      </c>
      <c r="B154" s="1177" t="str">
        <v>Kissimmee</v>
      </c>
      <c r="C154" s="1178">
        <v>46372</v>
      </c>
      <c r="D154" s="1177">
        <v>90</v>
      </c>
      <c r="E154" s="1177" t="str">
        <v>Pending</v>
      </c>
      <c r="F154" s="1177" t="str">
        <v>Yes</v>
      </c>
      <c r="G154" s="1177">
        <v>114306</v>
      </c>
      <c r="H154" s="1177" t="str">
        <v>Yes</v>
      </c>
      <c r="I154" s="1179">
        <v>9562</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D-HSW441</v>
      </c>
      <c r="B155" s="1177" t="str">
        <v>Kissimmee</v>
      </c>
      <c r="C155" s="1178">
        <v>46372</v>
      </c>
      <c r="D155" s="1177">
        <v>87</v>
      </c>
      <c r="E155" s="1177" t="str">
        <v>Pending</v>
      </c>
      <c r="F155" s="1177" t="str">
        <v>Yes</v>
      </c>
      <c r="G155" s="1177">
        <v>80784</v>
      </c>
      <c r="H155" s="1177" t="str">
        <v>Yes</v>
      </c>
      <c r="I155" s="1179">
        <v>6309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D-HSW442</v>
      </c>
      <c r="B156" s="1177" t="str">
        <v>Kissimmee</v>
      </c>
      <c r="C156" s="1178">
        <v>46340</v>
      </c>
      <c r="D156" s="1177">
        <v>90</v>
      </c>
      <c r="E156" s="1177" t="str">
        <v>Pending</v>
      </c>
      <c r="F156" s="1177" t="str">
        <v>Yes</v>
      </c>
      <c r="G156" s="1177">
        <v>125540.85</v>
      </c>
      <c r="H156" s="1177" t="str">
        <v>Yes</v>
      </c>
      <c r="I156" s="1179">
        <v>10260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D-HSW443</v>
      </c>
      <c r="B157" s="1177" t="str">
        <v>Kissimmee</v>
      </c>
      <c r="C157" s="1178">
        <v>46340</v>
      </c>
      <c r="D157" s="1177">
        <v>89</v>
      </c>
      <c r="E157" s="1177" t="str">
        <v>Pending</v>
      </c>
      <c r="F157" s="1177" t="str">
        <v>Yes</v>
      </c>
      <c r="G157" s="1177">
        <v>119327</v>
      </c>
      <c r="H157" s="1177" t="str">
        <v>Yes</v>
      </c>
      <c r="I157" s="1179">
        <v>10080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D-HSW444</v>
      </c>
      <c r="B158" s="1177" t="str">
        <v>Kissimmee</v>
      </c>
      <c r="C158" s="1178">
        <v>46340</v>
      </c>
      <c r="D158" s="1177">
        <v>76</v>
      </c>
      <c r="E158" s="1177" t="str">
        <v>Pending</v>
      </c>
      <c r="F158" s="1177" t="str">
        <v>Yes</v>
      </c>
      <c r="G158" s="1177">
        <v>85720</v>
      </c>
      <c r="H158" s="1177" t="str">
        <v>Yes</v>
      </c>
      <c r="I158" s="1179">
        <v>6859</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D-HSW445</v>
      </c>
      <c r="B159" s="1177" t="str">
        <v>Kissimmee</v>
      </c>
      <c r="C159" s="1178">
        <v>46340</v>
      </c>
      <c r="D159" s="1177">
        <v>84</v>
      </c>
      <c r="E159" s="1177" t="str">
        <v>Pending</v>
      </c>
      <c r="F159" s="1177" t="str">
        <v>Yes</v>
      </c>
      <c r="G159" s="1177">
        <v>75682</v>
      </c>
      <c r="H159" s="1177" t="str">
        <v>Yes</v>
      </c>
      <c r="I159" s="1179">
        <v>5873</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D-HSW446</v>
      </c>
      <c r="B160" s="1177" t="str">
        <v>Kissimmee</v>
      </c>
      <c r="C160" s="1178">
        <v>46340</v>
      </c>
      <c r="D160" s="1177">
        <v>55</v>
      </c>
      <c r="E160" s="1177" t="str">
        <v>Pending</v>
      </c>
      <c r="F160" s="1177" t="str">
        <v>Yes</v>
      </c>
      <c r="G160" s="1177">
        <v>60784</v>
      </c>
      <c r="H160" s="1177" t="str">
        <v>Yes</v>
      </c>
      <c r="I160" s="1179">
        <v>4945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D-HSW447</v>
      </c>
      <c r="B161" s="1177" t="str">
        <v>Kissimmee</v>
      </c>
      <c r="C161" s="1178">
        <v>46248</v>
      </c>
      <c r="D161" s="1177">
        <v>54</v>
      </c>
      <c r="E161" s="1177" t="str">
        <v>Pending</v>
      </c>
      <c r="F161" s="1177" t="str">
        <v>Yes</v>
      </c>
      <c r="G161" s="1177">
        <v>52670</v>
      </c>
      <c r="H161" s="1177" t="str">
        <v>Yes</v>
      </c>
      <c r="I161" s="1179">
        <v>4275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D-HSW448</v>
      </c>
      <c r="B162" s="1177" t="str">
        <v>Kissimmee</v>
      </c>
      <c r="C162" s="1178">
        <v>46102</v>
      </c>
      <c r="D162" s="1177">
        <v>88</v>
      </c>
      <c r="E162" s="1177" t="str">
        <v>Pending</v>
      </c>
      <c r="F162" s="1177" t="str">
        <v>No</v>
      </c>
      <c r="G162" s="1177">
        <v>0</v>
      </c>
      <c r="H162" s="1177" t="str">
        <v>No</v>
      </c>
      <c r="I162" s="1179">
        <v>6378</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FB-HSW406</v>
      </c>
      <c r="B163" s="1177" t="str">
        <v>Kissimmee</v>
      </c>
      <c r="C163" s="1178">
        <v>46102</v>
      </c>
      <c r="D163" s="1177">
        <v>0</v>
      </c>
      <c r="E163" s="1177" t="str">
        <v>Pending</v>
      </c>
      <c r="F163" s="1177" t="str">
        <v>No</v>
      </c>
      <c r="G163" s="1177">
        <v>0</v>
      </c>
      <c r="H163" s="1177" t="str">
        <v>No</v>
      </c>
      <c r="I163" s="1179">
        <v>7373</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FB-HSW416</v>
      </c>
      <c r="B164" s="1177" t="str">
        <v>Kissimmee</v>
      </c>
      <c r="C164" s="1178">
        <v>46102</v>
      </c>
      <c r="D164" s="1177">
        <v>0</v>
      </c>
      <c r="E164" s="1177" t="str">
        <v>Pending</v>
      </c>
      <c r="F164" s="1177" t="str">
        <v>No</v>
      </c>
      <c r="G164" s="1177">
        <v>0</v>
      </c>
      <c r="H164" s="1177" t="str">
        <v>No</v>
      </c>
      <c r="I164" s="1179">
        <v>5781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FB-HSW417</v>
      </c>
      <c r="B165" s="1177" t="str">
        <v>Kissimmee</v>
      </c>
      <c r="C165" s="1178">
        <v>46102</v>
      </c>
      <c r="D165" s="1177">
        <v>0</v>
      </c>
      <c r="E165" s="1177" t="str">
        <v>Pending</v>
      </c>
      <c r="F165" s="1177" t="str">
        <v>No</v>
      </c>
      <c r="G165" s="1177">
        <v>0</v>
      </c>
      <c r="H165" s="1177" t="str">
        <v>No</v>
      </c>
      <c r="I165" s="1179">
        <v>9051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FB-HSW419</v>
      </c>
      <c r="B166" s="1177" t="str">
        <v>Kissimmee</v>
      </c>
      <c r="C166" s="1178">
        <v>46102</v>
      </c>
      <c r="D166" s="1177">
        <v>0</v>
      </c>
      <c r="E166" s="1177" t="str">
        <v>Pending</v>
      </c>
      <c r="F166" s="1177" t="str">
        <v>No</v>
      </c>
      <c r="G166" s="1177">
        <v>0</v>
      </c>
      <c r="H166" s="1177" t="str">
        <v>No</v>
      </c>
      <c r="I166" s="1179">
        <v>7261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FB-HSW425</v>
      </c>
      <c r="B167" s="1177" t="str">
        <v>Kissimmee</v>
      </c>
      <c r="C167" s="1178">
        <v>46102</v>
      </c>
      <c r="D167" s="1177">
        <v>0</v>
      </c>
      <c r="E167" s="1177" t="str">
        <v>Pending</v>
      </c>
      <c r="F167" s="1177" t="str">
        <v>No</v>
      </c>
      <c r="G167" s="1177">
        <v>0</v>
      </c>
      <c r="H167" s="1177" t="str">
        <v>No</v>
      </c>
      <c r="I167" s="1179">
        <v>9638</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FB-HSW443</v>
      </c>
      <c r="B168" s="1177" t="str">
        <v>Kissimmee</v>
      </c>
      <c r="C168" s="1178">
        <v>46102</v>
      </c>
      <c r="D168" s="1177">
        <v>0</v>
      </c>
      <c r="E168" s="1177" t="str">
        <v>Pending</v>
      </c>
      <c r="F168" s="1177" t="str">
        <v>No</v>
      </c>
      <c r="G168" s="1177">
        <v>0</v>
      </c>
      <c r="H168" s="1177" t="str">
        <v>No</v>
      </c>
      <c r="I168" s="1179">
        <v>8746</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
      </c>
      <c r="B169" s="1177" t="str">
        <v/>
      </c>
      <c r="C169" s="1178" t="str">
        <v/>
      </c>
      <c r="D169" s="1177" t="str">
        <v/>
      </c>
      <c r="E169" s="1177" t="str">
        <v/>
      </c>
      <c r="F169" s="1177" t="str">
        <v/>
      </c>
      <c r="G169" s="1177" t="str">
        <v/>
      </c>
      <c r="H169" s="1177" t="str">
        <v/>
      </c>
      <c r="I169" s="1179" t="str">
        <v/>
      </c>
      <c r="J169" s="1179" t="str">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Market 10 NTP Number</v>
      </c>
      <c r="B170" s="1177" t="str">
        <v>AREA</v>
      </c>
      <c r="C170" s="1178" t="str">
        <v>SOW TSD Date</v>
      </c>
      <c r="D170" s="1177" t="str">
        <v>HHP</v>
      </c>
      <c r="E170" s="1177" t="str">
        <v>Permit Status</v>
      </c>
      <c r="F170" s="1177" t="str">
        <v>SOW Received</v>
      </c>
      <c r="G170" s="1177" t="str">
        <v>SOW Estimated Cost</v>
      </c>
      <c r="H170" s="1177" t="str">
        <v>NTP Received</v>
      </c>
      <c r="I170" s="1179" t="str">
        <v>Footage UG</v>
      </c>
      <c r="J170" s="1179" t="str">
        <v xml:space="preserve">Fiber Placement and Splice Only Footage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D-HBR253</v>
      </c>
      <c r="B171" s="1177" t="str">
        <v>Miami</v>
      </c>
      <c r="C171" s="1178">
        <v>46388</v>
      </c>
      <c r="D171" s="1177">
        <v>55</v>
      </c>
      <c r="E171" s="1177" t="str">
        <v>Received</v>
      </c>
      <c r="F171" s="1177" t="str">
        <v>Yes</v>
      </c>
      <c r="G171" s="1177">
        <v>55435.9</v>
      </c>
      <c r="H171" s="1177" t="str">
        <v>Yes</v>
      </c>
      <c r="I171" s="1179">
        <v>4571</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D-HBR254</v>
      </c>
      <c r="B172" s="1177" t="str">
        <v>Miami</v>
      </c>
      <c r="C172" s="1178">
        <v>46388</v>
      </c>
      <c r="D172" s="1177">
        <v>71</v>
      </c>
      <c r="E172" s="1177" t="str">
        <v>Received</v>
      </c>
      <c r="F172" s="1177" t="str">
        <v>Yes</v>
      </c>
      <c r="G172" s="1177">
        <v>74320.899999999994</v>
      </c>
      <c r="H172" s="1177" t="str">
        <v>Yes</v>
      </c>
      <c r="I172" s="1179">
        <v>5990</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D-HBR255</v>
      </c>
      <c r="B173" s="1177" t="str">
        <v>Miami</v>
      </c>
      <c r="C173" s="1178">
        <v>46388</v>
      </c>
      <c r="D173" s="1177">
        <v>88</v>
      </c>
      <c r="E173" s="1177" t="str">
        <v>Received</v>
      </c>
      <c r="F173" s="1177" t="str">
        <v>Yes</v>
      </c>
      <c r="G173" s="1177">
        <v>88069</v>
      </c>
      <c r="H173" s="1177" t="str">
        <v>Yes</v>
      </c>
      <c r="I173" s="1179">
        <v>7242</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D-HBR256</v>
      </c>
      <c r="B174" s="1177" t="str">
        <v>Miami</v>
      </c>
      <c r="C174" s="1178">
        <v>46520</v>
      </c>
      <c r="D174" s="1177">
        <v>73</v>
      </c>
      <c r="E174" s="1177" t="str">
        <v>Received</v>
      </c>
      <c r="F174" s="1177" t="str">
        <v>Yes</v>
      </c>
      <c r="G174" s="1177">
        <v>99925.7</v>
      </c>
      <c r="H174" s="1177" t="str">
        <v>Yes</v>
      </c>
      <c r="I174" s="1179">
        <v>7660</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D-HBR257</v>
      </c>
      <c r="B175" s="1177" t="str">
        <v>Miami</v>
      </c>
      <c r="C175" s="1178">
        <v>46203</v>
      </c>
      <c r="D175" s="1177">
        <v>87</v>
      </c>
      <c r="E175" s="1177" t="str">
        <v>Received</v>
      </c>
      <c r="F175" s="1177" t="str">
        <v>Yes</v>
      </c>
      <c r="G175" s="1177">
        <v>108458.4</v>
      </c>
      <c r="H175" s="1177" t="str">
        <v>Yes</v>
      </c>
      <c r="I175" s="1179">
        <v>8596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D-HBR258</v>
      </c>
      <c r="B176" s="1177" t="str">
        <v>Miami</v>
      </c>
      <c r="C176" s="1178">
        <v>46388</v>
      </c>
      <c r="D176" s="1177">
        <v>70</v>
      </c>
      <c r="E176" s="1177" t="str">
        <v>Received</v>
      </c>
      <c r="F176" s="1177" t="str">
        <v>Yes</v>
      </c>
      <c r="G176" s="1177">
        <v>70105.25</v>
      </c>
      <c r="H176" s="1177" t="str">
        <v>Yes</v>
      </c>
      <c r="I176" s="1179">
        <v>5648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D-HBR259</v>
      </c>
      <c r="B177" s="1177" t="str">
        <v>Miami</v>
      </c>
      <c r="C177" s="1178">
        <v>46388</v>
      </c>
      <c r="D177" s="1177">
        <v>77</v>
      </c>
      <c r="E177" s="1177" t="str">
        <v>Received</v>
      </c>
      <c r="F177" s="1177" t="str">
        <v>Yes</v>
      </c>
      <c r="G177" s="1177">
        <v>78047.350000000006</v>
      </c>
      <c r="H177" s="1177" t="str">
        <v>Yes</v>
      </c>
      <c r="I177" s="1179">
        <v>6238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D-HBR260</v>
      </c>
      <c r="B178" s="1177" t="str">
        <v>Miami</v>
      </c>
      <c r="C178" s="1178">
        <v>46203</v>
      </c>
      <c r="D178" s="1177">
        <v>52</v>
      </c>
      <c r="E178" s="1177" t="str">
        <v>Received</v>
      </c>
      <c r="F178" s="1177" t="str">
        <v>Yes</v>
      </c>
      <c r="G178" s="1177">
        <v>91411.65</v>
      </c>
      <c r="H178" s="1177" t="str">
        <v>Yes</v>
      </c>
      <c r="I178" s="1179">
        <v>5926</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D-HBR261</v>
      </c>
      <c r="B179" s="1177" t="str">
        <v>Miami</v>
      </c>
      <c r="C179" s="1178">
        <v>46203</v>
      </c>
      <c r="D179" s="1177">
        <v>81</v>
      </c>
      <c r="E179" s="1177" t="str">
        <v>Received</v>
      </c>
      <c r="F179" s="1177" t="str">
        <v>Yes</v>
      </c>
      <c r="G179" s="1177">
        <v>105892.05</v>
      </c>
      <c r="H179" s="1177" t="str">
        <v>Yes</v>
      </c>
      <c r="I179" s="1179">
        <v>8641</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D-HBR262</v>
      </c>
      <c r="B180" s="1177" t="str">
        <v>Miami</v>
      </c>
      <c r="C180" s="1178">
        <v>46203</v>
      </c>
      <c r="D180" s="1177">
        <v>79</v>
      </c>
      <c r="E180" s="1177" t="str">
        <v>Received</v>
      </c>
      <c r="F180" s="1177" t="str">
        <v>Yes</v>
      </c>
      <c r="G180" s="1177">
        <v>88420</v>
      </c>
      <c r="H180" s="1177" t="str">
        <v>Yes</v>
      </c>
      <c r="I180" s="1179">
        <v>7502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FB-HBR252</v>
      </c>
      <c r="B181" s="1177" t="str">
        <v>Miami</v>
      </c>
      <c r="C181" s="1178">
        <v>46203</v>
      </c>
      <c r="D181" s="1177">
        <v>0</v>
      </c>
      <c r="E181" s="1177" t="str">
        <v>Received</v>
      </c>
      <c r="F181" s="1177" t="str">
        <v>Yes</v>
      </c>
      <c r="G181" s="1177">
        <v>50239.7</v>
      </c>
      <c r="H181" s="1177" t="str">
        <v>Yes</v>
      </c>
      <c r="I181" s="1179">
        <v>3682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2D03EF-8D95-42C1-A4DA-1FAF3AEDF1E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2026-05-14T17:19:37Z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