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561" documentId="8_{DCF85A03-1EEC-410A-B6A1-333228F65FDB}" xr6:coauthVersionLast="47" xr6:coauthVersionMax="47" xr10:uidLastSave="{9EE5605E-A35E-4E9B-84C7-5C3B610E1176}"/>
  <bookViews>
    <workbookView xWindow="-60" yWindow="-60" windowWidth="15480" windowHeight="11640" tabRatio="920" firstSheet="8"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5" r:id="rId12"/>
    <pivotCache cacheId="686" r:id="rId13"/>
    <pivotCache cacheId="687" r:id="rId14"/>
    <pivotCache cacheId="688" r:id="rId15"/>
    <pivotCache cacheId="68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4" i="31" l="1"/>
  <c r="X14" i="31"/>
  <c r="Y24" i="31"/>
  <c r="X24" i="31"/>
  <c r="Y23" i="31"/>
  <c r="X23" i="31"/>
  <c r="Y112" i="2"/>
  <c r="X112" i="2"/>
  <c r="Y109" i="2"/>
  <c r="X109" i="2"/>
  <c r="Y87" i="2"/>
  <c r="X87" i="2"/>
  <c r="Y88" i="2"/>
  <c r="X88" i="2"/>
  <c r="X89" i="2"/>
  <c r="Y89" i="2"/>
  <c r="X40" i="31"/>
  <c r="Y40" i="31"/>
  <c r="X13" i="31"/>
  <c r="Y13" i="31"/>
  <c r="X12" i="31"/>
  <c r="Y12" i="31"/>
  <c r="V301" i="30"/>
  <c r="Y39" i="31"/>
  <c r="X39" i="31"/>
  <c r="Y38" i="31"/>
  <c r="X38" i="31"/>
  <c r="Y11" i="31"/>
  <c r="X11" i="31"/>
  <c r="X111" i="2"/>
  <c r="Y111" i="2"/>
  <c r="Y38" i="2"/>
  <c r="Y3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1" i="31"/>
  <c r="X41" i="31"/>
  <c r="Y42" i="2"/>
  <c r="Y7" i="31"/>
  <c r="X7" i="31"/>
  <c r="Y110" i="2"/>
  <c r="X110" i="2"/>
  <c r="Y10" i="31"/>
  <c r="X10" i="31"/>
  <c r="X98" i="2"/>
  <c r="Y98" i="2"/>
  <c r="X93" i="2"/>
  <c r="Y93" i="2"/>
  <c r="Y36" i="2"/>
  <c r="Y37" i="2"/>
  <c r="Y40" i="2"/>
  <c r="Y41" i="2"/>
  <c r="Y43" i="2"/>
  <c r="Y44" i="2"/>
  <c r="Y45" i="2"/>
  <c r="Y46" i="2"/>
  <c r="Y47" i="2"/>
  <c r="Y48" i="2"/>
  <c r="Y49" i="2"/>
  <c r="Y50" i="2"/>
  <c r="X55" i="2"/>
  <c r="X107" i="2"/>
  <c r="Y107" i="2"/>
  <c r="Y37" i="31"/>
  <c r="X37" i="31"/>
  <c r="Y32" i="31"/>
  <c r="X32" i="31"/>
  <c r="Y86" i="2"/>
  <c r="X86" i="2"/>
  <c r="Y16" i="31"/>
  <c r="X16" i="31"/>
  <c r="Y43" i="31"/>
  <c r="X43" i="31"/>
  <c r="Y18" i="31"/>
  <c r="X18" i="31"/>
  <c r="Y33" i="31"/>
  <c r="X33" i="31"/>
  <c r="Y15" i="31"/>
  <c r="X15" i="31"/>
  <c r="Y6" i="31"/>
  <c r="X6" i="31"/>
  <c r="X26" i="2"/>
  <c r="Y26" i="2"/>
  <c r="Y36" i="31"/>
  <c r="X36" i="31"/>
  <c r="Y9" i="31"/>
  <c r="X9" i="31"/>
  <c r="Y35" i="31"/>
  <c r="X35" i="31"/>
  <c r="X25" i="2"/>
  <c r="Y25" i="2"/>
  <c r="X31" i="31"/>
  <c r="Y31" i="31"/>
  <c r="Y77" i="2"/>
  <c r="X77"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5" i="31"/>
  <c r="X45" i="31"/>
  <c r="Y44" i="31"/>
  <c r="Y42" i="31"/>
  <c r="X42" i="31"/>
  <c r="Y25" i="31"/>
  <c r="X25" i="31"/>
  <c r="Y19" i="31"/>
  <c r="X19" i="31"/>
  <c r="Y5" i="31"/>
  <c r="X5" i="31"/>
  <c r="Y4" i="31"/>
  <c r="X4" i="31"/>
  <c r="Y3" i="31"/>
  <c r="X3" i="3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7" i="2"/>
  <c r="Y27" i="2"/>
  <c r="X28" i="2"/>
  <c r="Y28" i="2"/>
  <c r="X29" i="2"/>
  <c r="Y29" i="2"/>
  <c r="X105" i="2"/>
  <c r="Y105" i="2"/>
  <c r="X106" i="2"/>
  <c r="Y106" i="2"/>
  <c r="X103" i="2"/>
  <c r="Y103" i="2"/>
  <c r="X91" i="2"/>
  <c r="Y91"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2" i="2"/>
  <c r="Y92" i="2"/>
  <c r="X78" i="2"/>
  <c r="Y78" i="2"/>
  <c r="V171" i="30"/>
  <c r="X80" i="2"/>
  <c r="Y80" i="2"/>
  <c r="A62" i="33"/>
  <c r="B62" i="33"/>
  <c r="C62" i="33"/>
  <c r="D62" i="33"/>
  <c r="E62" i="33"/>
  <c r="F62" i="33"/>
  <c r="G62" i="33"/>
  <c r="H62" i="33"/>
  <c r="V245" i="30"/>
  <c r="X193" i="2"/>
  <c r="X192" i="2"/>
  <c r="X191" i="2"/>
  <c r="X190" i="2"/>
  <c r="X189" i="2"/>
  <c r="X188" i="2"/>
  <c r="X187" i="2"/>
  <c r="X186" i="2"/>
  <c r="X185" i="2"/>
  <c r="X184" i="2"/>
  <c r="Y2" i="31"/>
  <c r="X2" i="31"/>
  <c r="X114" i="2"/>
  <c r="Y114"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3" i="2"/>
  <c r="Y113" i="2"/>
  <c r="V113" i="30"/>
  <c r="V311" i="30"/>
  <c r="Y117" i="2"/>
  <c r="X117" i="2"/>
  <c r="Y116" i="2"/>
  <c r="X116" i="2"/>
  <c r="V339" i="30"/>
  <c r="V337" i="30"/>
  <c r="V321" i="30"/>
  <c r="V325" i="30"/>
  <c r="V315" i="30"/>
  <c r="V304" i="30"/>
  <c r="V298" i="30"/>
  <c r="V297" i="30"/>
  <c r="X81" i="2"/>
  <c r="Y81" i="2"/>
  <c r="V327" i="30"/>
  <c r="V309" i="30"/>
  <c r="Y27" i="31"/>
  <c r="X27" i="31"/>
  <c r="Y54" i="2"/>
  <c r="Y26" i="31"/>
  <c r="X26" i="31"/>
  <c r="Y48" i="31"/>
  <c r="X48" i="31"/>
  <c r="V338" i="30"/>
  <c r="Y50" i="31"/>
  <c r="X50" i="31"/>
  <c r="Y30" i="31"/>
  <c r="X30" i="31"/>
  <c r="Y184" i="2"/>
  <c r="Y185" i="2"/>
  <c r="Y186" i="2"/>
  <c r="Y187" i="2"/>
  <c r="Y188" i="2"/>
  <c r="Y189" i="2"/>
  <c r="Y190" i="2"/>
  <c r="Y191" i="2"/>
  <c r="Y192" i="2"/>
  <c r="Y193" i="2"/>
  <c r="V139" i="30"/>
  <c r="V313" i="30"/>
  <c r="Y34" i="31"/>
  <c r="X34" i="31"/>
  <c r="Y29" i="31"/>
  <c r="X29" i="31"/>
  <c r="X46" i="31"/>
  <c r="Y46" i="31"/>
  <c r="Y28" i="31"/>
  <c r="X28" i="31"/>
  <c r="Y56" i="2"/>
  <c r="X56" i="2"/>
  <c r="X79" i="2"/>
  <c r="Y79" i="2"/>
  <c r="Y53" i="2"/>
  <c r="X53" i="2"/>
  <c r="X83" i="2"/>
  <c r="X84" i="2"/>
  <c r="X85" i="2"/>
  <c r="X54" i="2"/>
  <c r="X57" i="2"/>
  <c r="Y85" i="2"/>
  <c r="Y84" i="2"/>
  <c r="Y83" i="2"/>
  <c r="Y47" i="31"/>
  <c r="X47" i="31"/>
  <c r="Y355" i="30"/>
  <c r="X355" i="30"/>
  <c r="Y354" i="30"/>
  <c r="X354" i="30"/>
  <c r="V350" i="30"/>
  <c r="V349" i="30"/>
  <c r="V348" i="30"/>
  <c r="V347" i="30"/>
  <c r="V346" i="30"/>
  <c r="V345" i="30"/>
  <c r="V344" i="30"/>
  <c r="V303" i="30"/>
  <c r="V314" i="30"/>
  <c r="V322" i="30"/>
  <c r="V323" i="30"/>
  <c r="V324" i="30"/>
  <c r="V331" i="30"/>
  <c r="V332" i="30"/>
  <c r="Y57"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76" i="30"/>
  <c r="V318" i="30"/>
  <c r="V10" i="30"/>
  <c r="V310" i="30"/>
  <c r="V179" i="30"/>
  <c r="V319" i="30"/>
  <c r="V180" i="30"/>
  <c r="V22" i="30"/>
  <c r="V151" i="30"/>
  <c r="V30" i="30"/>
  <c r="V181" i="30"/>
  <c r="V177" i="30"/>
  <c r="V32" i="30"/>
  <c r="V5" i="30"/>
  <c r="V9" i="30"/>
  <c r="V27" i="30"/>
  <c r="V23" i="30"/>
  <c r="V175" i="30"/>
  <c r="V29" i="30"/>
  <c r="V178" i="30"/>
  <c r="V333" i="30"/>
  <c r="V300" i="30"/>
  <c r="V308" i="30"/>
  <c r="V28" i="30"/>
  <c r="V302" i="30"/>
  <c r="V320"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4" authorId="0" shapeId="0" xr:uid="{0DE42D7F-6DAD-4662-98A6-A72B3C132FEF}">
      <text>
        <r>
          <rPr>
            <sz val="11"/>
            <color theme="1"/>
            <rFont val="Aptos Narrow"/>
            <family val="2"/>
            <scheme val="minor"/>
          </rPr>
          <t>Tom McGuire:
need city 10-23</t>
        </r>
      </text>
    </comment>
    <comment ref="V91"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42"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9"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<sst xmlns="http://schemas.openxmlformats.org/spreadsheetml/2006/main" count="22017" uniqueCount="2697">
  <si>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</si>
  <si>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</si>
  <si>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</si>
  <si>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</si>
  <si>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</si>
  <si>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</si>
  <si>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</si>
  <si>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</si>
  <si>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</si>
  <si>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</si>
  <si>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</si>
  <si>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</si>
  <si>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</si>
  <si>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</si>
  <si>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</si>
  <si>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</si>
  <si>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</si>
  <si>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</si>
  <si>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</si>
  <si>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</si>
  <si>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</si>
  <si>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</si>
  <si>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</si>
  <si>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</si>
  <si>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</si>
  <si>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</si>
  <si>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</si>
  <si>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</si>
  <si>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</si>
  <si>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</si>
  <si>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</si>
  <si>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</si>
  <si>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</si>
  <si>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</si>
  <si>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</si>
  <si>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</si>
  <si>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</si>
  <si>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</si>
  <si>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</si>
  <si>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</si>
  <si>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</si>
  <si>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</si>
  <si>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</si>
  <si>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</si>
  <si>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</si>
  <si>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</si>
  <si>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</si>
  <si>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</si>
  <si>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</si>
  <si>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</si>
  <si>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</si>
  <si>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</si>
  <si>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</si>
  <si>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</si>
  <si>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</si>
  <si>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</si>
  <si>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</si>
  <si>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</si>
  <si>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</si>
  <si>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</si>
  <si>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</si>
  <si>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</si>
  <si>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</si>
  <si>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</si>
  <si>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</si>
  <si>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</si>
  <si>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</si>
  <si>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</si>
  <si>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</si>
  <si>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</si>
  <si>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</si>
  <si>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</si>
  <si>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</si>
  <si>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</si>
  <si>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</si>
  <si>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</si>
  <si>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</si>
  <si>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</si>
  <si>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</si>
  <si>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</si>
  <si>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</si>
  <si>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</si>
  <si>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</si>
  <si>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</si>
  <si>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</si>
  <si>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</si>
  <si>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</si>
  <si>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</si>
  <si>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</si>
  <si>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</si>
  <si>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</si>
  <si>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</si>
  <si>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</si>
  <si>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</si>
  <si>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</si>
  <si>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</si>
  <si>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</si>
  <si>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</si>
  <si>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</si>
  <si>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</si>
  <si>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</si>
  <si>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</si>
  <si>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</si>
  <si>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</si>
  <si>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</si>
  <si>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</si>
  <si>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</si>
  <si>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</si>
  <si>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</si>
  <si>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</si>
  <si>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</si>
  <si>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</si>
  <si>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</si>
  <si>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</si>
  <si>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</si>
  <si>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</si>
  <si>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</si>
  <si>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</si>
  <si>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</si>
  <si>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</si>
  <si>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</si>
  <si>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</si>
  <si>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</si>
  <si>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</si>
  <si>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</si>
  <si>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</si>
  <si>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</si>
  <si>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</si>
  <si>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</si>
  <si>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</si>
  <si>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</si>
  <si>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</si>
  <si>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</si>
  <si>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</si>
  <si>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</si>
  <si>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</si>
  <si>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</si>
  <si>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</si>
  <si>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</si>
  <si>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</si>
  <si>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</si>
  <si>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</si>
  <si>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</si>
  <si>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</si>
  <si>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</si>
  <si>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</si>
  <si>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</si>
  <si>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</si>
  <si>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</si>
  <si>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</si>
  <si>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</si>
  <si>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</si>
  <si>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</si>
  <si>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</si>
  <si>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</si>
  <si>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</si>
  <si>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</si>
  <si>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</si>
  <si>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</si>
  <si>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</si>
  <si>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</si>
  <si>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</si>
  <si>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</si>
  <si>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</si>
  <si>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</si>
  <si>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</si>
  <si>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</si>
  <si>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</si>
  <si>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</si>
  <si>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</si>
  <si>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</si>
  <si>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</si>
  <si>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</si>
  <si>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</si>
  <si>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</si>
  <si>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</si>
  <si>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</si>
  <si>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</si>
  <si>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</si>
  <si>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</si>
  <si>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</si>
  <si>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</si>
  <si>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</si>
  <si>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</si>
  <si>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</si>
  <si>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</si>
  <si>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</si>
  <si>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</si>
  <si>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</si>
  <si>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</si>
  <si>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</si>
  <si>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</si>
  <si>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</si>
  <si>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</si>
  <si>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</si>
  <si>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</si>
  <si>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</si>
  <si>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</si>
  <si>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</si>
  <si>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</si>
  <si>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</si>
  <si>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</si>
  <si>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</si>
  <si>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</si>
  <si>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</si>
  <si>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</si>
  <si>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</si>
  <si>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</si>
  <si>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</si>
  <si>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</si>
  <si>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</si>
  <si>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</si>
  <si>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</si>
  <si>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</si>
  <si>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</si>
  <si>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</si>
  <si>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</si>
  <si>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</si>
  <si>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</si>
  <si>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</si>
  <si>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</si>
  <si>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</si>
  <si>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</si>
  <si>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</si>
  <si>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</si>
  <si>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</si>
  <si>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</si>
  <si>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</si>
  <si>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</si>
  <si>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</si>
  <si>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</si>
  <si>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</si>
  <si>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</si>
  <si>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</si>
  <si>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</si>
  <si>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</si>
  <si>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</si>
  <si>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</si>
  <si>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</si>
  <si>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</si>
  <si>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</si>
  <si>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</si>
  <si>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</si>
  <si>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</si>
  <si>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</si>
  <si>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</si>
  <si>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</si>
  <si>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</si>
  <si>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</si>
  <si>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</si>
  <si>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</si>
  <si>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</si>
  <si>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</si>
  <si>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</si>
  <si>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</si>
  <si>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</si>
  <si>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</si>
  <si>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</si>
  <si>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</si>
  <si>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</si>
  <si>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</si>
  <si>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</si>
  <si>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</si>
  <si>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</si>
  <si>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</si>
  <si>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</si>
  <si>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</si>
  <si>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</si>
  <si>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</si>
  <si>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</si>
  <si>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</si>
  <si>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</si>
  <si>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</si>
  <si>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</si>
  <si>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</si>
  <si>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</si>
  <si>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</si>
  <si>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</si>
  <si>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</si>
  <si>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</si>
  <si>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</si>
  <si>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</si>
  <si>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</si>
  <si>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</si>
  <si>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</si>
  <si>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</si>
  <si>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</si>
  <si>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</si>
  <si>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</si>
  <si>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</si>
  <si>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</si>
  <si>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</si>
  <si>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</si>
  <si>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</si>
  <si>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</si>
  <si>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</si>
  <si>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</si>
  <si>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</si>
  <si>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</si>
  <si>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</si>
  <si>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</si>
  <si>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</si>
  <si>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</si>
  <si>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</si>
  <si>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</si>
  <si>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</si>
  <si>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</si>
  <si>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</si>
  <si>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</si>
  <si>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</si>
  <si>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</si>
  <si>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</si>
  <si>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</si>
  <si>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</si>
  <si>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</si>
  <si>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</si>
  <si>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</si>
  <si>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</si>
  <si>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</si>
  <si>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</si>
  <si>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</si>
  <si>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</si>
  <si>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</si>
  <si>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</si>
  <si>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</si>
  <si>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</si>
  <si>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</si>
  <si>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</si>
  <si>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</si>
  <si>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</si>
  <si>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</si>
  <si>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</si>
  <si>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</si>
  <si>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</si>
  <si>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</si>
  <si>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</si>
  <si>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</si>
  <si>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</si>
  <si>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</si>
  <si>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</si>
  <si>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</si>
  <si>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</si>
  <si>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</si>
  <si>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</si>
  <si>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</si>
  <si>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</si>
  <si>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</si>
  <si>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</si>
  <si>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</si>
  <si>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</si>
  <si>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</si>
  <si>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</si>
  <si>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</si>
  <si>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</si>
  <si>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</si>
  <si>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</si>
  <si>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</si>
  <si>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</si>
  <si>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</si>
  <si>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</si>
  <si>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</si>
  <si>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</si>
  <si>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</si>
  <si>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</si>
  <si>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</si>
  <si>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</si>
  <si>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</si>
  <si>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</si>
  <si>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</si>
  <si>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</si>
  <si>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</si>
  <si>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</si>
  <si>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</si>
  <si>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</si>
  <si>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</si>
  <si>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</si>
  <si>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</si>
  <si>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</si>
  <si>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</si>
  <si>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</si>
  <si>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</si>
  <si>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</si>
  <si>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</si>
  <si>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</si>
  <si>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</si>
  <si>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</si>
  <si>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</si>
  <si>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</si>
  <si>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</si>
  <si>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</si>
  <si>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</si>
  <si>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</si>
  <si>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</si>
  <si>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</si>
  <si>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</si>
  <si>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</si>
  <si>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</si>
  <si>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</si>
  <si>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</si>
  <si>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</si>
  <si>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</si>
  <si>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</si>
  <si>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</si>
  <si>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</si>
  <si>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</si>
  <si>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</si>
  <si>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</si>
  <si>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</si>
  <si>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</si>
  <si>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</si>
  <si>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</si>
  <si>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</si>
  <si>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</si>
  <si>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</si>
  <si>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</si>
  <si>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</si>
  <si>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</si>
  <si>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</si>
  <si>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</si>
  <si>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</si>
  <si>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</si>
  <si>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</si>
  <si>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</si>
  <si>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</si>
  <si>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</si>
  <si>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</si>
  <si>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</si>
  <si>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</si>
  <si>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</si>
  <si>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</si>
  <si>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</si>
  <si>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</si>
  <si>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</si>
  <si>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</si>
  <si>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</si>
  <si>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</si>
  <si>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</si>
  <si>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</si>
  <si>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</si>
  <si>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</si>
  <si>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</si>
  <si>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</si>
  <si>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</si>
  <si>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</si>
  <si>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</si>
  <si>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</si>
  <si>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</si>
  <si>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</si>
  <si>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</si>
  <si>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</si>
  <si>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</si>
  <si>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</si>
  <si>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</si>
  <si>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</si>
  <si>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</si>
  <si>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</si>
  <si>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</si>
  <si>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</si>
  <si>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</si>
  <si>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</si>
  <si>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</si>
  <si>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</si>
  <si>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</si>
  <si>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</si>
  <si>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</si>
  <si>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</si>
  <si>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</si>
  <si>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</si>
  <si>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</si>
  <si>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</si>
  <si>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</si>
  <si>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</si>
  <si>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</si>
  <si>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</si>
  <si>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</si>
  <si>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</si>
  <si>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</si>
  <si>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</si>
  <si>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</si>
  <si>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</si>
  <si>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</si>
  <si>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</si>
  <si>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</si>
  <si>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</si>
  <si>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</si>
  <si>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</si>
  <si>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</si>
  <si>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</si>
  <si>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</si>
  <si>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</si>
  <si>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</si>
  <si>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</si>
  <si>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</si>
  <si>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</si>
  <si>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</si>
  <si>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</si>
  <si>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</si>
  <si>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</si>
  <si>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</si>
  <si>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</si>
  <si>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</si>
  <si>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</si>
  <si>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</si>
  <si>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</si>
  <si>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</si>
  <si>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</si>
  <si>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</si>
  <si>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</si>
  <si>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</si>
  <si>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</si>
  <si>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</si>
  <si>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</si>
  <si>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</si>
  <si>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</si>
  <si>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</si>
  <si>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</si>
  <si>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</si>
  <si>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</si>
  <si>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</si>
  <si>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</si>
  <si>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</si>
  <si>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</si>
  <si>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</si>
  <si>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</si>
  <si>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</si>
  <si>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</si>
  <si>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</si>
  <si>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</si>
  <si>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</si>
  <si>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</si>
  <si>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</si>
  <si>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</si>
  <si>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</si>
  <si>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</si>
  <si>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</si>
  <si>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</si>
  <si>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</si>
  <si>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</si>
  <si>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</si>
  <si>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</si>
  <si>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</si>
  <si>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</si>
  <si>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</si>
  <si>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</si>
  <si>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</si>
  <si>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</si>
  <si>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</si>
  <si>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</si>
  <si>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</si>
  <si>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</si>
  <si>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</si>
  <si>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</si>
  <si>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</si>
  <si>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</si>
  <si>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</si>
  <si>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</si>
  <si>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</si>
  <si>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</si>
  <si>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</si>
  <si>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</si>
  <si>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</si>
  <si>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</si>
  <si>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</si>
  <si>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</si>
  <si>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</si>
  <si>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</si>
  <si>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</si>
  <si>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</si>
  <si>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</si>
  <si>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</si>
  <si>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</si>
  <si>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</si>
  <si>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</si>
  <si>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</si>
  <si>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</si>
  <si>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</si>
  <si>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</si>
  <si>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</si>
  <si>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</si>
  <si>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</si>
  <si>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</si>
  <si>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</si>
  <si>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</si>
  <si>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</si>
  <si>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</si>
  <si>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</si>
  <si>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</si>
  <si>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</si>
  <si>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</si>
  <si>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</si>
  <si>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</si>
  <si>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</si>
  <si>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</si>
  <si>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</si>
  <si>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</si>
  <si>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</si>
  <si>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</si>
  <si>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</si>
  <si>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</si>
  <si>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</si>
  <si>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</si>
  <si>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</si>
  <si>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</si>
  <si>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</si>
  <si>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</si>
  <si>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</si>
  <si>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</si>
  <si>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</si>
  <si>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</si>
  <si>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</si>
  <si>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</si>
  <si>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</si>
  <si>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</si>
  <si>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</si>
  <si>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</si>
  <si>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</si>
  <si>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</si>
  <si>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</si>
  <si>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</si>
  <si>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</si>
  <si>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</si>
  <si>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</si>
  <si>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</si>
  <si>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</si>
  <si>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</si>
  <si>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</si>
  <si>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</si>
  <si>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</si>
  <si>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</si>
  <si>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</si>
  <si>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</si>
  <si>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</si>
  <si>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</si>
  <si>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</si>
  <si>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</si>
  <si>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</si>
  <si>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</si>
  <si>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</si>
  <si>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</si>
  <si>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</si>
  <si>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</si>
  <si>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</si>
  <si>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</si>
  <si>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</si>
  <si>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</si>
  <si>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</si>
  <si>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</si>
  <si>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</si>
  <si>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</si>
  <si>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</si>
  <si>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</si>
  <si>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</si>
  <si>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</si>
  <si>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</si>
  <si>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</si>
  <si>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</si>
  <si>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</si>
  <si>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</si>
  <si>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</si>
  <si>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</si>
  <si>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</si>
  <si>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</si>
  <si>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</si>
  <si>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</si>
  <si>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</si>
  <si>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</si>
  <si>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</si>
  <si>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</si>
  <si>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</si>
  <si>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</si>
  <si>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</si>
  <si>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</si>
  <si>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</si>
  <si>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</si>
  <si>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</si>
  <si>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</si>
  <si>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</si>
  <si>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</si>
  <si>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</si>
  <si>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</si>
  <si>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</si>
  <si>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</si>
  <si>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</si>
  <si>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</si>
  <si>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</si>
  <si>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</si>
  <si>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</si>
  <si>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</si>
  <si>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</si>
  <si>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Completed on Track</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</si>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</sst>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3" fontId="71" fillId="19" borderId="16" xfId="0" applyNumberFormat="1" applyFont="1" applyFill="1" applyBorder="1" applyAlignment="1">
      <alignment horizontal="center"/>
    </xf>
    <xf numFmtId="0" fontId="80" fillId="9" borderId="21" xfId="0" applyFont="1" applyFill="1" applyBorder="1" applyAlignment="1">
      <alignment horizontal="center"/>
    </xf>
    <xf numFmtId="0" fontId="71" fillId="3" borderId="26"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57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7824072"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32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0555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86" maxValue="30807"/>
    </cacheField>
    <cacheField name="UG Percentage Complete" numFmtId="0">
      <sharedItems containsBlank="1" containsMixedTypes="1" containsNumber="1" minValue="0" maxValue="1.0152239334395468"/>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400418287034" createdVersion="8" refreshedVersion="8" minRefreshableVersion="3" recordCount="3285"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m/>
    <m/>
    <m/>
    <x v="5"/>
  </r>
  <r>
    <s v="D-HPP612"/>
    <x v="8"/>
    <d v="2026-06-12T00:00:00"/>
    <m/>
    <m/>
    <m/>
    <x v="5"/>
  </r>
  <r>
    <s v="D-HPP617"/>
    <x v="5"/>
    <d v="2026-06-12T00:00:00"/>
    <m/>
    <m/>
    <m/>
    <x v="5"/>
  </r>
  <r>
    <s v="D-HPP618"/>
    <x v="5"/>
    <d v="2026-06-12T00:00:00"/>
    <m/>
    <m/>
    <m/>
    <x v="5"/>
  </r>
  <r>
    <s v="D-HPP632"/>
    <x v="8"/>
    <d v="2026-06-12T00:00:00"/>
    <m/>
    <m/>
    <m/>
    <x v="5"/>
  </r>
  <r>
    <s v="D-HPP301"/>
    <x v="45"/>
    <d v="2026-06-12T00:00:00"/>
    <m/>
    <m/>
    <m/>
    <x v="5"/>
  </r>
  <r>
    <s v="D-HLX516"/>
    <x v="25"/>
    <d v="2026-06-12T00:00:00"/>
    <m/>
    <m/>
    <m/>
    <x v="5"/>
  </r>
  <r>
    <s v="D-HLX517"/>
    <x v="25"/>
    <d v="2026-06-12T00:00:00"/>
    <m/>
    <m/>
    <m/>
    <x v="5"/>
  </r>
  <r>
    <s v="D-HTG201"/>
    <x v="43"/>
    <d v="2026-06-12T00:00:00"/>
    <m/>
    <m/>
    <m/>
    <x v="5"/>
  </r>
  <r>
    <s v="D-HTG207"/>
    <x v="43"/>
    <d v="2026-06-12T00:00:00"/>
    <m/>
    <m/>
    <m/>
    <x v="5"/>
  </r>
  <r>
    <s v="D-HBR255"/>
    <x v="40"/>
    <d v="2026-06-12T00:00:00"/>
    <m/>
    <m/>
    <m/>
    <x v="5"/>
  </r>
  <r>
    <s v="D-HBR256"/>
    <x v="40"/>
    <d v="2026-06-12T00:00:00"/>
    <m/>
    <m/>
    <m/>
    <x v="5"/>
  </r>
  <r>
    <m/>
    <x v="15"/>
    <d v="2026-06-15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454"/>
    <n v="2195"/>
    <n v="0.6114356523278456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035"/>
    <n v="923"/>
    <n v="0.88401608444332747"/>
    <d v="2026-06-08T00:00:00"/>
    <m/>
    <n v="0"/>
    <n v="0"/>
    <n v="0"/>
  </r>
  <r>
    <s v="D-HPP618"/>
    <s v="Clearwater"/>
    <d v="2026-06-26T00:00:00"/>
    <x v="3"/>
    <d v="2026-05-28T00:00:00"/>
    <s v="Johnnie"/>
    <m/>
    <n v="63"/>
    <s v="On Track"/>
    <s v="Received"/>
    <m/>
    <d v="2026-06-01T00:00:00"/>
    <s v="Yes"/>
    <n v="54827.5"/>
    <s v="Yes"/>
    <s v="Locates Called"/>
    <d v="2026-06-10T00:00:00"/>
    <m/>
    <m/>
    <m/>
    <m/>
    <n v="4414"/>
    <m/>
    <n v="4414"/>
    <n v="0"/>
    <m/>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n v="981"/>
    <n v="3432"/>
    <n v="0.22229775662814413"/>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1809"/>
    <n v="3005"/>
    <n v="0.37577897798088905"/>
    <d v="2026-06-11T00:00:00"/>
    <m/>
    <n v="0"/>
    <n v="0"/>
    <n v="0"/>
  </r>
  <r>
    <s v="D-HTG207"/>
    <s v="Fort Myers"/>
    <d v="2026-06-14T00:00:00"/>
    <x v="19"/>
    <d v="2026-05-29T00:00:00"/>
    <s v="Joshua"/>
    <m/>
    <n v="76"/>
    <s v="Completed on Track"/>
    <s v="Received"/>
    <m/>
    <m/>
    <s v="Yes"/>
    <n v="72914"/>
    <s v="Yes"/>
    <s v="In Process"/>
    <d v="2026-06-01T00:00:00"/>
    <m/>
    <m/>
    <m/>
    <m/>
    <n v="5649"/>
    <n v="5735"/>
    <n v="-86"/>
    <n v="1.0152239334395468"/>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781"/>
    <n v="437"/>
    <n v="0.91625143733231118"/>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m/>
    <m/>
    <m/>
  </r>
  <r>
    <x v="445"/>
    <x v="8"/>
    <x v="348"/>
    <m/>
    <m/>
    <m/>
  </r>
  <r>
    <x v="456"/>
    <x v="5"/>
    <x v="348"/>
    <m/>
    <m/>
    <m/>
  </r>
  <r>
    <x v="465"/>
    <x v="5"/>
    <x v="348"/>
    <m/>
    <m/>
    <m/>
  </r>
  <r>
    <x v="466"/>
    <x v="8"/>
    <x v="348"/>
    <m/>
    <m/>
    <m/>
  </r>
  <r>
    <x v="457"/>
    <x v="45"/>
    <x v="348"/>
    <m/>
    <m/>
    <m/>
  </r>
  <r>
    <x v="461"/>
    <x v="25"/>
    <x v="348"/>
    <m/>
    <m/>
    <m/>
  </r>
  <r>
    <x v="462"/>
    <x v="25"/>
    <x v="348"/>
    <m/>
    <m/>
    <m/>
  </r>
  <r>
    <x v="463"/>
    <x v="43"/>
    <x v="348"/>
    <m/>
    <m/>
    <m/>
  </r>
  <r>
    <x v="453"/>
    <x v="43"/>
    <x v="348"/>
    <m/>
    <m/>
    <m/>
  </r>
  <r>
    <x v="441"/>
    <x v="40"/>
    <x v="348"/>
    <m/>
    <m/>
    <m/>
  </r>
  <r>
    <x v="464"/>
    <x v="40"/>
    <x v="348"/>
    <m/>
    <m/>
    <m/>
  </r>
  <r>
    <x v="125"/>
    <x v="15"/>
    <x v="349"/>
    <m/>
    <m/>
    <m/>
  </r>
  <r>
    <x v="125"/>
    <x v="15"/>
    <x v="35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7" totalsRowShown="0" headerRowDxfId="346" dataDxfId="345" tableBorderDxfId="344">
  <autoFilter ref="A60: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E57" totalsRowShown="0" headerRowDxfId="312" dataDxfId="311" tableBorderDxfId="310">
  <autoFilter ref="A52: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SUM(V53-W53)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2" totalsRowShown="0" headerRowDxfId="279" dataDxfId="278" tableBorderDxfId="277">
  <autoFilter ref="A1:AE32"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5:AE50" totalsRowShown="0" headerRowDxfId="145" tableBorderDxfId="144">
  <autoFilter ref="A35:AE5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IFERROR($W36/$V36,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7">
    <sortCondition ref="B1:B4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1"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42" dT="2026-05-14T19:34:00.76" personId="{79160F3F-A2CD-4B5D-ACD4-80E02EA51DFF}" id="{BBF83692-2F76-4007-B885-3D49A9C3EDD8}">
    <text>5-14-2026 Additional 110' Added To Project As Per Tillman John Morrelli.</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6" t="s">
        <v>0</v>
      </c>
      <c r="B1" s="1536"/>
      <c r="C1" s="1536"/>
      <c r="D1" s="1536"/>
      <c r="E1" s="1536"/>
      <c r="F1" s="1536"/>
      <c r="G1" s="1536"/>
      <c r="H1" s="1536"/>
      <c r="I1" s="1536"/>
      <c r="J1" s="1536"/>
      <c r="K1" s="1536"/>
      <c r="L1" s="1536"/>
      <c r="M1" s="1536"/>
      <c r="N1" s="1536"/>
      <c r="O1" s="1536"/>
      <c r="P1" s="1536"/>
      <c r="Q1" s="1007"/>
      <c r="S1" s="1007"/>
      <c r="T1" s="1007"/>
      <c r="U1" s="1007"/>
      <c r="V1" s="1007"/>
      <c r="W1" s="1007"/>
      <c r="X1" s="1007"/>
      <c r="Y1" s="1007"/>
      <c r="Z1" s="1007"/>
    </row>
    <row r="2" spans="1:26" ht="24.95" customHeight="1">
      <c r="A2" s="1537" t="str">
        <f ca="1">"Last Updated: "&amp;TEXT(NOW(),"MM/DD/YYYY  h:mm AM/PM")</f>
        <v>Last Updated: 06/12/2026  11:20 AM</v>
      </c>
      <c r="B2" s="1537"/>
      <c r="C2" s="1537"/>
      <c r="D2" s="1537"/>
      <c r="E2" s="1537"/>
      <c r="F2" s="1537"/>
      <c r="G2" s="1537"/>
      <c r="H2" s="1537"/>
      <c r="I2" s="1537"/>
      <c r="J2" s="1537"/>
      <c r="K2" s="1537"/>
      <c r="L2" s="1537"/>
      <c r="M2" s="1537"/>
      <c r="N2" s="1537"/>
      <c r="O2" s="1537"/>
      <c r="P2" s="153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5" t="s">
        <v>1</v>
      </c>
      <c r="B4" s="1565"/>
      <c r="C4" s="1565"/>
      <c r="D4" s="1565"/>
      <c r="E4" s="1565"/>
      <c r="F4" s="1565"/>
      <c r="G4" s="1565"/>
      <c r="H4" s="156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8" t="s">
        <v>7</v>
      </c>
      <c r="B7" s="1538"/>
      <c r="C7" s="1538"/>
      <c r="D7" s="1538"/>
      <c r="E7" s="1538"/>
      <c r="F7" s="1538"/>
      <c r="G7" s="1538"/>
      <c r="H7" s="1538"/>
      <c r="I7" s="1538"/>
      <c r="J7" s="1538"/>
      <c r="K7" s="1538"/>
      <c r="L7" s="1538"/>
      <c r="M7" s="1538"/>
      <c r="N7" s="1538"/>
      <c r="O7" s="1538"/>
      <c r="P7" s="153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9" t="s">
        <v>8</v>
      </c>
      <c r="B9" s="1540"/>
      <c r="C9" s="1007"/>
      <c r="D9" s="1530" t="s">
        <v>9</v>
      </c>
      <c r="E9" s="1531"/>
      <c r="F9" s="1532"/>
      <c r="G9" s="1007"/>
      <c r="H9" s="1530" t="s">
        <v>10</v>
      </c>
      <c r="I9" s="1531"/>
      <c r="J9" s="1532"/>
      <c r="K9" s="1007"/>
      <c r="L9" s="1530" t="s">
        <v>11</v>
      </c>
      <c r="M9" s="1531"/>
      <c r="N9" s="1532"/>
      <c r="O9" s="1007"/>
      <c r="P9" s="1007"/>
      <c r="Q9" s="1007"/>
      <c r="R9" s="1007"/>
      <c r="S9" s="1007"/>
      <c r="T9" s="1007"/>
      <c r="U9" s="1007"/>
      <c r="V9" s="1007"/>
      <c r="W9" s="1007"/>
      <c r="X9" s="1007"/>
      <c r="Y9" s="1007"/>
      <c r="Z9" s="1007"/>
    </row>
    <row r="10" spans="1:26" ht="50.1" customHeight="1">
      <c r="A10" s="1541"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167</v>
      </c>
      <c r="B10" s="1542"/>
      <c r="C10" s="1007"/>
      <c r="D10" s="1541"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1050754</v>
      </c>
      <c r="E10" s="1543"/>
      <c r="F10" s="1542"/>
      <c r="G10" s="1007"/>
      <c r="H10" s="1544"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108993</v>
      </c>
      <c r="I10" s="1545"/>
      <c r="J10" s="1546"/>
      <c r="K10" s="1007"/>
      <c r="L10" s="1547"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944837</v>
      </c>
      <c r="M10" s="1548"/>
      <c r="N10" s="154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0" t="s">
        <v>12</v>
      </c>
      <c r="B12" s="1532"/>
      <c r="C12" s="1007"/>
      <c r="D12" s="1530" t="s">
        <v>13</v>
      </c>
      <c r="E12" s="1531"/>
      <c r="F12" s="1532"/>
      <c r="G12" s="1007"/>
      <c r="H12" s="1530" t="s">
        <v>14</v>
      </c>
      <c r="I12" s="1531"/>
      <c r="J12" s="1532"/>
      <c r="K12" s="1007"/>
      <c r="L12" s="1530" t="s">
        <v>15</v>
      </c>
      <c r="M12" s="1531"/>
      <c r="N12" s="1532"/>
      <c r="O12" s="1007"/>
      <c r="P12" s="1007"/>
      <c r="Q12" s="1007"/>
      <c r="R12" s="1007"/>
      <c r="S12" s="1007"/>
      <c r="T12" s="1007"/>
      <c r="U12" s="1007"/>
      <c r="V12" s="1007"/>
      <c r="W12" s="1007"/>
      <c r="X12" s="1007"/>
      <c r="Y12" s="1007"/>
      <c r="Z12" s="1007"/>
    </row>
    <row r="13" spans="1:26" ht="50.1" customHeight="1">
      <c r="A13" s="1550">
        <f>IFERROR(H10/D10,0)</f>
        <v>0.10372837029409357</v>
      </c>
      <c r="B13" s="1551"/>
      <c r="C13" s="1007"/>
      <c r="D13" s="1556"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12165114.699999999</v>
      </c>
      <c r="E13" s="1557"/>
      <c r="F13" s="1558"/>
      <c r="G13" s="1007"/>
      <c r="H13" s="1541"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10477</v>
      </c>
      <c r="I13" s="1543"/>
      <c r="J13" s="1542"/>
      <c r="K13" s="1007"/>
      <c r="L13" s="1533">
        <f>COUNTA('Pending Resto-COP Packages'!A15:A62)</f>
        <v>36</v>
      </c>
      <c r="M13" s="1534"/>
      <c r="N13" s="153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5" t="s">
        <v>16</v>
      </c>
      <c r="B15" s="1555"/>
      <c r="C15" s="1555"/>
      <c r="D15" s="1555"/>
      <c r="E15" s="1007"/>
      <c r="F15" s="1555" t="s">
        <v>17</v>
      </c>
      <c r="G15" s="1555"/>
      <c r="H15" s="1555"/>
      <c r="I15" s="1555"/>
      <c r="J15" s="1007"/>
      <c r="K15" s="1555" t="s">
        <v>18</v>
      </c>
      <c r="L15" s="1555"/>
      <c r="M15" s="1555"/>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2"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8"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7"/>
      <c r="F17" s="1015" t="s">
        <v>29</v>
      </c>
      <c r="G17" s="1012" cm="1">
        <f t="array" ref="G17">SUMPRODUCT(--(IF($B$5="All",TRUE,'Tillman UG Footage'!B2:B193=$B$5))*--('Tillman UG Footage'!P2:P193="In Process")*--(IF($F$5="All",TRUE,ISNUMBER(FIND($F$5,'Tillman UG Footage'!D2:D193&amp;" "))))*--(IF($H$5="All",TRUE,ISNUMBER(FIND($H$5,'Tillman UG Footage'!F2:F193&amp;" ")))))</f>
        <v>20</v>
      </c>
      <c r="H17" s="1012" cm="1">
        <f t="array" ref="H17">SUMPRODUCT(--(IF($B$5="All",TRUE,'Tillman UG Footage'!B2:B193=$B$5))*--('Tillman UG Footage'!P2:P193="In Process")*--(IF($F$5="All",TRUE,ISNUMBER(FIND($F$5,'Tillman UG Footage'!D2:D193&amp;" "))))*--(IF($H$5="All",TRUE,ISNUMBER(FIND($H$5,'Tillman UG Footage'!F2:F193&amp;" "))))*(IF(ISNUMBER('Tillman UG Footage'!V2:V193),'Tillman UG Footage'!V2:V193,0)))</f>
        <v>124886</v>
      </c>
      <c r="I17" s="1380" cm="1">
        <f t="array" ref="I17">SUMPRODUCT(--(IF($B$5="All",TRUE,'Tillman UG Footage'!B2:B193=$B$5))*--('Tillman UG Footage'!P2:P193="In Process")*--(IF($F$5="All",TRUE,ISNUMBER(FIND($F$5,'Tillman UG Footage'!D2:D193&amp;" "))))*--(IF($H$5="All",TRUE,ISNUMBER(FIND($H$5,'Tillman UG Footage'!F2:F193&amp;" "))))*(IF(ISNUMBER('Tillman UG Footage'!N2:N193),'Tillman UG Footage'!N2:N193,0)))</f>
        <v>1512906.7999999998</v>
      </c>
      <c r="J17" s="1007"/>
      <c r="K17" s="1015" t="s">
        <v>30</v>
      </c>
      <c r="L17" s="1012"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106</v>
      </c>
      <c r="M17" s="1378">
        <f>IFERROR(L17/SUM(L17:L19),0)</f>
        <v>0.6347305389221557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5</v>
      </c>
      <c r="C18" s="1013"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16407</v>
      </c>
      <c r="D18" s="1379"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0.2394100079234473</v>
      </c>
      <c r="E18" s="1007"/>
      <c r="F18" s="1016" t="s">
        <v>32</v>
      </c>
      <c r="G18" s="1013" cm="1">
        <f t="array" ref="G18">SUMPRODUCT(--(IF($B$5="All",TRUE,'Tillman UG Footage'!B2:B193=$B$5))*--('Tillman UG Footage'!P2:P193="Not Started")*--(IF($F$5="All",TRUE,ISNUMBER(FIND($F$5,'Tillman UG Footage'!D2:D193&amp;" "))))*--(IF($H$5="All",TRUE,ISNUMBER(FIND($H$5,'Tillman UG Footage'!F2:F193&amp;" ")))))</f>
        <v>90</v>
      </c>
      <c r="H18" s="1013" cm="1">
        <f t="array" ref="H18">SUMPRODUCT(--(IF($B$5="All",TRUE,'Tillman UG Footage'!B2:B193=$B$5))*--('Tillman UG Footage'!P2:P193="Not Started")*--(IF($F$5="All",TRUE,ISNUMBER(FIND($F$5,'Tillman UG Footage'!D2:D193&amp;" "))))*--(IF($H$5="All",TRUE,ISNUMBER(FIND($H$5,'Tillman UG Footage'!F2:F193&amp;" "))))*(IF(ISNUMBER('Tillman UG Footage'!V2:V193),'Tillman UG Footage'!V2:V193,0)))</f>
        <v>562016</v>
      </c>
      <c r="I18" s="1381" cm="1">
        <f t="array" ref="I18">SUMPRODUCT(--(IF($B$5="All",TRUE,'Tillman UG Footage'!B2:B193=$B$5))*--('Tillman UG Footage'!P2:P193="Not Started")*--(IF($F$5="All",TRUE,ISNUMBER(FIND($F$5,'Tillman UG Footage'!D2:D193&amp;" "))))*--(IF($H$5="All",TRUE,ISNUMBER(FIND($H$5,'Tillman UG Footage'!F2:F193&amp;" "))))*(IF(ISNUMBER('Tillman UG Footage'!N2:N193),'Tillman UG Footage'!N2:N193,0)))</f>
        <v>6191474.9500000002</v>
      </c>
      <c r="J18" s="1007"/>
      <c r="K18" s="1016" t="s">
        <v>33</v>
      </c>
      <c r="L18" s="1013"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21</v>
      </c>
      <c r="C19" s="1012"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81072</v>
      </c>
      <c r="D19" s="1378"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2.2597197552792578E-2</v>
      </c>
      <c r="E19" s="1007"/>
      <c r="F19" s="1015" t="s">
        <v>35</v>
      </c>
      <c r="G19" s="1012" cm="1">
        <f t="array" ref="G19">SUMPRODUCT(--(IF($B$5="All",TRUE,'Tillman UG Footage'!B2:B193=$B$5))*--('Tillman UG Footage'!P2:P193="Locates Called")*--(IF($F$5="All",TRUE,ISNUMBER(FIND($F$5,'Tillman UG Footage'!D2:D193&amp;" "))))*--(IF($H$5="All",TRUE,ISNUMBER(FIND($H$5,'Tillman UG Footage'!F2:F193&amp;" ")))))</f>
        <v>57</v>
      </c>
      <c r="H19" s="1012" cm="1">
        <f t="array" ref="H19">SUMPRODUCT(--(IF($B$5="All",TRUE,'Tillman UG Footage'!B2:B193=$B$5))*--('Tillman UG Footage'!P2:P193="Locates Called")*--(IF($F$5="All",TRUE,ISNUMBER(FIND($F$5,'Tillman UG Footage'!D2:D193&amp;" "))))*--(IF($H$5="All",TRUE,ISNUMBER(FIND($H$5,'Tillman UG Footage'!F2:F193&amp;" "))))*(IF(ISNUMBER('Tillman UG Footage'!V2:V193),'Tillman UG Footage'!V2:V193,0)))</f>
        <v>363852</v>
      </c>
      <c r="I19" s="1380" cm="1">
        <f t="array" ref="I19">SUMPRODUCT(--(IF($B$5="All",TRUE,'Tillman UG Footage'!B2:B193=$B$5))*--('Tillman UG Footage'!P2:P193="Locates Called")*--(IF($F$5="All",TRUE,ISNUMBER(FIND($F$5,'Tillman UG Footage'!D2:D193&amp;" "))))*--(IF($H$5="All",TRUE,ISNUMBER(FIND($H$5,'Tillman UG Footage'!F2:F193&amp;" "))))*(IF(ISNUMBER('Tillman UG Footage'!N2:N193),'Tillman UG Footage'!N2:N193,0)))</f>
        <v>4460732.95</v>
      </c>
      <c r="J19" s="1007"/>
      <c r="K19" s="1015" t="s">
        <v>36</v>
      </c>
      <c r="L19" s="1012"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8">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32</v>
      </c>
      <c r="C20" s="1013"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204495</v>
      </c>
      <c r="D20" s="1379"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0.2341279737890902</v>
      </c>
      <c r="E20" s="1007"/>
      <c r="F20" s="1016" t="s">
        <v>38</v>
      </c>
      <c r="G20" s="1013" cm="1">
        <f t="array" ref="G20">SUMPRODUCT(--(IF($B$5="All",TRUE,'Tillman UG Footage'!B2:B193=$B$5))*--('Tillman UG Footage'!P2:P193="Completed")*--(IF($F$5="All",TRUE,ISNUMBER(FIND($F$5,'Tillman UG Footage'!D2:D193&amp;" "))))*--(IF($H$5="All",TRUE,ISNUMBER(FIND($H$5,'Tillman UG Footage'!F2:F193&amp;" ")))))</f>
        <v>0</v>
      </c>
      <c r="H20" s="1013" cm="1">
        <f t="array" ref="H20">SUMPRODUCT(--(IF($B$5="All",TRUE,'Tillman UG Footage'!B2:B193=$B$5))*--('Tillman UG Footage'!P2:P193="Completed")*--(IF($F$5="All",TRUE,ISNUMBER(FIND($F$5,'Tillman UG Footage'!D2:D193&amp;" "))))*--(IF($H$5="All",TRUE,ISNUMBER(FIND($H$5,'Tillman UG Footage'!F2:F193&amp;" "))))*IF(ISNUMBER('Tillman UG Footage'!V2:V193),'Tillman UG Footage'!V2:V193,0))</f>
        <v>0</v>
      </c>
      <c r="I20" s="1381" cm="1">
        <f t="array" ref="I20">SUMPRODUCT(--(IF($B$5="All",TRUE,'Tillman UG Footage'!B2:B193=$B$5))*--('Tillman UG Footage'!P2:P193="Completed")*--(IF($F$5="All",TRUE,ISNUMBER(FIND($F$5,'Tillman UG Footage'!D2:D193&amp;" "))))*--(IF($H$5="All",TRUE,ISNUMBER(FIND($H$5,'Tillman UG Footage'!F2:F193&amp;" "))))*IF(ISNUMBER('Tillman UG Footage'!N2:N193),'Tillman UG Footage'!N2:N193,0))</f>
        <v>0</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4</v>
      </c>
      <c r="C21" s="1012"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10518</v>
      </c>
      <c r="D21" s="1378"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0.20469671040121695</v>
      </c>
      <c r="E21" s="1007"/>
      <c r="F21" s="1018" t="s">
        <v>39</v>
      </c>
      <c r="G21" s="1019">
        <f>SUM(G17:G20)</f>
        <v>167</v>
      </c>
      <c r="H21" s="1019">
        <f>SUM(H17:H20)</f>
        <v>1050754</v>
      </c>
      <c r="I21" s="1382">
        <f>SUM(I17:I20)</f>
        <v>12165114.699999999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3"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9"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2"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8"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3"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9"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777481</v>
      </c>
      <c r="D25" s="1020">
        <f>IFERROR(H10/D10,0)</f>
        <v>0.10372837029409357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5" t="s">
        <v>44</v>
      </c>
      <c r="B27" s="1555"/>
      <c r="C27" s="1555"/>
      <c r="D27" s="1555"/>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28</v>
      </c>
      <c r="H29" s="1023">
        <f>COUNTIF('Pending Resto-COP Packages'!F:F,"*Joshua*")</f>
        <v>17</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81</v>
      </c>
      <c r="H37" s="1030">
        <f>SUM(H29:H36)</f>
        <v>47</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2" t="s">
        <v>65</v>
      </c>
      <c r="B39" s="1552"/>
      <c r="C39" s="1552"/>
      <c r="D39" s="1552"/>
      <c r="E39" s="1552"/>
      <c r="F39" s="1552"/>
      <c r="G39" s="1552"/>
      <c r="H39" s="1552"/>
      <c r="I39" s="1552"/>
      <c r="J39" s="1552"/>
      <c r="K39" s="1553"/>
      <c r="L39" s="1553"/>
      <c r="M39" s="1553"/>
      <c r="N39" s="155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4" t="s">
        <v>66</v>
      </c>
      <c r="B60" s="1554"/>
      <c r="C60" s="1554"/>
      <c r="D60" s="1554"/>
      <c r="E60" s="1554"/>
      <c r="F60" s="1554"/>
      <c r="G60" s="1554"/>
      <c r="H60" s="1554"/>
      <c r="I60" s="1554"/>
      <c r="J60" s="1554"/>
      <c r="K60" s="1554"/>
      <c r="L60" s="1554"/>
      <c r="M60" s="1554"/>
      <c r="N60" s="155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Packages'!A25="","",'Pending Resto-COP Packages'!A25)</f>
        <v>BHCD-FPW-03-W</v>
      </c>
      <c r="B80" s="1022" t="str">
        <f>IF('Pending Resto-COP Packages'!A25="","",'Pending Resto-COP Packages'!B25)</f>
        <v>Fort Myers</v>
      </c>
      <c r="C80" s="1022" t="str">
        <f>IF('Pending Resto-COP Packages'!A25="","",'Pending Resto-COP Packages'!D25)</f>
        <v>North Path</v>
      </c>
      <c r="D80" s="1022" t="str">
        <f>IF('Pending Resto-COP Packages'!A25="","",'Pending Resto-COP Packages'!F25)</f>
        <v>Joshua</v>
      </c>
      <c r="E80" s="1023">
        <f>IF('Pending Resto-COP Packages'!A25="","",'Pending Resto-COP Packages'!H25)</f>
        <v>0</v>
      </c>
      <c r="F80" s="1023">
        <f>IF('Pending Resto-COP Packages'!A25="","",'Pending Resto-COP Packages'!V25)</f>
        <v>3461</v>
      </c>
      <c r="G80" s="1023">
        <f>IF('Pending Resto-COP Packages'!A25="","",'Pending Resto-COP Packages'!W25)</f>
        <v>3428</v>
      </c>
      <c r="H80" s="1383">
        <f>IF('Pending Resto-COP Packages'!A25="","",'Pending Resto-COP Packages'!N25)</f>
        <v>146065.95000000001</v>
      </c>
    </row>
    <row r="81" spans="1:8">
      <c r="A81" s="1025" t="str">
        <f>IF('Pending Resto-COP Packages'!A26="","",'Pending Resto-COP Packages'!A26)</f>
        <v>D-HDF705</v>
      </c>
      <c r="B81" s="1022" t="str">
        <f>IF('Pending Resto-COP Packages'!A26="","",'Pending Resto-COP Packages'!B26)</f>
        <v>Fort Myers</v>
      </c>
      <c r="C81" s="1022" t="str">
        <f>IF('Pending Resto-COP Packages'!A26="","",'Pending Resto-COP Packages'!D26)</f>
        <v>GN Systems</v>
      </c>
      <c r="D81" s="1022" t="str">
        <f>IF('Pending Resto-COP Packages'!A26="","",'Pending Resto-COP Packages'!F26)</f>
        <v>Joshua</v>
      </c>
      <c r="E81" s="1023">
        <f>IF('Pending Resto-COP Packages'!A26="","",'Pending Resto-COP Packages'!H26)</f>
        <v>73</v>
      </c>
      <c r="F81" s="1023">
        <f>IF('Pending Resto-COP Packages'!A26="","",'Pending Resto-COP Packages'!V26)</f>
        <v>6263</v>
      </c>
      <c r="G81" s="1023">
        <f>IF('Pending Resto-COP Packages'!A26="","",'Pending Resto-COP Packages'!W26)</f>
        <v>6221</v>
      </c>
      <c r="H81" s="1383">
        <f>IF('Pending Resto-COP Packages'!A26="","",'Pending Resto-COP Packages'!N26)</f>
        <v>77814</v>
      </c>
    </row>
    <row r="82" spans="1:8">
      <c r="A82" s="1025" t="str">
        <f>IF('Pending Resto-COP Packages'!A27="","",'Pending Resto-COP Packages'!A27)</f>
        <v>D-HDF707</v>
      </c>
      <c r="B82" s="1022" t="str">
        <f>IF('Pending Resto-COP Packages'!A27="","",'Pending Resto-COP Packages'!B27)</f>
        <v>Fort Myers</v>
      </c>
      <c r="C82" s="1022" t="str">
        <f>IF('Pending Resto-COP Packages'!A27="","",'Pending Resto-COP Packages'!D27)</f>
        <v>Lightspeed In-House</v>
      </c>
      <c r="D82" s="1022" t="str">
        <f>IF('Pending Resto-COP Packages'!A27="","",'Pending Resto-COP Packages'!F27)</f>
        <v>Joshua</v>
      </c>
      <c r="E82" s="1023">
        <f>IF('Pending Resto-COP Packages'!A27="","",'Pending Resto-COP Packages'!H27)</f>
        <v>80</v>
      </c>
      <c r="F82" s="1023">
        <f>IF('Pending Resto-COP Packages'!A27="","",'Pending Resto-COP Packages'!V27)</f>
        <v>5052</v>
      </c>
      <c r="G82" s="1023">
        <f>IF('Pending Resto-COP Packages'!A27="","",'Pending Resto-COP Packages'!W27)</f>
        <v>4889</v>
      </c>
      <c r="H82" s="1383">
        <f>IF('Pending Resto-COP Packages'!A27="","",'Pending Resto-COP Packages'!N27)</f>
        <v>65843.5</v>
      </c>
    </row>
    <row r="83" spans="1:8">
      <c r="A83" s="1025" t="str">
        <f>IF('Pending Resto-COP Packages'!A28="","",'Pending Resto-COP Packages'!A28)</f>
        <v>D-HDF711</v>
      </c>
      <c r="B83" s="1022" t="str">
        <f>IF('Pending Resto-COP Packages'!A28="","",'Pending Resto-COP Packages'!B28)</f>
        <v>Fort Myers</v>
      </c>
      <c r="C83" s="1022" t="str">
        <f>IF('Pending Resto-COP Packages'!A28="","",'Pending Resto-COP Packages'!D28)</f>
        <v>GN Systems</v>
      </c>
      <c r="D83" s="1022" t="str">
        <f>IF('Pending Resto-COP Packages'!A28="","",'Pending Resto-COP Packages'!F28)</f>
        <v>Joshua</v>
      </c>
      <c r="E83" s="1023">
        <f>IF('Pending Resto-COP Packages'!A28="","",'Pending Resto-COP Packages'!H28)</f>
        <v>82</v>
      </c>
      <c r="F83" s="1023">
        <f>IF('Pending Resto-COP Packages'!A28="","",'Pending Resto-COP Packages'!V28)</f>
        <v>8100</v>
      </c>
      <c r="G83" s="1023">
        <f>IF('Pending Resto-COP Packages'!A28="","",'Pending Resto-COP Packages'!W28)</f>
        <v>7972</v>
      </c>
      <c r="H83" s="1383">
        <f>IF('Pending Resto-COP Packages'!A28="","",'Pending Resto-COP Packages'!N28)</f>
        <v>101871</v>
      </c>
    </row>
    <row r="84" spans="1:8">
      <c r="A84" s="1025" t="str">
        <f>IF('Pending Resto-COP Packages'!A29="","",'Pending Resto-COP Packages'!A29)</f>
        <v>D-HDF713</v>
      </c>
      <c r="B84" s="1022" t="str">
        <f>IF('Pending Resto-COP Packages'!A29="","",'Pending Resto-COP Packages'!B29)</f>
        <v>Fort Myers</v>
      </c>
      <c r="C84" s="1022" t="str">
        <f>IF('Pending Resto-COP Packages'!A29="","",'Pending Resto-COP Packages'!D29)</f>
        <v>GN Systems</v>
      </c>
      <c r="D84" s="1022" t="str">
        <f>IF('Pending Resto-COP Packages'!A29="","",'Pending Resto-COP Packages'!F29)</f>
        <v>Joshua</v>
      </c>
      <c r="E84" s="1023">
        <f>IF('Pending Resto-COP Packages'!A29="","",'Pending Resto-COP Packages'!H29)</f>
        <v>77</v>
      </c>
      <c r="F84" s="1023">
        <f>IF('Pending Resto-COP Packages'!A29="","",'Pending Resto-COP Packages'!V29)</f>
        <v>8013</v>
      </c>
      <c r="G84" s="1023">
        <f>IF('Pending Resto-COP Packages'!A29="","",'Pending Resto-COP Packages'!W29)</f>
        <v>7885</v>
      </c>
      <c r="H84" s="1383">
        <f>IF('Pending Resto-COP Packages'!A29="","",'Pending Resto-COP Packages'!N29)</f>
        <v>90786</v>
      </c>
    </row>
    <row r="85" spans="1:8">
      <c r="A85" s="1025" t="str">
        <f>IF('Pending Resto-COP Packages'!A30="","",'Pending Resto-COP Packages'!A30)</f>
        <v>D-HDF715</v>
      </c>
      <c r="B85" s="1022" t="str">
        <f>IF('Pending Resto-COP Packages'!A30="","",'Pending Resto-COP Packages'!B30)</f>
        <v>Fort Myers</v>
      </c>
      <c r="C85" s="1022" t="str">
        <f>IF('Pending Resto-COP Packages'!A30="","",'Pending Resto-COP Packages'!D30)</f>
        <v>GN Systems</v>
      </c>
      <c r="D85" s="1022" t="str">
        <f>IF('Pending Resto-COP Packages'!A30="","",'Pending Resto-COP Packages'!F30)</f>
        <v>Joshua</v>
      </c>
      <c r="E85" s="1023">
        <f>IF('Pending Resto-COP Packages'!A30="","",'Pending Resto-COP Packages'!H30)</f>
        <v>78</v>
      </c>
      <c r="F85" s="1023">
        <f>IF('Pending Resto-COP Packages'!A30="","",'Pending Resto-COP Packages'!V30)</f>
        <v>6758</v>
      </c>
      <c r="G85" s="1023">
        <f>IF('Pending Resto-COP Packages'!A30="","",'Pending Resto-COP Packages'!W30)</f>
        <v>6565</v>
      </c>
      <c r="H85" s="1383">
        <f>IF('Pending Resto-COP Packages'!A30="","",'Pending Resto-COP Packages'!N30)</f>
        <v>84477</v>
      </c>
    </row>
    <row r="86" spans="1:8">
      <c r="A86" s="1025" t="str">
        <f>IF('Pending Resto-COP Packages'!A31="","",'Pending Resto-COP Packages'!A31)</f>
        <v>D-HTG202</v>
      </c>
      <c r="B86" s="1022" t="str">
        <f>IF('Pending Resto-COP Packages'!A31="","",'Pending Resto-COP Packages'!B31)</f>
        <v>Fort Myers</v>
      </c>
      <c r="C86" s="1022" t="str">
        <f>IF('Pending Resto-COP Packages'!A31="","",'Pending Resto-COP Packages'!D31)</f>
        <v>Lopez Underground</v>
      </c>
      <c r="D86" s="1022" t="str">
        <f>IF('Pending Resto-COP Packages'!A31="","",'Pending Resto-COP Packages'!F31)</f>
        <v>Joshua</v>
      </c>
      <c r="E86" s="1023">
        <f>IF('Pending Resto-COP Packages'!A31="","",'Pending Resto-COP Packages'!H31)</f>
        <v>80</v>
      </c>
      <c r="F86" s="1023">
        <f>IF('Pending Resto-COP Packages'!A31="","",'Pending Resto-COP Packages'!V31)</f>
        <v>6605</v>
      </c>
      <c r="G86" s="1023">
        <f>IF('Pending Resto-COP Packages'!A31="","",'Pending Resto-COP Packages'!W31)</f>
        <v>6518</v>
      </c>
      <c r="H86" s="1383">
        <f>IF('Pending Resto-COP Packages'!A31="","",'Pending Resto-COP Packages'!N31)</f>
        <v>77548</v>
      </c>
    </row>
    <row r="87" spans="1:8">
      <c r="A87" s="1025" t="str">
        <f>IF('Pending Resto-COP Packages'!A32="","",'Pending Resto-COP Packages'!A32)</f>
        <v>D-HTG206</v>
      </c>
      <c r="B87" s="1022" t="str">
        <f>IF('Pending Resto-COP Packages'!A32="","",'Pending Resto-COP Packages'!B32)</f>
        <v>Fort Myers</v>
      </c>
      <c r="C87" s="1022" t="str">
        <f>IF('Pending Resto-COP Packages'!A32="","",'Pending Resto-COP Packages'!D32)</f>
        <v>Lopez Underground</v>
      </c>
      <c r="D87" s="1022" t="str">
        <f>IF('Pending Resto-COP Packages'!A32="","",'Pending Resto-COP Packages'!F32)</f>
        <v>Joshua</v>
      </c>
      <c r="E87" s="1023">
        <f>IF('Pending Resto-COP Packages'!A32="","",'Pending Resto-COP Packages'!H32)</f>
        <v>89</v>
      </c>
      <c r="F87" s="1023">
        <f>IF('Pending Resto-COP Packages'!A32="","",'Pending Resto-COP Packages'!V32)</f>
        <v>6549</v>
      </c>
      <c r="G87" s="1023">
        <f>IF('Pending Resto-COP Packages'!A32="","",'Pending Resto-COP Packages'!W32)</f>
        <v>6536</v>
      </c>
      <c r="H87" s="1383">
        <f>IF('Pending Resto-COP Packages'!A32="","",'Pending Resto-COP Packages'!N32)</f>
        <v>70666</v>
      </c>
    </row>
    <row r="88" spans="1:8">
      <c r="A88" s="1025" t="str">
        <f>IF('Pending Resto-COP Packages'!A33="","",'Pending Resto-COP Packages'!A33)</f>
        <v>FB-HTG237</v>
      </c>
      <c r="B88" s="1022" t="str">
        <f>IF('Pending Resto-COP Packages'!A33="","",'Pending Resto-COP Packages'!B33)</f>
        <v>Fort Myers</v>
      </c>
      <c r="C88" s="1022" t="str">
        <f>IF('Pending Resto-COP Packages'!A33="","",'Pending Resto-COP Packages'!D33)</f>
        <v>North Path</v>
      </c>
      <c r="D88" s="1022" t="str">
        <f>IF('Pending Resto-COP Packages'!A33="","",'Pending Resto-COP Packages'!F33)</f>
        <v>Joshua</v>
      </c>
      <c r="E88" s="1023">
        <f>IF('Pending Resto-COP Packages'!A33="","",'Pending Resto-COP Packages'!H33)</f>
        <v>0</v>
      </c>
      <c r="F88" s="1023">
        <f>IF('Pending Resto-COP Packages'!A33="","",'Pending Resto-COP Packages'!V33)</f>
        <v>4327</v>
      </c>
      <c r="G88" s="1023">
        <f>IF('Pending Resto-COP Packages'!A33="","",'Pending Resto-COP Packages'!W33)</f>
        <v>4481</v>
      </c>
      <c r="H88" s="1383">
        <f>IF('Pending Resto-COP Packages'!A33="","",'Pending Resto-COP Packages'!N33)</f>
        <v>60407.15</v>
      </c>
    </row>
    <row r="89" spans="1:8">
      <c r="A89" s="1025" t="str">
        <f>IF('Pending Resto-COP Packages'!A34="","",'Pending Resto-COP Packages'!A34)</f>
        <v>FB-HWP1305</v>
      </c>
      <c r="B89" s="1022" t="str">
        <f>IF('Pending Resto-COP Packages'!A34="","",'Pending Resto-COP Packages'!B34)</f>
        <v>Lakeland</v>
      </c>
      <c r="C89" s="1022" t="str">
        <f>IF('Pending Resto-COP Packages'!A34="","",'Pending Resto-COP Packages'!D34)</f>
        <v>Splice Only</v>
      </c>
      <c r="D89" s="1022" t="str">
        <f>IF('Pending Resto-COP Packages'!A34="","",'Pending Resto-COP Packages'!F34)</f>
        <v>Miguel</v>
      </c>
      <c r="E89" s="1023">
        <f>IF('Pending Resto-COP Packages'!A34="","",'Pending Resto-COP Packages'!H34)</f>
        <v>0</v>
      </c>
      <c r="F89" s="1023">
        <f>IF('Pending Resto-COP Packages'!A34="","",'Pending Resto-COP Packages'!V34)</f>
        <v>0</v>
      </c>
      <c r="G89" s="1023">
        <f>IF('Pending Resto-COP Packages'!A34="","",'Pending Resto-COP Packages'!W34)</f>
        <v>0</v>
      </c>
      <c r="H89" s="1383">
        <f>IF('Pending Resto-COP Packages'!A34="","",'Pending Resto-COP Packages'!N34)</f>
        <v>1931.75</v>
      </c>
    </row>
    <row r="90" spans="1:8">
      <c r="A90" s="1025" t="str">
        <f>IF('Pending Resto-COP Packages'!A35="","",'Pending Resto-COP Packages'!A35)</f>
        <v>Heatherpoint Lake Estates</v>
      </c>
      <c r="B90" s="1022" t="str">
        <f>IF('Pending Resto-COP Packages'!A35="","",'Pending Resto-COP Packages'!B35)</f>
        <v>Lakeland</v>
      </c>
      <c r="C90" s="1022" t="str">
        <f>IF('Pending Resto-COP Packages'!A35="","",'Pending Resto-COP Packages'!D35)</f>
        <v>Brothers</v>
      </c>
      <c r="D90" s="1022" t="str">
        <f>IF('Pending Resto-COP Packages'!A35="","",'Pending Resto-COP Packages'!F35)</f>
        <v>Travis</v>
      </c>
      <c r="E90" s="1023">
        <f>IF('Pending Resto-COP Packages'!A35="","",'Pending Resto-COP Packages'!H35)</f>
        <v>36</v>
      </c>
      <c r="F90" s="1023">
        <f>IF('Pending Resto-COP Packages'!A35="","",'Pending Resto-COP Packages'!V35)</f>
        <v>3439</v>
      </c>
      <c r="G90" s="1023">
        <f>IF('Pending Resto-COP Packages'!A35="","",'Pending Resto-COP Packages'!W35)</f>
        <v>3439</v>
      </c>
      <c r="H90" s="1383">
        <f>IF('Pending Resto-COP Packages'!A35="","",'Pending Resto-COP Packages'!N35)</f>
        <v>61453.599999999999</v>
      </c>
    </row>
    <row r="91" spans="1:8">
      <c r="A91" s="1025" t="str">
        <f>IF('Pending Resto-COP Packages'!A36="","",'Pending Resto-COP Packages'!A36)</f>
        <v>D-HBR252</v>
      </c>
      <c r="B91" s="1022" t="str">
        <f>IF('Pending Resto-COP Packages'!A36="","",'Pending Resto-COP Packages'!B36)</f>
        <v>Miami</v>
      </c>
      <c r="C91" s="1022" t="str">
        <f>IF('Pending Resto-COP Packages'!A36="","",'Pending Resto-COP Packages'!D36)</f>
        <v>Yosep AER</v>
      </c>
      <c r="D91" s="1022" t="str">
        <f>IF('Pending Resto-COP Packages'!A36="","",'Pending Resto-COP Packages'!F36)</f>
        <v>Wilson</v>
      </c>
      <c r="E91" s="1023">
        <f>IF('Pending Resto-COP Packages'!A36="","",'Pending Resto-COP Packages'!H36)</f>
        <v>53</v>
      </c>
      <c r="F91" s="1023">
        <f>IF('Pending Resto-COP Packages'!A36="","",'Pending Resto-COP Packages'!V36)</f>
        <v>4005</v>
      </c>
      <c r="G91" s="1023">
        <f>IF('Pending Resto-COP Packages'!A36="","",'Pending Resto-COP Packages'!W36)</f>
        <v>4047</v>
      </c>
      <c r="H91" s="1383">
        <f>IF('Pending Resto-COP Packages'!A36="","",'Pending Resto-COP Packages'!N36)</f>
        <v>51528.05</v>
      </c>
    </row>
    <row r="92" spans="1:8">
      <c r="A92" s="1025" t="str">
        <f>IF('Pending Resto-COP Packages'!A37="","",'Pending Resto-COP Packages'!A37)</f>
        <v>D-HBR253</v>
      </c>
      <c r="B92" s="1022" t="str">
        <f>IF('Pending Resto-COP Packages'!A37="","",'Pending Resto-COP Packages'!B37)</f>
        <v>Miami</v>
      </c>
      <c r="C92" s="1022" t="str">
        <f>IF('Pending Resto-COP Packages'!A37="","",'Pending Resto-COP Packages'!D37)</f>
        <v>Yosep AER</v>
      </c>
      <c r="D92" s="1022" t="str">
        <f>IF('Pending Resto-COP Packages'!A37="","",'Pending Resto-COP Packages'!F37)</f>
        <v xml:space="preserve">Efrian </v>
      </c>
      <c r="E92" s="1023">
        <f>IF('Pending Resto-COP Packages'!A37="","",'Pending Resto-COP Packages'!H37)</f>
        <v>55</v>
      </c>
      <c r="F92" s="1023">
        <f>IF('Pending Resto-COP Packages'!A37="","",'Pending Resto-COP Packages'!V37)</f>
        <v>4230</v>
      </c>
      <c r="G92" s="1023">
        <f>IF('Pending Resto-COP Packages'!A37="","",'Pending Resto-COP Packages'!W37)</f>
        <v>4230</v>
      </c>
      <c r="H92" s="1383">
        <f>IF('Pending Resto-COP Packages'!A37="","",'Pending Resto-COP Packages'!N37)</f>
        <v>55435.9</v>
      </c>
    </row>
    <row r="93" spans="1:8">
      <c r="A93" s="1025" t="str">
        <f>IF('Pending Resto-COP Packages'!A41="","",'Pending Resto-COP Packages'!A41)</f>
        <v>FB-HSF301</v>
      </c>
      <c r="B93" s="1022" t="str">
        <f>IF('Pending Resto-COP Packages'!A41="","",'Pending Resto-COP Packages'!B41)</f>
        <v>Port Charlotte</v>
      </c>
      <c r="C93" s="1022" t="str">
        <f>IF('Pending Resto-COP Packages'!A41="","",'Pending Resto-COP Packages'!D41)</f>
        <v>Lightspeed In-House</v>
      </c>
      <c r="D93" s="1022" t="str">
        <f>IF('Pending Resto-COP Packages'!A41="","",'Pending Resto-COP Packages'!F41)</f>
        <v>Joshua</v>
      </c>
      <c r="E93" s="1023">
        <f>IF('Pending Resto-COP Packages'!A41="","",'Pending Resto-COP Packages'!H41)</f>
        <v>0</v>
      </c>
      <c r="F93" s="1023">
        <f>IF('Pending Resto-COP Packages'!A41="","",'Pending Resto-COP Packages'!V41)</f>
        <v>761</v>
      </c>
      <c r="G93" s="1023">
        <f>IF('Pending Resto-COP Packages'!A41="","",'Pending Resto-COP Packages'!W41)</f>
        <v>760</v>
      </c>
      <c r="H93" s="1383">
        <f>IF('Pending Resto-COP Packages'!A41="","",'Pending Resto-COP Packages'!N41)</f>
        <v>15405.5</v>
      </c>
    </row>
    <row r="94" spans="1:8">
      <c r="A94" s="1025" t="str">
        <f>IF('Pending Resto-COP Packages'!A42="","",'Pending Resto-COP Packages'!A42)</f>
        <v>FB-HSF375</v>
      </c>
      <c r="B94" s="1022" t="str">
        <f>IF('Pending Resto-COP Packages'!A42="","",'Pending Resto-COP Packages'!B42)</f>
        <v>Port Charlotte</v>
      </c>
      <c r="C94" s="1022" t="str">
        <f>IF('Pending Resto-COP Packages'!A42="","",'Pending Resto-COP Packages'!D42)</f>
        <v>Lightspeed In-House</v>
      </c>
      <c r="D94" s="1022" t="str">
        <f>IF('Pending Resto-COP Packages'!A42="","",'Pending Resto-COP Packages'!F42)</f>
        <v>Joshua</v>
      </c>
      <c r="E94" s="1023">
        <f>IF('Pending Resto-COP Packages'!A42="","",'Pending Resto-COP Packages'!H42)</f>
        <v>0</v>
      </c>
      <c r="F94" s="1023">
        <f>IF('Pending Resto-COP Packages'!A42="","",'Pending Resto-COP Packages'!V42)</f>
        <v>439</v>
      </c>
      <c r="G94" s="1023">
        <f>IF('Pending Resto-COP Packages'!A42="","",'Pending Resto-COP Packages'!W42)</f>
        <v>449</v>
      </c>
      <c r="H94" s="1383">
        <f>IF('Pending Resto-COP Packages'!A42="","",'Pending Resto-COP Packages'!N42)</f>
        <v>4434.3999999999996</v>
      </c>
    </row>
    <row r="95" spans="1:8">
      <c r="A95" s="1025" t="str">
        <f>IF('Pending Resto-COP Packages'!A43="","",'Pending Resto-COP Packages'!A43)</f>
        <v>FB-HSF376</v>
      </c>
      <c r="B95" s="1022" t="str">
        <f>IF('Pending Resto-COP Packages'!A43="","",'Pending Resto-COP Packages'!B43)</f>
        <v>Port Charlotte</v>
      </c>
      <c r="C95" s="1022" t="str">
        <f>IF('Pending Resto-COP Packages'!A43="","",'Pending Resto-COP Packages'!D43)</f>
        <v>Lightspeed In-House</v>
      </c>
      <c r="D95" s="1022" t="str">
        <f>IF('Pending Resto-COP Packages'!A43="","",'Pending Resto-COP Packages'!F43)</f>
        <v>Joshua</v>
      </c>
      <c r="E95" s="1023">
        <f>IF('Pending Resto-COP Packages'!A43="","",'Pending Resto-COP Packages'!H43)</f>
        <v>0</v>
      </c>
      <c r="F95" s="1023">
        <f>IF('Pending Resto-COP Packages'!A43="","",'Pending Resto-COP Packages'!V43)</f>
        <v>94</v>
      </c>
      <c r="G95" s="1023">
        <f>IF('Pending Resto-COP Packages'!A43="","",'Pending Resto-COP Packages'!W43)</f>
        <v>108</v>
      </c>
      <c r="H95" s="1383">
        <f>IF('Pending Resto-COP Packages'!A43="","",'Pending Resto-COP Packages'!N43)</f>
        <v>1552.9</v>
      </c>
    </row>
    <row r="96" spans="1:8">
      <c r="A96" s="1025" t="str">
        <f>IF('Pending Resto-COP Packages'!A44="","",'Pending Resto-COP Packages'!A44)</f>
        <v>FB-HSF377</v>
      </c>
      <c r="B96" s="1022" t="str">
        <f>IF('Pending Resto-COP Packages'!A44="","",'Pending Resto-COP Packages'!B44)</f>
        <v>Port Charlotte</v>
      </c>
      <c r="C96" s="1022" t="str">
        <f>IF('Pending Resto-COP Packages'!A44="","",'Pending Resto-COP Packages'!D44)</f>
        <v>Lightspeed In-House</v>
      </c>
      <c r="D96" s="1022" t="str">
        <f>IF('Pending Resto-COP Packages'!A44="","",'Pending Resto-COP Packages'!F44)</f>
        <v>Joshua</v>
      </c>
      <c r="E96" s="1023">
        <f>IF('Pending Resto-COP Packages'!A44="","",'Pending Resto-COP Packages'!H44)</f>
        <v>0</v>
      </c>
      <c r="F96" s="1023">
        <f>IF('Pending Resto-COP Packages'!A44="","",'Pending Resto-COP Packages'!V44)</f>
        <v>295</v>
      </c>
      <c r="G96" s="1023">
        <f>IF('Pending Resto-COP Packages'!A44="","",'Pending Resto-COP Packages'!W44)</f>
        <v>288</v>
      </c>
      <c r="H96" s="1383">
        <f>IF('Pending Resto-COP Packages'!A44="","",'Pending Resto-COP Packages'!N44)</f>
        <v>3969.75</v>
      </c>
    </row>
    <row r="97" spans="1:8">
      <c r="A97" s="1025" t="str">
        <f>IF('Pending Resto-COP Packages'!A45="","",'Pending Resto-COP Packages'!A45)</f>
        <v>FB-HSF378</v>
      </c>
      <c r="B97" s="1022" t="str">
        <f>IF('Pending Resto-COP Packages'!A45="","",'Pending Resto-COP Packages'!B45)</f>
        <v>Port Charlotte</v>
      </c>
      <c r="C97" s="1022" t="str">
        <f>IF('Pending Resto-COP Packages'!A45="","",'Pending Resto-COP Packages'!D45)</f>
        <v>Lightspeed In-House</v>
      </c>
      <c r="D97" s="1022" t="str">
        <f>IF('Pending Resto-COP Packages'!A45="","",'Pending Resto-COP Packages'!F45)</f>
        <v>Joshua</v>
      </c>
      <c r="E97" s="1023">
        <f>IF('Pending Resto-COP Packages'!A45="","",'Pending Resto-COP Packages'!H45)</f>
        <v>0</v>
      </c>
      <c r="F97" s="1023">
        <f>IF('Pending Resto-COP Packages'!A45="","",'Pending Resto-COP Packages'!V45)</f>
        <v>303</v>
      </c>
      <c r="G97" s="1023">
        <f>IF('Pending Resto-COP Packages'!A45="","",'Pending Resto-COP Packages'!W45)</f>
        <v>290</v>
      </c>
      <c r="H97" s="1383">
        <f>IF('Pending Resto-COP Packages'!A45="","",'Pending Resto-COP Packages'!N45)</f>
        <v>4004.55</v>
      </c>
    </row>
    <row r="98" spans="1:8">
      <c r="A98" s="1025" t="str">
        <f>IF('Pending Resto-COP Packages'!A46="","",'Pending Resto-COP Packages'!A46)</f>
        <v>FB-HNP111</v>
      </c>
      <c r="B98" s="1022" t="str">
        <f>IF('Pending Resto-COP Packages'!A46="","",'Pending Resto-COP Packages'!B46)</f>
        <v>St Petersburg</v>
      </c>
      <c r="C98" s="1022" t="str">
        <f>IF('Pending Resto-COP Packages'!A46="","",'Pending Resto-COP Packages'!D46)</f>
        <v>Lightspeed In-House</v>
      </c>
      <c r="D98" s="1022" t="str">
        <f>IF('Pending Resto-COP Packages'!A46="","",'Pending Resto-COP Packages'!F46)</f>
        <v>Johnnie</v>
      </c>
      <c r="E98" s="1023">
        <f>IF('Pending Resto-COP Packages'!A46="","",'Pending Resto-COP Packages'!H46)</f>
        <v>0</v>
      </c>
      <c r="F98" s="1023">
        <f>IF('Pending Resto-COP Packages'!A46="","",'Pending Resto-COP Packages'!V46)</f>
        <v>1157</v>
      </c>
      <c r="G98" s="1023">
        <f>IF('Pending Resto-COP Packages'!A46="","",'Pending Resto-COP Packages'!W46)</f>
        <v>1321</v>
      </c>
      <c r="H98" s="1383">
        <f>IF('Pending Resto-COP Packages'!A46="","",'Pending Resto-COP Packages'!N46)</f>
        <v>17203.45</v>
      </c>
    </row>
    <row r="99" spans="1:8">
      <c r="A99" s="1025" t="str">
        <f>IF('Pending Resto-COP Packages'!A47="","",'Pending Resto-COP Packages'!A47)</f>
        <v>FB-HNP133</v>
      </c>
      <c r="B99" s="1022" t="str">
        <f>IF('Pending Resto-COP Packages'!A47="","",'Pending Resto-COP Packages'!B47)</f>
        <v>St Petersburg</v>
      </c>
      <c r="C99" s="1022" t="str">
        <f>IF('Pending Resto-COP Packages'!A47="","",'Pending Resto-COP Packages'!D47)</f>
        <v>Lightspeed In-House</v>
      </c>
      <c r="D99" s="1022" t="str">
        <f>IF('Pending Resto-COP Packages'!A47="","",'Pending Resto-COP Packages'!F47)</f>
        <v>Johnnie</v>
      </c>
      <c r="E99" s="1023">
        <f>IF('Pending Resto-COP Packages'!A47="","",'Pending Resto-COP Packages'!H47)</f>
        <v>0</v>
      </c>
      <c r="F99" s="1023">
        <f>IF('Pending Resto-COP Packages'!A47="","",'Pending Resto-COP Packages'!V47)</f>
        <v>1697</v>
      </c>
      <c r="G99" s="1023">
        <f>IF('Pending Resto-COP Packages'!A47="","",'Pending Resto-COP Packages'!W47)</f>
        <v>1815</v>
      </c>
      <c r="H99" s="1383">
        <f>IF('Pending Resto-COP Packages'!A47="","",'Pending Resto-COP Packages'!N47)</f>
        <v>23800.25</v>
      </c>
    </row>
    <row r="100" spans="1:8">
      <c r="A100" s="1025" t="str">
        <f>IF('Pending Resto-COP Packages'!A48="","",'Pending Resto-COP Packages'!A48)</f>
        <v>FB-HNP138</v>
      </c>
      <c r="B100" s="1022" t="str">
        <f>IF('Pending Resto-COP Packages'!A48="","",'Pending Resto-COP Packages'!B48)</f>
        <v>St Petersburg</v>
      </c>
      <c r="C100" s="1022" t="str">
        <f>IF('Pending Resto-COP Packages'!A48="","",'Pending Resto-COP Packages'!D48)</f>
        <v>Lightspeed In-House</v>
      </c>
      <c r="D100" s="1022" t="str">
        <f>IF('Pending Resto-COP Packages'!A48="","",'Pending Resto-COP Packages'!F48)</f>
        <v>Johnnie</v>
      </c>
      <c r="E100" s="1023">
        <f>IF('Pending Resto-COP Packages'!A48="","",'Pending Resto-COP Packages'!H48)</f>
        <v>0</v>
      </c>
      <c r="F100" s="1023">
        <f>IF('Pending Resto-COP Packages'!A48="","",'Pending Resto-COP Packages'!V48)</f>
        <v>1534</v>
      </c>
      <c r="G100" s="1023">
        <f>IF('Pending Resto-COP Packages'!A48="","",'Pending Resto-COP Packages'!W48)</f>
        <v>1571</v>
      </c>
      <c r="H100" s="1383">
        <f>IF('Pending Resto-COP Packages'!A48="","",'Pending Resto-COP Packages'!N48)</f>
        <v>19745.25</v>
      </c>
    </row>
    <row r="101" spans="1:8">
      <c r="A101" s="1025" t="str">
        <f>IF('Pending Resto-COP Packages'!A52="","",'Pending Resto-COP Packages'!A52)</f>
        <v/>
      </c>
      <c r="B101" s="1022" t="str">
        <f>IF('Pending Resto-COP Packages'!A52="","",'Pending Resto-COP Packages'!B52)</f>
        <v/>
      </c>
      <c r="C101" s="1022" t="str">
        <f>IF('Pending Resto-COP Packages'!A52="","",'Pending Resto-COP Packages'!D52)</f>
        <v/>
      </c>
      <c r="D101" s="1022" t="str">
        <f>IF('Pending Resto-COP Packages'!A52="","",'Pending Resto-COP Packages'!F52)</f>
        <v/>
      </c>
      <c r="E101" s="1023" t="str">
        <f>IF('Pending Resto-COP Packages'!A52="","",'Pending Resto-COP Packages'!H52)</f>
        <v/>
      </c>
      <c r="F101" s="1023" t="str">
        <f>IF('Pending Resto-COP Packages'!A52="","",'Pending Resto-COP Packages'!V52)</f>
        <v/>
      </c>
      <c r="G101" s="1023" t="str">
        <f>IF('Pending Resto-COP Packages'!A52="","",'Pending Resto-COP Packages'!W52)</f>
        <v/>
      </c>
      <c r="H101" s="1383" t="str">
        <f>IF('Pending Resto-COP Packages'!A52="","",'Pending Resto-COP Packages'!N52)</f>
        <v/>
      </c>
    </row>
    <row r="102" spans="1:8">
      <c r="A102" s="1025" t="str">
        <f>IF('Pending Resto-COP Packages'!A53="","",'Pending Resto-COP Packages'!A53)</f>
        <v/>
      </c>
      <c r="B102" s="1022" t="str">
        <f>IF('Pending Resto-COP Packages'!A53="","",'Pending Resto-COP Packages'!B53)</f>
        <v/>
      </c>
      <c r="C102" s="1022" t="str">
        <f>IF('Pending Resto-COP Packages'!A53="","",'Pending Resto-COP Packages'!D53)</f>
        <v/>
      </c>
      <c r="D102" s="1022" t="str">
        <f>IF('Pending Resto-COP Packages'!A53="","",'Pending Resto-COP Packages'!F53)</f>
        <v/>
      </c>
      <c r="E102" s="1023" t="str">
        <f>IF('Pending Resto-COP Packages'!A53="","",'Pending Resto-COP Packages'!H53)</f>
        <v/>
      </c>
      <c r="F102" s="1023" t="str">
        <f>IF('Pending Resto-COP Packages'!A53="","",'Pending Resto-COP Packages'!V53)</f>
        <v/>
      </c>
      <c r="G102" s="1023" t="str">
        <f>IF('Pending Resto-COP Packages'!A53="","",'Pending Resto-COP Packages'!W53)</f>
        <v/>
      </c>
      <c r="H102" s="1383" t="str">
        <f>IF('Pending Resto-COP Packages'!A53="","",'Pending Resto-COP Packages'!N53)</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0" t="s">
        <v>441</v>
      </c>
      <c r="C1" s="1560"/>
      <c r="D1" s="427"/>
      <c r="E1" s="1560" t="s">
        <v>442</v>
      </c>
      <c r="F1" s="156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1"/>
      <c r="B1" s="1561"/>
      <c r="C1" s="1561"/>
      <c r="D1" s="1561"/>
      <c r="E1" s="1561"/>
      <c r="F1" s="1561"/>
      <c r="G1" s="1561"/>
      <c r="H1" s="1562" t="s">
        <v>490</v>
      </c>
      <c r="I1" s="1562"/>
      <c r="J1" s="1562"/>
      <c r="K1" s="1562"/>
      <c r="L1" s="1562"/>
      <c r="M1" s="1562"/>
      <c r="N1" s="1562"/>
      <c r="O1" s="1562"/>
      <c r="P1" s="189"/>
      <c r="Q1" s="1563" t="s">
        <v>97</v>
      </c>
      <c r="R1" s="1563"/>
      <c r="S1" s="1564"/>
      <c r="T1" s="1563"/>
      <c r="U1" s="1563"/>
      <c r="V1" s="1563"/>
      <c r="W1" s="1563"/>
      <c r="X1" s="1563"/>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opLeftCell="A6" zoomScale="90" zoomScaleNormal="90" workbookViewId="0">
      <pane xSplit="1" topLeftCell="V176" activePane="topRight" state="frozen"/>
      <selection pane="topRight" activeCell="W188" sqref="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6">
        <v>46</v>
      </c>
      <c r="I2" s="372" t="s">
        <v>556</v>
      </c>
      <c r="J2" s="1058" t="s">
        <v>30</v>
      </c>
      <c r="K2" s="1567"/>
      <c r="L2" s="1389">
        <v>46147</v>
      </c>
      <c r="M2" s="372" t="s">
        <v>110</v>
      </c>
      <c r="N2" s="991">
        <v>71754.5</v>
      </c>
      <c r="O2" s="372" t="s">
        <v>110</v>
      </c>
      <c r="P2" s="707" t="s">
        <v>29</v>
      </c>
      <c r="Q2" s="1568">
        <v>46147</v>
      </c>
      <c r="R2" s="702"/>
      <c r="S2" s="1568"/>
      <c r="T2" s="1568"/>
      <c r="U2" s="1568"/>
      <c r="V2" s="1569">
        <v>5649</v>
      </c>
      <c r="W2" s="1228">
        <v>3454</v>
      </c>
      <c r="X2" s="1570">
        <f>SUM(V2-W2)</f>
        <v>2195</v>
      </c>
      <c r="Y2" s="1244">
        <f>IFERROR($W2/$V2, 0)</f>
        <v>0.61143565232784569</v>
      </c>
      <c r="Z2" s="1568">
        <v>46169</v>
      </c>
      <c r="AA2" s="1568"/>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6">
        <v>94</v>
      </c>
      <c r="I3" s="372" t="s">
        <v>556</v>
      </c>
      <c r="J3" s="1058" t="s">
        <v>30</v>
      </c>
      <c r="K3" s="1567"/>
      <c r="L3" s="1389"/>
      <c r="M3" s="372" t="s">
        <v>110</v>
      </c>
      <c r="N3" s="991">
        <v>94021.5</v>
      </c>
      <c r="O3" s="372" t="s">
        <v>110</v>
      </c>
      <c r="P3" s="707" t="s">
        <v>35</v>
      </c>
      <c r="Q3" s="1568">
        <v>46162</v>
      </c>
      <c r="R3" s="702"/>
      <c r="S3" s="1568"/>
      <c r="T3" s="1568"/>
      <c r="U3" s="1568"/>
      <c r="V3" s="1569">
        <v>7741</v>
      </c>
      <c r="W3" s="1228"/>
      <c r="X3" s="1570">
        <f>SUM(V3-W3)</f>
        <v>7741</v>
      </c>
      <c r="Y3" s="1244">
        <f>IFERROR($W3/$V3, 0)</f>
        <v>0</v>
      </c>
      <c r="Z3" s="1568"/>
      <c r="AA3" s="1568"/>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6">
        <v>31</v>
      </c>
      <c r="I4" s="372" t="s">
        <v>556</v>
      </c>
      <c r="J4" s="1058" t="s">
        <v>30</v>
      </c>
      <c r="K4" s="1567"/>
      <c r="L4" s="1389">
        <v>45795</v>
      </c>
      <c r="M4" s="372" t="s">
        <v>110</v>
      </c>
      <c r="N4" s="991">
        <v>73945</v>
      </c>
      <c r="O4" s="372" t="s">
        <v>110</v>
      </c>
      <c r="P4" s="707" t="s">
        <v>35</v>
      </c>
      <c r="Q4" s="1568">
        <v>46160</v>
      </c>
      <c r="R4" s="702"/>
      <c r="S4" s="1568"/>
      <c r="T4" s="1568"/>
      <c r="U4" s="1568"/>
      <c r="V4" s="1569">
        <v>5923</v>
      </c>
      <c r="W4" s="1228"/>
      <c r="X4" s="1570">
        <f>SUM(V4-W4)</f>
        <v>5923</v>
      </c>
      <c r="Y4" s="1244">
        <f>IFERROR($W4/$V4, 0)</f>
        <v>0</v>
      </c>
      <c r="Z4" s="1568"/>
      <c r="AA4" s="1568"/>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6">
        <v>93</v>
      </c>
      <c r="I5" s="372" t="s">
        <v>556</v>
      </c>
      <c r="J5" s="1058" t="s">
        <v>30</v>
      </c>
      <c r="K5" s="1567"/>
      <c r="L5" s="1389">
        <v>46175</v>
      </c>
      <c r="M5" s="372" t="s">
        <v>110</v>
      </c>
      <c r="N5" s="991">
        <v>111096</v>
      </c>
      <c r="O5" s="372" t="s">
        <v>110</v>
      </c>
      <c r="P5" s="707" t="s">
        <v>35</v>
      </c>
      <c r="Q5" s="1568">
        <v>46171</v>
      </c>
      <c r="R5" s="702"/>
      <c r="S5" s="1568"/>
      <c r="T5" s="1568"/>
      <c r="U5" s="1568"/>
      <c r="V5" s="1569">
        <v>9483</v>
      </c>
      <c r="W5" s="1228"/>
      <c r="X5" s="1570">
        <f>SUM(V5-W5)</f>
        <v>9483</v>
      </c>
      <c r="Y5" s="1244">
        <f>IFERROR($W5/$V5, 0)</f>
        <v>0</v>
      </c>
      <c r="Z5" s="1568"/>
      <c r="AA5" s="1568"/>
      <c r="AB5" s="697">
        <v>0</v>
      </c>
      <c r="AC5" s="697">
        <v>0</v>
      </c>
      <c r="AD5" s="1056">
        <v>0</v>
      </c>
      <c r="AE5" s="1043" t="s">
        <v>562</v>
      </c>
      <c r="AF5" s="714"/>
    </row>
    <row r="6" spans="1:32" s="715" customFormat="1" ht="24.75" customHeight="1">
      <c r="A6" s="1387" t="s">
        <v>564</v>
      </c>
      <c r="B6" s="1255" t="s">
        <v>553</v>
      </c>
      <c r="C6" s="1390">
        <v>46199</v>
      </c>
      <c r="D6" s="1390" t="s">
        <v>473</v>
      </c>
      <c r="E6" s="1389">
        <v>46148</v>
      </c>
      <c r="F6" s="1388" t="s">
        <v>59</v>
      </c>
      <c r="G6" s="1243" t="s">
        <v>565</v>
      </c>
      <c r="H6" s="1566">
        <v>73</v>
      </c>
      <c r="I6" s="372" t="s">
        <v>556</v>
      </c>
      <c r="J6" s="1058" t="s">
        <v>30</v>
      </c>
      <c r="K6" s="1567"/>
      <c r="L6" s="1389">
        <v>46154</v>
      </c>
      <c r="M6" s="372" t="s">
        <v>110</v>
      </c>
      <c r="N6" s="991">
        <v>132347.5</v>
      </c>
      <c r="O6" s="372" t="s">
        <v>110</v>
      </c>
      <c r="P6" s="707" t="s">
        <v>29</v>
      </c>
      <c r="Q6" s="1568">
        <v>46154</v>
      </c>
      <c r="R6" s="702"/>
      <c r="S6" s="1568"/>
      <c r="T6" s="1568"/>
      <c r="U6" s="1568"/>
      <c r="V6" s="1569">
        <v>11206</v>
      </c>
      <c r="W6" s="1228">
        <v>8860</v>
      </c>
      <c r="X6" s="1570">
        <f>SUM(V6-W6)</f>
        <v>2346</v>
      </c>
      <c r="Y6" s="1244">
        <f>IFERROR($W6/$V6, 0)</f>
        <v>0.79064786721399249</v>
      </c>
      <c r="Z6" s="1568">
        <v>46169</v>
      </c>
      <c r="AA6" s="1568"/>
      <c r="AB6" s="697">
        <v>0</v>
      </c>
      <c r="AC6" s="697">
        <v>0</v>
      </c>
      <c r="AD6" s="1056">
        <v>0</v>
      </c>
      <c r="AE6" s="1043" t="s">
        <v>566</v>
      </c>
      <c r="AF6" s="714"/>
    </row>
    <row r="7" spans="1:32" s="715" customFormat="1" ht="24.75" customHeight="1">
      <c r="A7" s="1387" t="s">
        <v>567</v>
      </c>
      <c r="B7" s="1255" t="s">
        <v>553</v>
      </c>
      <c r="C7" s="1390">
        <v>46199</v>
      </c>
      <c r="D7" s="1390" t="s">
        <v>62</v>
      </c>
      <c r="E7" s="1389">
        <v>46157</v>
      </c>
      <c r="F7" s="1388" t="s">
        <v>59</v>
      </c>
      <c r="G7" s="1243"/>
      <c r="H7" s="1566">
        <v>79</v>
      </c>
      <c r="I7" s="372" t="s">
        <v>556</v>
      </c>
      <c r="J7" s="1058" t="s">
        <v>30</v>
      </c>
      <c r="K7" s="1567"/>
      <c r="L7" s="1389">
        <v>46152</v>
      </c>
      <c r="M7" s="372" t="s">
        <v>110</v>
      </c>
      <c r="N7" s="991">
        <v>100208</v>
      </c>
      <c r="O7" s="372" t="s">
        <v>110</v>
      </c>
      <c r="P7" s="707" t="s">
        <v>29</v>
      </c>
      <c r="Q7" s="1568">
        <v>46149</v>
      </c>
      <c r="R7" s="702"/>
      <c r="S7" s="1568"/>
      <c r="T7" s="1568"/>
      <c r="U7" s="1568"/>
      <c r="V7" s="1569">
        <v>8175</v>
      </c>
      <c r="W7" s="1228">
        <v>5165</v>
      </c>
      <c r="X7" s="1570">
        <f>SUM(V7-W7)</f>
        <v>3010</v>
      </c>
      <c r="Y7" s="1244">
        <f>IFERROR($W7/$V7, 0)</f>
        <v>0.63180428134556577</v>
      </c>
      <c r="Z7" s="1568">
        <v>46168</v>
      </c>
      <c r="AA7" s="1568"/>
      <c r="AB7" s="697">
        <v>0</v>
      </c>
      <c r="AC7" s="697">
        <v>0</v>
      </c>
      <c r="AD7" s="1056">
        <v>0</v>
      </c>
      <c r="AE7" s="1043" t="s">
        <v>562</v>
      </c>
      <c r="AF7" s="714"/>
    </row>
    <row r="8" spans="1:32" s="715" customFormat="1" ht="24.75" customHeight="1">
      <c r="A8" s="1387" t="s">
        <v>568</v>
      </c>
      <c r="B8" s="1255" t="s">
        <v>553</v>
      </c>
      <c r="C8" s="1390">
        <v>46199</v>
      </c>
      <c r="D8" s="366" t="s">
        <v>470</v>
      </c>
      <c r="E8" s="1389">
        <v>46161</v>
      </c>
      <c r="F8" s="1388" t="s">
        <v>59</v>
      </c>
      <c r="G8" s="1243"/>
      <c r="H8" s="1566">
        <v>110</v>
      </c>
      <c r="I8" s="372" t="s">
        <v>556</v>
      </c>
      <c r="J8" s="1058" t="s">
        <v>30</v>
      </c>
      <c r="K8" s="1567"/>
      <c r="L8" s="1389"/>
      <c r="M8" s="372" t="s">
        <v>110</v>
      </c>
      <c r="N8" s="991">
        <v>101920.5</v>
      </c>
      <c r="O8" s="372" t="s">
        <v>110</v>
      </c>
      <c r="P8" s="707" t="s">
        <v>29</v>
      </c>
      <c r="Q8" s="1568">
        <v>46162</v>
      </c>
      <c r="R8" s="702"/>
      <c r="S8" s="1568"/>
      <c r="T8" s="1568"/>
      <c r="U8" s="1568"/>
      <c r="V8" s="1569">
        <v>8444</v>
      </c>
      <c r="W8" s="1331">
        <v>2862</v>
      </c>
      <c r="X8" s="1570">
        <f>SUM(V8-W8)</f>
        <v>5582</v>
      </c>
      <c r="Y8" s="1244">
        <f>IFERROR($W8/$V8, 0)</f>
        <v>0.33893889152060636</v>
      </c>
      <c r="Z8" s="1568">
        <v>46174</v>
      </c>
      <c r="AA8" s="1568"/>
      <c r="AB8" s="697">
        <v>0</v>
      </c>
      <c r="AC8" s="697">
        <v>0</v>
      </c>
      <c r="AD8" s="1056">
        <v>0</v>
      </c>
      <c r="AE8" s="1043" t="s">
        <v>562</v>
      </c>
      <c r="AF8" s="714"/>
    </row>
    <row r="9" spans="1:32" s="715" customFormat="1" ht="24.75" customHeight="1">
      <c r="A9" s="1387" t="s">
        <v>569</v>
      </c>
      <c r="B9" s="1255" t="s">
        <v>553</v>
      </c>
      <c r="C9" s="1390">
        <v>46199</v>
      </c>
      <c r="D9" s="1390" t="s">
        <v>56</v>
      </c>
      <c r="E9" s="1389">
        <v>46170</v>
      </c>
      <c r="F9" s="1388" t="s">
        <v>59</v>
      </c>
      <c r="G9" s="1243"/>
      <c r="H9" s="1566">
        <v>91</v>
      </c>
      <c r="I9" s="372" t="s">
        <v>556</v>
      </c>
      <c r="J9" s="1058" t="s">
        <v>30</v>
      </c>
      <c r="K9" s="1567"/>
      <c r="L9" s="1389">
        <v>46175</v>
      </c>
      <c r="M9" s="372" t="s">
        <v>110</v>
      </c>
      <c r="N9" s="991">
        <v>111633.5</v>
      </c>
      <c r="O9" s="372" t="s">
        <v>110</v>
      </c>
      <c r="P9" s="707" t="s">
        <v>35</v>
      </c>
      <c r="Q9" s="1568">
        <v>46178</v>
      </c>
      <c r="R9" s="702"/>
      <c r="S9" s="1568"/>
      <c r="T9" s="1568"/>
      <c r="U9" s="1568"/>
      <c r="V9" s="1569">
        <v>9431</v>
      </c>
      <c r="W9" s="1228"/>
      <c r="X9" s="1570">
        <f>SUM(V9-W9)</f>
        <v>9431</v>
      </c>
      <c r="Y9" s="1244">
        <f>IFERROR($W9/$V9, 0)</f>
        <v>0</v>
      </c>
      <c r="Z9" s="1568"/>
      <c r="AA9" s="1568"/>
      <c r="AB9" s="697">
        <v>0</v>
      </c>
      <c r="AC9" s="697">
        <v>0</v>
      </c>
      <c r="AD9" s="1056">
        <v>0</v>
      </c>
      <c r="AE9" s="1043" t="s">
        <v>562</v>
      </c>
      <c r="AF9" s="714"/>
    </row>
    <row r="10" spans="1:32" s="715" customFormat="1" ht="24.75" customHeight="1">
      <c r="A10" s="1387" t="s">
        <v>570</v>
      </c>
      <c r="B10" s="1255" t="s">
        <v>553</v>
      </c>
      <c r="C10" s="1390">
        <v>46199</v>
      </c>
      <c r="D10" s="1390" t="s">
        <v>56</v>
      </c>
      <c r="E10" s="1389">
        <v>46170</v>
      </c>
      <c r="F10" s="1388" t="s">
        <v>59</v>
      </c>
      <c r="G10" s="1243"/>
      <c r="H10" s="1566">
        <v>76</v>
      </c>
      <c r="I10" s="372" t="s">
        <v>556</v>
      </c>
      <c r="J10" s="1058" t="s">
        <v>30</v>
      </c>
      <c r="K10" s="1567"/>
      <c r="L10" s="1389">
        <v>46175</v>
      </c>
      <c r="M10" s="372" t="s">
        <v>110</v>
      </c>
      <c r="N10" s="991">
        <v>67567.5</v>
      </c>
      <c r="O10" s="372" t="s">
        <v>110</v>
      </c>
      <c r="P10" s="707" t="s">
        <v>35</v>
      </c>
      <c r="Q10" s="1568">
        <v>46171</v>
      </c>
      <c r="R10" s="702"/>
      <c r="S10" s="1568"/>
      <c r="T10" s="1568"/>
      <c r="U10" s="1568"/>
      <c r="V10" s="1569">
        <v>5460</v>
      </c>
      <c r="W10" s="1228"/>
      <c r="X10" s="1570">
        <f>SUM(V10-W10)</f>
        <v>5460</v>
      </c>
      <c r="Y10" s="1244">
        <f>IFERROR($W10/$V10, 0)</f>
        <v>0</v>
      </c>
      <c r="Z10" s="1568"/>
      <c r="AA10" s="1568"/>
      <c r="AB10" s="697">
        <v>0</v>
      </c>
      <c r="AC10" s="697">
        <v>0</v>
      </c>
      <c r="AD10" s="1056">
        <v>0</v>
      </c>
      <c r="AE10" s="1043" t="s">
        <v>562</v>
      </c>
      <c r="AF10" s="714"/>
    </row>
    <row r="11" spans="1:32" s="715" customFormat="1" ht="24.75" customHeight="1">
      <c r="A11" s="1387" t="s">
        <v>571</v>
      </c>
      <c r="B11" s="1255" t="s">
        <v>553</v>
      </c>
      <c r="C11" s="1390">
        <v>46199</v>
      </c>
      <c r="D11" s="1390" t="s">
        <v>56</v>
      </c>
      <c r="E11" s="1389">
        <v>46170</v>
      </c>
      <c r="F11" s="1388" t="s">
        <v>572</v>
      </c>
      <c r="G11" s="1243"/>
      <c r="H11" s="1566">
        <v>51</v>
      </c>
      <c r="I11" s="372" t="s">
        <v>556</v>
      </c>
      <c r="J11" s="1058" t="s">
        <v>30</v>
      </c>
      <c r="K11" s="1567"/>
      <c r="L11" s="1389">
        <v>46174</v>
      </c>
      <c r="M11" s="372" t="s">
        <v>110</v>
      </c>
      <c r="N11" s="991">
        <v>97514.75</v>
      </c>
      <c r="O11" s="372" t="s">
        <v>110</v>
      </c>
      <c r="P11" s="707" t="s">
        <v>29</v>
      </c>
      <c r="Q11" s="1568">
        <v>46174</v>
      </c>
      <c r="R11" s="702"/>
      <c r="S11" s="1568"/>
      <c r="T11" s="1568"/>
      <c r="U11" s="1568"/>
      <c r="V11" s="1569">
        <v>7958</v>
      </c>
      <c r="W11" s="1228">
        <v>7035</v>
      </c>
      <c r="X11" s="1570">
        <f>SUM(V11-W11)</f>
        <v>923</v>
      </c>
      <c r="Y11" s="1244">
        <f>IFERROR($W11/$V11, 0)</f>
        <v>0.88401608444332747</v>
      </c>
      <c r="Z11" s="1568">
        <v>46181</v>
      </c>
      <c r="AA11" s="1568"/>
      <c r="AB11" s="697">
        <v>0</v>
      </c>
      <c r="AC11" s="697">
        <v>0</v>
      </c>
      <c r="AD11" s="1056">
        <v>0</v>
      </c>
      <c r="AE11" s="1043" t="s">
        <v>562</v>
      </c>
      <c r="AF11" s="714"/>
    </row>
    <row r="12" spans="1:32" s="715" customFormat="1" ht="24.75" customHeight="1">
      <c r="A12" s="1387" t="s">
        <v>573</v>
      </c>
      <c r="B12" s="1255" t="s">
        <v>553</v>
      </c>
      <c r="C12" s="1390">
        <v>46199</v>
      </c>
      <c r="D12" s="1390" t="s">
        <v>56</v>
      </c>
      <c r="E12" s="1389">
        <v>46170</v>
      </c>
      <c r="F12" s="1388" t="s">
        <v>59</v>
      </c>
      <c r="G12" s="1243"/>
      <c r="H12" s="1566">
        <v>63</v>
      </c>
      <c r="I12" s="372" t="s">
        <v>556</v>
      </c>
      <c r="J12" s="1058" t="s">
        <v>30</v>
      </c>
      <c r="K12" s="1567"/>
      <c r="L12" s="1389">
        <v>46174</v>
      </c>
      <c r="M12" s="372" t="s">
        <v>110</v>
      </c>
      <c r="N12" s="991">
        <v>54827.5</v>
      </c>
      <c r="O12" s="372" t="s">
        <v>110</v>
      </c>
      <c r="P12" s="707" t="s">
        <v>35</v>
      </c>
      <c r="Q12" s="1568">
        <v>46183</v>
      </c>
      <c r="R12" s="702"/>
      <c r="S12" s="1568"/>
      <c r="T12" s="1568"/>
      <c r="U12" s="1568"/>
      <c r="V12" s="1569">
        <v>4414</v>
      </c>
      <c r="W12" s="1228"/>
      <c r="X12" s="1570">
        <f>SUM(V12-W12)</f>
        <v>4414</v>
      </c>
      <c r="Y12" s="1244">
        <f>IFERROR($W12/$V12, 0)</f>
        <v>0</v>
      </c>
      <c r="Z12" s="1568"/>
      <c r="AA12" s="1568"/>
      <c r="AB12" s="697">
        <v>0</v>
      </c>
      <c r="AC12" s="697">
        <v>0</v>
      </c>
      <c r="AD12" s="1056">
        <v>0</v>
      </c>
      <c r="AE12" s="1043" t="s">
        <v>562</v>
      </c>
      <c r="AF12" s="714"/>
    </row>
    <row r="13" spans="1:32" s="715" customFormat="1" ht="24.75" customHeight="1">
      <c r="A13" s="1387" t="s">
        <v>574</v>
      </c>
      <c r="B13" s="1255" t="s">
        <v>553</v>
      </c>
      <c r="C13" s="1390">
        <v>46199</v>
      </c>
      <c r="D13" s="1390" t="s">
        <v>56</v>
      </c>
      <c r="E13" s="1389">
        <v>46170</v>
      </c>
      <c r="F13" s="1388" t="s">
        <v>59</v>
      </c>
      <c r="G13" s="1243"/>
      <c r="H13" s="1566">
        <v>42</v>
      </c>
      <c r="I13" s="372" t="s">
        <v>556</v>
      </c>
      <c r="J13" s="1058" t="s">
        <v>30</v>
      </c>
      <c r="K13" s="1567"/>
      <c r="L13" s="1389">
        <v>46178</v>
      </c>
      <c r="M13" s="372" t="s">
        <v>110</v>
      </c>
      <c r="N13" s="991">
        <v>101724.5</v>
      </c>
      <c r="O13" s="372" t="s">
        <v>110</v>
      </c>
      <c r="P13" s="707" t="s">
        <v>35</v>
      </c>
      <c r="Q13" s="1568">
        <v>46171</v>
      </c>
      <c r="R13" s="702"/>
      <c r="S13" s="1568"/>
      <c r="T13" s="1568"/>
      <c r="U13" s="1568"/>
      <c r="V13" s="1569">
        <v>7993</v>
      </c>
      <c r="W13" s="1228"/>
      <c r="X13" s="1570">
        <f>SUM(V13-W13)</f>
        <v>7993</v>
      </c>
      <c r="Y13" s="1244">
        <f>IFERROR($W13/$V13, 0)</f>
        <v>0</v>
      </c>
      <c r="Z13" s="1568"/>
      <c r="AA13" s="1568"/>
      <c r="AB13" s="697">
        <v>0</v>
      </c>
      <c r="AC13" s="697">
        <v>0</v>
      </c>
      <c r="AD13" s="1056">
        <v>0</v>
      </c>
      <c r="AE13" s="1043" t="s">
        <v>562</v>
      </c>
      <c r="AF13" s="714"/>
    </row>
    <row r="14" spans="1:32" s="715" customFormat="1" ht="24.75" customHeight="1">
      <c r="A14" s="1387" t="s">
        <v>575</v>
      </c>
      <c r="B14" s="1255" t="s">
        <v>553</v>
      </c>
      <c r="C14" s="1390">
        <v>46199</v>
      </c>
      <c r="D14" s="1390" t="s">
        <v>56</v>
      </c>
      <c r="E14" s="1389">
        <v>46170</v>
      </c>
      <c r="F14" s="1388" t="s">
        <v>59</v>
      </c>
      <c r="G14" s="1243"/>
      <c r="H14" s="1566">
        <v>67</v>
      </c>
      <c r="I14" s="372" t="s">
        <v>556</v>
      </c>
      <c r="J14" s="1058" t="s">
        <v>30</v>
      </c>
      <c r="K14" s="1567"/>
      <c r="L14" s="1389"/>
      <c r="M14" s="372" t="s">
        <v>110</v>
      </c>
      <c r="N14" s="991">
        <v>95128</v>
      </c>
      <c r="O14" s="372" t="s">
        <v>110</v>
      </c>
      <c r="P14" s="707" t="s">
        <v>35</v>
      </c>
      <c r="Q14" s="1568">
        <v>46171</v>
      </c>
      <c r="R14" s="702"/>
      <c r="S14" s="1568"/>
      <c r="T14" s="1568"/>
      <c r="U14" s="1568"/>
      <c r="V14" s="1569">
        <v>7857</v>
      </c>
      <c r="W14" s="1228"/>
      <c r="X14" s="1570">
        <f>SUM(V14-W14)</f>
        <v>7857</v>
      </c>
      <c r="Y14" s="1244">
        <f>IFERROR($W14/$V14, 0)</f>
        <v>0</v>
      </c>
      <c r="Z14" s="1568"/>
      <c r="AA14" s="1568"/>
      <c r="AB14" s="697">
        <v>0</v>
      </c>
      <c r="AC14" s="697">
        <v>0</v>
      </c>
      <c r="AD14" s="1056">
        <v>0</v>
      </c>
      <c r="AE14" s="1043" t="s">
        <v>562</v>
      </c>
      <c r="AF14" s="714"/>
    </row>
    <row r="15" spans="1:32" s="715" customFormat="1" ht="24.75" customHeight="1">
      <c r="A15" s="1387" t="s">
        <v>576</v>
      </c>
      <c r="B15" s="1255" t="s">
        <v>553</v>
      </c>
      <c r="C15" s="1390">
        <v>46199</v>
      </c>
      <c r="D15" s="1390" t="s">
        <v>56</v>
      </c>
      <c r="E15" s="1389">
        <v>46170</v>
      </c>
      <c r="F15" s="1388" t="s">
        <v>59</v>
      </c>
      <c r="G15" s="1243"/>
      <c r="H15" s="1566">
        <v>91</v>
      </c>
      <c r="I15" s="372" t="s">
        <v>556</v>
      </c>
      <c r="J15" s="1058" t="s">
        <v>30</v>
      </c>
      <c r="K15" s="1567"/>
      <c r="L15" s="1389">
        <v>46175</v>
      </c>
      <c r="M15" s="372" t="s">
        <v>110</v>
      </c>
      <c r="N15" s="991">
        <v>72668.5</v>
      </c>
      <c r="O15" s="372" t="s">
        <v>110</v>
      </c>
      <c r="P15" s="707" t="s">
        <v>35</v>
      </c>
      <c r="Q15" s="1568">
        <v>46176</v>
      </c>
      <c r="R15" s="702"/>
      <c r="S15" s="1568"/>
      <c r="T15" s="1568"/>
      <c r="U15" s="1568"/>
      <c r="V15" s="1569">
        <v>5934</v>
      </c>
      <c r="W15" s="1228"/>
      <c r="X15" s="1570">
        <f>SUM(V15-W15)</f>
        <v>5934</v>
      </c>
      <c r="Y15" s="1244">
        <f>IFERROR($W15/$V15, 0)</f>
        <v>0</v>
      </c>
      <c r="Z15" s="1568"/>
      <c r="AA15" s="1568"/>
      <c r="AB15" s="697">
        <v>0</v>
      </c>
      <c r="AC15" s="697">
        <v>0</v>
      </c>
      <c r="AD15" s="1056">
        <v>0</v>
      </c>
      <c r="AE15" s="1043" t="s">
        <v>562</v>
      </c>
      <c r="AF15" s="714"/>
    </row>
    <row r="16" spans="1:32" s="715" customFormat="1" ht="24.75" customHeight="1">
      <c r="A16" s="1387" t="s">
        <v>577</v>
      </c>
      <c r="B16" s="1255" t="s">
        <v>553</v>
      </c>
      <c r="C16" s="1390">
        <v>46227</v>
      </c>
      <c r="D16" s="1390" t="s">
        <v>56</v>
      </c>
      <c r="E16" s="1389">
        <v>46170</v>
      </c>
      <c r="F16" s="1388" t="s">
        <v>59</v>
      </c>
      <c r="G16" s="1243"/>
      <c r="H16" s="1566">
        <v>88</v>
      </c>
      <c r="I16" s="372" t="s">
        <v>556</v>
      </c>
      <c r="J16" s="1058" t="s">
        <v>30</v>
      </c>
      <c r="K16" s="1567"/>
      <c r="L16" s="1389"/>
      <c r="M16" s="372" t="s">
        <v>110</v>
      </c>
      <c r="N16" s="991">
        <v>96607</v>
      </c>
      <c r="O16" s="372" t="s">
        <v>110</v>
      </c>
      <c r="P16" s="707" t="s">
        <v>35</v>
      </c>
      <c r="Q16" s="1568">
        <v>46176</v>
      </c>
      <c r="R16" s="702"/>
      <c r="S16" s="1568"/>
      <c r="T16" s="1568"/>
      <c r="U16" s="1568"/>
      <c r="V16" s="1569">
        <v>7623</v>
      </c>
      <c r="W16" s="1228"/>
      <c r="X16" s="1570">
        <f>SUM(V16-W16)</f>
        <v>7623</v>
      </c>
      <c r="Y16" s="1244">
        <f>IFERROR($W16/$V16, 0)</f>
        <v>0</v>
      </c>
      <c r="Z16" s="1568"/>
      <c r="AA16" s="1568"/>
      <c r="AB16" s="697">
        <v>0</v>
      </c>
      <c r="AC16" s="697">
        <v>0</v>
      </c>
      <c r="AD16" s="1056">
        <v>0</v>
      </c>
      <c r="AE16" s="1043" t="s">
        <v>562</v>
      </c>
      <c r="AF16" s="714"/>
    </row>
    <row r="17" spans="1:32" s="715" customFormat="1" ht="24.75" customHeight="1">
      <c r="A17" s="1387" t="s">
        <v>578</v>
      </c>
      <c r="B17" s="1255" t="s">
        <v>553</v>
      </c>
      <c r="C17" s="1390">
        <v>46227</v>
      </c>
      <c r="D17" s="1390" t="s">
        <v>477</v>
      </c>
      <c r="E17" s="1389">
        <v>46171</v>
      </c>
      <c r="F17" s="1388" t="s">
        <v>579</v>
      </c>
      <c r="G17" s="1243"/>
      <c r="H17" s="1566">
        <v>75</v>
      </c>
      <c r="I17" s="372" t="s">
        <v>556</v>
      </c>
      <c r="J17" s="1058" t="s">
        <v>30</v>
      </c>
      <c r="K17" s="1567"/>
      <c r="L17" s="1389"/>
      <c r="M17" s="372" t="s">
        <v>110</v>
      </c>
      <c r="N17" s="991">
        <v>95477</v>
      </c>
      <c r="O17" s="372" t="s">
        <v>110</v>
      </c>
      <c r="P17" s="707" t="s">
        <v>35</v>
      </c>
      <c r="Q17" s="1568">
        <v>46183</v>
      </c>
      <c r="R17" s="702"/>
      <c r="S17" s="1568"/>
      <c r="T17" s="1568"/>
      <c r="U17" s="1568"/>
      <c r="V17" s="1569">
        <v>7966</v>
      </c>
      <c r="W17" s="1228"/>
      <c r="X17" s="1570">
        <f>SUM(V17-W17)</f>
        <v>7966</v>
      </c>
      <c r="Y17" s="1244">
        <f>IFERROR($W17/$V17, 0)</f>
        <v>0</v>
      </c>
      <c r="Z17" s="1568"/>
      <c r="AA17" s="1568"/>
      <c r="AB17" s="697">
        <v>0</v>
      </c>
      <c r="AC17" s="697">
        <v>0</v>
      </c>
      <c r="AD17" s="1056">
        <v>0</v>
      </c>
      <c r="AE17" s="1043" t="s">
        <v>562</v>
      </c>
      <c r="AF17" s="714"/>
    </row>
    <row r="18" spans="1:32" s="715" customFormat="1" ht="24.75" customHeight="1">
      <c r="A18" s="1387" t="s">
        <v>580</v>
      </c>
      <c r="B18" s="1255" t="s">
        <v>553</v>
      </c>
      <c r="C18" s="1390">
        <v>46227</v>
      </c>
      <c r="D18" s="1390" t="s">
        <v>56</v>
      </c>
      <c r="E18" s="1389">
        <v>46170</v>
      </c>
      <c r="F18" s="1388" t="s">
        <v>59</v>
      </c>
      <c r="G18" s="1243"/>
      <c r="H18" s="1566">
        <v>97</v>
      </c>
      <c r="I18" s="372" t="s">
        <v>556</v>
      </c>
      <c r="J18" s="1058" t="s">
        <v>30</v>
      </c>
      <c r="K18" s="1567"/>
      <c r="L18" s="1389"/>
      <c r="M18" s="372" t="s">
        <v>110</v>
      </c>
      <c r="N18" s="991">
        <v>94688.5</v>
      </c>
      <c r="O18" s="372" t="s">
        <v>110</v>
      </c>
      <c r="P18" s="707" t="s">
        <v>35</v>
      </c>
      <c r="Q18" s="1568">
        <v>46176</v>
      </c>
      <c r="R18" s="702"/>
      <c r="S18" s="1568"/>
      <c r="T18" s="1568"/>
      <c r="U18" s="1568"/>
      <c r="V18" s="1569">
        <v>7856</v>
      </c>
      <c r="W18" s="1228"/>
      <c r="X18" s="1570">
        <f>SUM(V18-W18)</f>
        <v>7856</v>
      </c>
      <c r="Y18" s="1244">
        <f>IFERROR($W18/$V18, 0)</f>
        <v>0</v>
      </c>
      <c r="Z18" s="1568"/>
      <c r="AA18" s="1568"/>
      <c r="AB18" s="697">
        <v>0</v>
      </c>
      <c r="AC18" s="697">
        <v>0</v>
      </c>
      <c r="AD18" s="1056">
        <v>0</v>
      </c>
      <c r="AE18" s="1043" t="s">
        <v>562</v>
      </c>
      <c r="AF18" s="714"/>
    </row>
    <row r="19" spans="1:32" s="715" customFormat="1" ht="24.75" customHeight="1">
      <c r="A19" s="1387" t="s">
        <v>581</v>
      </c>
      <c r="B19" s="1255" t="s">
        <v>553</v>
      </c>
      <c r="C19" s="1390">
        <v>46227</v>
      </c>
      <c r="D19" s="1390" t="s">
        <v>477</v>
      </c>
      <c r="E19" s="1389">
        <v>46171</v>
      </c>
      <c r="F19" s="1388" t="s">
        <v>579</v>
      </c>
      <c r="G19" s="1243"/>
      <c r="H19" s="1566">
        <v>65</v>
      </c>
      <c r="I19" s="372" t="s">
        <v>556</v>
      </c>
      <c r="J19" s="1058" t="s">
        <v>30</v>
      </c>
      <c r="K19" s="1567"/>
      <c r="L19" s="1389"/>
      <c r="M19" s="372" t="s">
        <v>110</v>
      </c>
      <c r="N19" s="991">
        <v>97700</v>
      </c>
      <c r="O19" s="372" t="s">
        <v>110</v>
      </c>
      <c r="P19" s="707" t="s">
        <v>35</v>
      </c>
      <c r="Q19" s="1568">
        <v>46175</v>
      </c>
      <c r="R19" s="702"/>
      <c r="S19" s="1568"/>
      <c r="T19" s="1568"/>
      <c r="U19" s="1568"/>
      <c r="V19" s="1569">
        <v>8047</v>
      </c>
      <c r="W19" s="1228"/>
      <c r="X19" s="1570">
        <f>SUM(V19-W19)</f>
        <v>8047</v>
      </c>
      <c r="Y19" s="1244">
        <f>IFERROR($W19/$V19, 0)</f>
        <v>0</v>
      </c>
      <c r="Z19" s="1568"/>
      <c r="AA19" s="1568"/>
      <c r="AB19" s="697">
        <v>0</v>
      </c>
      <c r="AC19" s="697">
        <v>0</v>
      </c>
      <c r="AD19" s="1056">
        <v>0</v>
      </c>
      <c r="AE19" s="1043" t="s">
        <v>562</v>
      </c>
      <c r="AF19" s="714"/>
    </row>
    <row r="20" spans="1:32" s="715" customFormat="1" ht="24.75" customHeight="1">
      <c r="A20" s="1387" t="s">
        <v>582</v>
      </c>
      <c r="B20" s="1255" t="s">
        <v>553</v>
      </c>
      <c r="C20" s="1390">
        <v>46227</v>
      </c>
      <c r="D20" s="1390" t="s">
        <v>56</v>
      </c>
      <c r="E20" s="1389">
        <v>46170</v>
      </c>
      <c r="F20" s="1388" t="s">
        <v>59</v>
      </c>
      <c r="G20" s="1243"/>
      <c r="H20" s="1566">
        <v>51</v>
      </c>
      <c r="I20" s="372" t="s">
        <v>556</v>
      </c>
      <c r="J20" s="1058" t="s">
        <v>30</v>
      </c>
      <c r="K20" s="1567"/>
      <c r="L20" s="1389"/>
      <c r="M20" s="372" t="s">
        <v>110</v>
      </c>
      <c r="N20" s="991">
        <v>91700</v>
      </c>
      <c r="O20" s="372" t="s">
        <v>110</v>
      </c>
      <c r="P20" s="707" t="s">
        <v>35</v>
      </c>
      <c r="Q20" s="1568">
        <v>46176</v>
      </c>
      <c r="R20" s="702"/>
      <c r="S20" s="1568"/>
      <c r="T20" s="1568"/>
      <c r="U20" s="1568"/>
      <c r="V20" s="1569">
        <v>7529</v>
      </c>
      <c r="W20" s="1228"/>
      <c r="X20" s="1570">
        <f>SUM(V20-W20)</f>
        <v>7529</v>
      </c>
      <c r="Y20" s="1244">
        <f>IFERROR($W20/$V20, 0)</f>
        <v>0</v>
      </c>
      <c r="Z20" s="1568"/>
      <c r="AA20" s="1568"/>
      <c r="AB20" s="697">
        <v>0</v>
      </c>
      <c r="AC20" s="697">
        <v>0</v>
      </c>
      <c r="AD20" s="1056">
        <v>0</v>
      </c>
      <c r="AE20" s="1043" t="s">
        <v>562</v>
      </c>
      <c r="AF20" s="714"/>
    </row>
    <row r="21" spans="1:32" s="715" customFormat="1" ht="24.75" customHeight="1">
      <c r="A21" s="1387" t="s">
        <v>583</v>
      </c>
      <c r="B21" s="1255" t="s">
        <v>553</v>
      </c>
      <c r="C21" s="1390">
        <v>46227</v>
      </c>
      <c r="D21" s="1390" t="s">
        <v>477</v>
      </c>
      <c r="E21" s="1389">
        <v>46171</v>
      </c>
      <c r="F21" s="1388" t="s">
        <v>579</v>
      </c>
      <c r="G21" s="1243"/>
      <c r="H21" s="1566">
        <v>67</v>
      </c>
      <c r="I21" s="372" t="s">
        <v>556</v>
      </c>
      <c r="J21" s="1058" t="s">
        <v>30</v>
      </c>
      <c r="K21" s="1567"/>
      <c r="L21" s="1389"/>
      <c r="M21" s="372" t="s">
        <v>110</v>
      </c>
      <c r="N21" s="991">
        <v>100866</v>
      </c>
      <c r="O21" s="372" t="s">
        <v>110</v>
      </c>
      <c r="P21" s="707" t="s">
        <v>35</v>
      </c>
      <c r="Q21" s="1568">
        <v>46175</v>
      </c>
      <c r="R21" s="702"/>
      <c r="S21" s="1568"/>
      <c r="T21" s="1568"/>
      <c r="U21" s="1568"/>
      <c r="V21" s="1569">
        <v>9021</v>
      </c>
      <c r="W21" s="1228"/>
      <c r="X21" s="1570">
        <f>SUM(V21-W21)</f>
        <v>9021</v>
      </c>
      <c r="Y21" s="1244">
        <f>IFERROR($W21/$V21, 0)</f>
        <v>0</v>
      </c>
      <c r="Z21" s="1568"/>
      <c r="AA21" s="1568"/>
      <c r="AB21" s="697">
        <v>0</v>
      </c>
      <c r="AC21" s="697">
        <v>0</v>
      </c>
      <c r="AD21" s="1056">
        <v>0</v>
      </c>
      <c r="AE21" s="1043" t="s">
        <v>562</v>
      </c>
      <c r="AF21" s="714"/>
    </row>
    <row r="22" spans="1:32" s="715" customFormat="1" ht="24.75" customHeight="1">
      <c r="A22" s="1387" t="s">
        <v>584</v>
      </c>
      <c r="B22" s="1255" t="s">
        <v>553</v>
      </c>
      <c r="C22" s="1390">
        <v>46227</v>
      </c>
      <c r="D22" s="1390" t="s">
        <v>56</v>
      </c>
      <c r="E22" s="1389">
        <v>46170</v>
      </c>
      <c r="F22" s="1388" t="s">
        <v>59</v>
      </c>
      <c r="G22" s="1243"/>
      <c r="H22" s="1566">
        <v>93</v>
      </c>
      <c r="I22" s="372" t="s">
        <v>556</v>
      </c>
      <c r="J22" s="1058" t="s">
        <v>30</v>
      </c>
      <c r="K22" s="1567"/>
      <c r="L22" s="1389"/>
      <c r="M22" s="372" t="s">
        <v>110</v>
      </c>
      <c r="N22" s="991">
        <v>104934</v>
      </c>
      <c r="O22" s="372" t="s">
        <v>110</v>
      </c>
      <c r="P22" s="707" t="s">
        <v>35</v>
      </c>
      <c r="Q22" s="1568">
        <v>46176</v>
      </c>
      <c r="R22" s="702"/>
      <c r="S22" s="1568"/>
      <c r="T22" s="1568"/>
      <c r="U22" s="1568"/>
      <c r="V22" s="1569">
        <v>8701</v>
      </c>
      <c r="W22" s="1228"/>
      <c r="X22" s="1570">
        <f>SUM(V22-W22)</f>
        <v>8701</v>
      </c>
      <c r="Y22" s="1244">
        <f>IFERROR($W22/$V22, 0)</f>
        <v>0</v>
      </c>
      <c r="Z22" s="1568"/>
      <c r="AA22" s="1568"/>
      <c r="AB22" s="697">
        <v>0</v>
      </c>
      <c r="AC22" s="697">
        <v>0</v>
      </c>
      <c r="AD22" s="1056">
        <v>0</v>
      </c>
      <c r="AE22" s="1043" t="s">
        <v>562</v>
      </c>
      <c r="AF22" s="714"/>
    </row>
    <row r="23" spans="1:32" s="715" customFormat="1" ht="24.75" customHeight="1">
      <c r="A23" s="1387" t="s">
        <v>585</v>
      </c>
      <c r="B23" s="1255" t="s">
        <v>553</v>
      </c>
      <c r="C23" s="1390">
        <v>46227</v>
      </c>
      <c r="D23" s="1390" t="s">
        <v>473</v>
      </c>
      <c r="E23" s="1389">
        <v>46177</v>
      </c>
      <c r="F23" s="1388" t="s">
        <v>59</v>
      </c>
      <c r="G23" s="1243"/>
      <c r="H23" s="1566">
        <v>28</v>
      </c>
      <c r="I23" s="372" t="s">
        <v>556</v>
      </c>
      <c r="J23" s="1058" t="s">
        <v>30</v>
      </c>
      <c r="K23" s="1567"/>
      <c r="L23" s="1389"/>
      <c r="M23" s="372" t="s">
        <v>110</v>
      </c>
      <c r="N23" s="991">
        <v>73691.5</v>
      </c>
      <c r="O23" s="372" t="s">
        <v>110</v>
      </c>
      <c r="P23" s="707" t="s">
        <v>35</v>
      </c>
      <c r="Q23" s="1568">
        <v>46177</v>
      </c>
      <c r="R23" s="702"/>
      <c r="S23" s="1568"/>
      <c r="T23" s="1568"/>
      <c r="U23" s="1568"/>
      <c r="V23" s="1569">
        <v>6042</v>
      </c>
      <c r="W23" s="1228"/>
      <c r="X23" s="1570">
        <f>SUM(V23-W23)</f>
        <v>6042</v>
      </c>
      <c r="Y23" s="1244">
        <f>IFERROR($W23/$V23, 0)</f>
        <v>0</v>
      </c>
      <c r="Z23" s="1568"/>
      <c r="AA23" s="1568"/>
      <c r="AB23" s="697">
        <v>0</v>
      </c>
      <c r="AC23" s="697">
        <v>0</v>
      </c>
      <c r="AD23" s="1056">
        <v>0</v>
      </c>
      <c r="AE23" s="1043" t="s">
        <v>562</v>
      </c>
      <c r="AF23" s="714"/>
    </row>
    <row r="24" spans="1:32" s="715" customFormat="1" ht="24.75" customHeight="1">
      <c r="A24" s="1387" t="s">
        <v>586</v>
      </c>
      <c r="B24" s="1255" t="s">
        <v>553</v>
      </c>
      <c r="C24" s="1390">
        <v>46227</v>
      </c>
      <c r="D24" s="1390" t="s">
        <v>473</v>
      </c>
      <c r="E24" s="1389">
        <v>46177</v>
      </c>
      <c r="F24" s="1388" t="s">
        <v>59</v>
      </c>
      <c r="G24" s="1243"/>
      <c r="H24" s="1566">
        <v>70</v>
      </c>
      <c r="I24" s="372" t="s">
        <v>556</v>
      </c>
      <c r="J24" s="1058" t="s">
        <v>30</v>
      </c>
      <c r="K24" s="1567"/>
      <c r="L24" s="1389"/>
      <c r="M24" s="372" t="s">
        <v>110</v>
      </c>
      <c r="N24" s="991">
        <v>99590</v>
      </c>
      <c r="O24" s="372" t="s">
        <v>110</v>
      </c>
      <c r="P24" s="707" t="s">
        <v>35</v>
      </c>
      <c r="Q24" s="1568">
        <v>46177</v>
      </c>
      <c r="R24" s="702"/>
      <c r="S24" s="1568"/>
      <c r="T24" s="1568"/>
      <c r="U24" s="1568"/>
      <c r="V24" s="1569">
        <v>8201</v>
      </c>
      <c r="W24" s="1228"/>
      <c r="X24" s="1570">
        <f>SUM(V24-W24)</f>
        <v>8201</v>
      </c>
      <c r="Y24" s="1244">
        <f>IFERROR($W24/$V24, 0)</f>
        <v>0</v>
      </c>
      <c r="Z24" s="1568"/>
      <c r="AA24" s="1568"/>
      <c r="AB24" s="697">
        <v>0</v>
      </c>
      <c r="AC24" s="697">
        <v>0</v>
      </c>
      <c r="AD24" s="1056">
        <v>0</v>
      </c>
      <c r="AE24" s="1043" t="s">
        <v>562</v>
      </c>
      <c r="AF24" s="714"/>
    </row>
    <row r="25" spans="1:32" s="715" customFormat="1" ht="24.75" customHeight="1">
      <c r="A25" s="1387" t="s">
        <v>587</v>
      </c>
      <c r="B25" s="1255" t="s">
        <v>553</v>
      </c>
      <c r="C25" s="1390">
        <v>46227</v>
      </c>
      <c r="D25" s="1390" t="s">
        <v>470</v>
      </c>
      <c r="E25" s="1389">
        <v>46182</v>
      </c>
      <c r="F25" s="1388" t="s">
        <v>59</v>
      </c>
      <c r="G25" s="1243"/>
      <c r="H25" s="1566">
        <v>91</v>
      </c>
      <c r="I25" s="372" t="s">
        <v>556</v>
      </c>
      <c r="J25" s="1058" t="s">
        <v>30</v>
      </c>
      <c r="K25" s="1567"/>
      <c r="L25" s="1389"/>
      <c r="M25" s="372" t="s">
        <v>110</v>
      </c>
      <c r="N25" s="991">
        <v>103644.5</v>
      </c>
      <c r="O25" s="372" t="s">
        <v>110</v>
      </c>
      <c r="P25" s="707" t="s">
        <v>35</v>
      </c>
      <c r="Q25" s="1568">
        <v>46183</v>
      </c>
      <c r="R25" s="702"/>
      <c r="S25" s="1568"/>
      <c r="T25" s="1568"/>
      <c r="U25" s="1568"/>
      <c r="V25" s="1569">
        <v>8384</v>
      </c>
      <c r="W25" s="1228"/>
      <c r="X25" s="1570">
        <f>SUM(V25-W25)</f>
        <v>8384</v>
      </c>
      <c r="Y25" s="1244">
        <f>IFERROR($W25/$V25, 0)</f>
        <v>0</v>
      </c>
      <c r="Z25" s="1568"/>
      <c r="AA25" s="1568"/>
      <c r="AB25" s="697">
        <v>0</v>
      </c>
      <c r="AC25" s="697">
        <v>0</v>
      </c>
      <c r="AD25" s="1056">
        <v>0</v>
      </c>
      <c r="AE25" s="1043" t="s">
        <v>588</v>
      </c>
      <c r="AF25" s="714"/>
    </row>
    <row r="26" spans="1:32" s="715" customFormat="1" ht="24.75" customHeight="1">
      <c r="A26" s="1387" t="s">
        <v>589</v>
      </c>
      <c r="B26" s="1255" t="s">
        <v>553</v>
      </c>
      <c r="C26" s="1390">
        <v>46227</v>
      </c>
      <c r="D26" s="1390" t="s">
        <v>62</v>
      </c>
      <c r="E26" s="1389">
        <v>46182</v>
      </c>
      <c r="F26" s="1388" t="s">
        <v>59</v>
      </c>
      <c r="G26" s="1243"/>
      <c r="H26" s="1566">
        <v>57</v>
      </c>
      <c r="I26" s="372" t="s">
        <v>556</v>
      </c>
      <c r="J26" s="1058" t="s">
        <v>30</v>
      </c>
      <c r="K26" s="1567"/>
      <c r="L26" s="1389"/>
      <c r="M26" s="372" t="s">
        <v>110</v>
      </c>
      <c r="N26" s="991">
        <v>106431.5</v>
      </c>
      <c r="O26" s="372" t="s">
        <v>110</v>
      </c>
      <c r="P26" s="707" t="s">
        <v>35</v>
      </c>
      <c r="Q26" s="1568">
        <v>46183</v>
      </c>
      <c r="R26" s="702"/>
      <c r="S26" s="1568"/>
      <c r="T26" s="1568"/>
      <c r="U26" s="1568"/>
      <c r="V26" s="1569">
        <v>8751</v>
      </c>
      <c r="W26" s="1228"/>
      <c r="X26" s="1570">
        <f>SUM(V26-W26)</f>
        <v>8751</v>
      </c>
      <c r="Y26" s="1244">
        <f>IFERROR($W26/$V26, 0)</f>
        <v>0</v>
      </c>
      <c r="Z26" s="1568"/>
      <c r="AA26" s="1568"/>
      <c r="AB26" s="697">
        <v>0</v>
      </c>
      <c r="AC26" s="697">
        <v>0</v>
      </c>
      <c r="AD26" s="1056">
        <v>0</v>
      </c>
      <c r="AE26" s="1043" t="s">
        <v>590</v>
      </c>
      <c r="AF26" s="714"/>
    </row>
    <row r="27" spans="1:32" s="715" customFormat="1" ht="24.75" customHeight="1">
      <c r="A27" s="1387" t="s">
        <v>591</v>
      </c>
      <c r="B27" s="1255" t="s">
        <v>553</v>
      </c>
      <c r="C27" s="1390">
        <v>46227</v>
      </c>
      <c r="D27" s="1390" t="s">
        <v>477</v>
      </c>
      <c r="E27" s="1389">
        <v>46182</v>
      </c>
      <c r="F27" s="1388" t="s">
        <v>579</v>
      </c>
      <c r="G27" s="1243"/>
      <c r="H27" s="1566">
        <v>86</v>
      </c>
      <c r="I27" s="372" t="s">
        <v>556</v>
      </c>
      <c r="J27" s="1058" t="s">
        <v>30</v>
      </c>
      <c r="K27" s="1567"/>
      <c r="L27" s="1389"/>
      <c r="M27" s="372" t="s">
        <v>110</v>
      </c>
      <c r="N27" s="991">
        <v>97386.5</v>
      </c>
      <c r="O27" s="372" t="s">
        <v>110</v>
      </c>
      <c r="P27" s="707" t="s">
        <v>35</v>
      </c>
      <c r="Q27" s="1568">
        <v>46183</v>
      </c>
      <c r="R27" s="702"/>
      <c r="S27" s="1568"/>
      <c r="T27" s="1568"/>
      <c r="U27" s="1568"/>
      <c r="V27" s="1569">
        <v>7996</v>
      </c>
      <c r="W27" s="1228"/>
      <c r="X27" s="1570">
        <f>SUM(V27-W27)</f>
        <v>7996</v>
      </c>
      <c r="Y27" s="1244">
        <f>IFERROR($W27/$V27, 0)</f>
        <v>0</v>
      </c>
      <c r="Z27" s="1568"/>
      <c r="AA27" s="1568"/>
      <c r="AB27" s="697">
        <v>0</v>
      </c>
      <c r="AC27" s="697">
        <v>0</v>
      </c>
      <c r="AD27" s="1056">
        <v>0</v>
      </c>
      <c r="AE27" s="1043" t="s">
        <v>562</v>
      </c>
      <c r="AF27" s="714"/>
    </row>
    <row r="28" spans="1:32" s="715" customFormat="1" ht="24.75" customHeight="1">
      <c r="A28" s="1387" t="s">
        <v>592</v>
      </c>
      <c r="B28" s="1255" t="s">
        <v>553</v>
      </c>
      <c r="C28" s="1390">
        <v>46199</v>
      </c>
      <c r="D28" s="1390" t="s">
        <v>50</v>
      </c>
      <c r="E28" s="1389">
        <v>46171</v>
      </c>
      <c r="F28" s="1388" t="s">
        <v>579</v>
      </c>
      <c r="G28" s="1243"/>
      <c r="H28" s="1566">
        <v>40</v>
      </c>
      <c r="I28" s="372" t="s">
        <v>556</v>
      </c>
      <c r="J28" s="1058" t="s">
        <v>30</v>
      </c>
      <c r="K28" s="1567"/>
      <c r="L28" s="1389">
        <v>46182</v>
      </c>
      <c r="M28" s="372" t="s">
        <v>110</v>
      </c>
      <c r="N28" s="991">
        <v>91774</v>
      </c>
      <c r="O28" s="372" t="s">
        <v>110</v>
      </c>
      <c r="P28" s="707" t="s">
        <v>35</v>
      </c>
      <c r="Q28" s="1568">
        <v>46171</v>
      </c>
      <c r="R28" s="702"/>
      <c r="S28" s="1568"/>
      <c r="T28" s="1568"/>
      <c r="U28" s="1568"/>
      <c r="V28" s="1569">
        <v>7530</v>
      </c>
      <c r="W28" s="1228"/>
      <c r="X28" s="1570">
        <f>SUM(V28-W28)</f>
        <v>7530</v>
      </c>
      <c r="Y28" s="1244">
        <f>IFERROR($W28/$V28, 0)</f>
        <v>0</v>
      </c>
      <c r="Z28" s="1568"/>
      <c r="AA28" s="1568"/>
      <c r="AB28" s="697">
        <v>0</v>
      </c>
      <c r="AC28" s="697">
        <v>0</v>
      </c>
      <c r="AD28" s="1056">
        <v>0</v>
      </c>
      <c r="AE28" s="1043" t="s">
        <v>562</v>
      </c>
      <c r="AF28" s="714"/>
    </row>
    <row r="29" spans="1:32" s="715" customFormat="1" ht="24.75" customHeight="1">
      <c r="A29" s="1387" t="s">
        <v>593</v>
      </c>
      <c r="B29" s="1255" t="s">
        <v>553</v>
      </c>
      <c r="C29" s="1390">
        <v>46199</v>
      </c>
      <c r="D29" s="1390" t="s">
        <v>50</v>
      </c>
      <c r="E29" s="1389">
        <v>47267</v>
      </c>
      <c r="F29" s="1388" t="s">
        <v>579</v>
      </c>
      <c r="G29" s="1243"/>
      <c r="H29" s="1566">
        <v>88</v>
      </c>
      <c r="I29" s="372" t="s">
        <v>556</v>
      </c>
      <c r="J29" s="1058" t="s">
        <v>30</v>
      </c>
      <c r="K29" s="1567"/>
      <c r="L29" s="1389">
        <v>46181</v>
      </c>
      <c r="M29" s="372" t="s">
        <v>110</v>
      </c>
      <c r="N29" s="991">
        <v>81059.5</v>
      </c>
      <c r="O29" s="372" t="s">
        <v>110</v>
      </c>
      <c r="P29" s="707" t="s">
        <v>35</v>
      </c>
      <c r="Q29" s="1568">
        <v>46174</v>
      </c>
      <c r="R29" s="702"/>
      <c r="S29" s="1568"/>
      <c r="T29" s="1568"/>
      <c r="U29" s="1568"/>
      <c r="V29" s="1569">
        <v>6647</v>
      </c>
      <c r="W29" s="1228"/>
      <c r="X29" s="1570">
        <f>SUM(V29-W29)</f>
        <v>6647</v>
      </c>
      <c r="Y29" s="1244">
        <f>IFERROR($W29/$V29, 0)</f>
        <v>0</v>
      </c>
      <c r="Z29" s="1568"/>
      <c r="AA29" s="1568"/>
      <c r="AB29" s="697">
        <v>0</v>
      </c>
      <c r="AC29" s="697">
        <v>0</v>
      </c>
      <c r="AD29" s="1056">
        <v>0</v>
      </c>
      <c r="AE29" s="1043" t="s">
        <v>562</v>
      </c>
      <c r="AF29" s="714"/>
    </row>
    <row r="30" spans="1:32" s="715" customFormat="1" ht="24.75" customHeight="1">
      <c r="A30" s="1387" t="s">
        <v>594</v>
      </c>
      <c r="B30" s="1255" t="s">
        <v>553</v>
      </c>
      <c r="C30" s="1390">
        <v>46199</v>
      </c>
      <c r="D30" s="1390" t="s">
        <v>50</v>
      </c>
      <c r="E30" s="1389">
        <v>46171</v>
      </c>
      <c r="F30" s="1388" t="s">
        <v>579</v>
      </c>
      <c r="G30" s="1243"/>
      <c r="H30" s="1566">
        <v>88</v>
      </c>
      <c r="I30" s="372" t="s">
        <v>556</v>
      </c>
      <c r="J30" s="1058" t="s">
        <v>30</v>
      </c>
      <c r="K30" s="1567"/>
      <c r="L30" s="1389"/>
      <c r="M30" s="372" t="s">
        <v>110</v>
      </c>
      <c r="N30" s="991">
        <v>106600</v>
      </c>
      <c r="O30" s="372" t="s">
        <v>110</v>
      </c>
      <c r="P30" s="707" t="s">
        <v>35</v>
      </c>
      <c r="Q30" s="1568">
        <v>46174</v>
      </c>
      <c r="R30" s="702"/>
      <c r="S30" s="1568"/>
      <c r="T30" s="1568"/>
      <c r="U30" s="1568"/>
      <c r="V30" s="1569">
        <v>8787</v>
      </c>
      <c r="W30" s="1228"/>
      <c r="X30" s="1570">
        <f>SUM(V30-W30)</f>
        <v>8787</v>
      </c>
      <c r="Y30" s="1244">
        <f>IFERROR($W30/$V30, 0)</f>
        <v>0</v>
      </c>
      <c r="Z30" s="1568"/>
      <c r="AA30" s="1568"/>
      <c r="AB30" s="697">
        <v>0</v>
      </c>
      <c r="AC30" s="697">
        <v>0</v>
      </c>
      <c r="AD30" s="1056">
        <v>0</v>
      </c>
      <c r="AE30" s="1043" t="s">
        <v>562</v>
      </c>
      <c r="AF30" s="714"/>
    </row>
    <row r="31" spans="1:32" s="715" customFormat="1" ht="24.75" customHeight="1">
      <c r="A31" s="1387" t="s">
        <v>595</v>
      </c>
      <c r="B31" s="1255" t="s">
        <v>553</v>
      </c>
      <c r="C31" s="1390">
        <v>46199</v>
      </c>
      <c r="D31" s="1390" t="s">
        <v>50</v>
      </c>
      <c r="E31" s="1389">
        <v>46155</v>
      </c>
      <c r="F31" s="1388" t="s">
        <v>59</v>
      </c>
      <c r="G31" s="1243" t="s">
        <v>596</v>
      </c>
      <c r="H31" s="1566">
        <v>0</v>
      </c>
      <c r="I31" s="372" t="s">
        <v>556</v>
      </c>
      <c r="J31" s="1058" t="s">
        <v>30</v>
      </c>
      <c r="K31" s="1567"/>
      <c r="L31" s="1389">
        <v>46154</v>
      </c>
      <c r="M31" s="372" t="s">
        <v>110</v>
      </c>
      <c r="N31" s="991">
        <v>65477.3</v>
      </c>
      <c r="O31" s="372" t="s">
        <v>110</v>
      </c>
      <c r="P31" s="707" t="s">
        <v>35</v>
      </c>
      <c r="Q31" s="1568">
        <v>46157</v>
      </c>
      <c r="R31" s="702"/>
      <c r="S31" s="1568"/>
      <c r="T31" s="1568"/>
      <c r="U31" s="1568"/>
      <c r="V31" s="1569">
        <v>5318</v>
      </c>
      <c r="W31" s="1228"/>
      <c r="X31" s="1570">
        <f>SUM(V31-W31)</f>
        <v>5318</v>
      </c>
      <c r="Y31" s="1244">
        <f>IFERROR($W31/$V31, 0)</f>
        <v>0</v>
      </c>
      <c r="Z31" s="1568"/>
      <c r="AA31" s="1568"/>
      <c r="AB31" s="697">
        <v>0</v>
      </c>
      <c r="AC31" s="697">
        <v>0</v>
      </c>
      <c r="AD31" s="1056">
        <v>0</v>
      </c>
      <c r="AE31" s="1043" t="s">
        <v>597</v>
      </c>
      <c r="AF31" s="714"/>
    </row>
    <row r="32" spans="1:32" s="715" customFormat="1" ht="24.75" customHeight="1">
      <c r="A32" s="1401" t="s">
        <v>598</v>
      </c>
      <c r="B32" s="1255" t="s">
        <v>28</v>
      </c>
      <c r="C32" s="1256">
        <v>46080</v>
      </c>
      <c r="D32" s="366" t="s">
        <v>466</v>
      </c>
      <c r="E32" s="1257">
        <v>46018</v>
      </c>
      <c r="F32" s="366" t="s">
        <v>59</v>
      </c>
      <c r="G32" s="1243" t="s">
        <v>599</v>
      </c>
      <c r="H32" s="1180">
        <v>89</v>
      </c>
      <c r="I32" s="1236" t="s">
        <v>556</v>
      </c>
      <c r="J32" s="1225" t="s">
        <v>30</v>
      </c>
      <c r="K32" s="1402"/>
      <c r="L32" s="1257">
        <v>46028</v>
      </c>
      <c r="M32" s="1225" t="s">
        <v>110</v>
      </c>
      <c r="N32" s="1403">
        <v>72131.5</v>
      </c>
      <c r="O32" s="1225" t="s">
        <v>110</v>
      </c>
      <c r="P32" s="1404" t="s">
        <v>29</v>
      </c>
      <c r="Q32" s="1226">
        <v>46014</v>
      </c>
      <c r="R32" s="702"/>
      <c r="S32" s="1226"/>
      <c r="T32" s="1226"/>
      <c r="U32" s="1226"/>
      <c r="V32" s="1229">
        <v>6182</v>
      </c>
      <c r="W32" s="1228">
        <v>5899</v>
      </c>
      <c r="X32" s="1229">
        <f>SUM(V32-W32)</f>
        <v>283</v>
      </c>
      <c r="Y32" s="1244">
        <f>IFERROR($W32/$V32, 0)</f>
        <v>0.95422193464898086</v>
      </c>
      <c r="Z32" s="1405">
        <v>45891</v>
      </c>
      <c r="AA32" s="1494"/>
      <c r="AB32" s="1192">
        <v>0</v>
      </c>
      <c r="AC32" s="1192">
        <v>0</v>
      </c>
      <c r="AD32" s="1261">
        <v>0</v>
      </c>
      <c r="AE32" s="1262" t="s">
        <v>600</v>
      </c>
      <c r="AF32" s="714"/>
    </row>
    <row r="33" spans="1:32" s="715" customFormat="1" ht="24.75" customHeight="1">
      <c r="A33" s="741"/>
      <c r="B33" s="302"/>
      <c r="C33" s="740"/>
      <c r="D33" s="740"/>
      <c r="E33" s="744"/>
      <c r="F33" s="816"/>
      <c r="G33" s="816"/>
      <c r="H33" s="746"/>
      <c r="I33" s="301"/>
      <c r="J33" s="742"/>
      <c r="K33" s="742"/>
      <c r="L33" s="744"/>
      <c r="M33" s="746"/>
      <c r="N33" s="941"/>
      <c r="O33" s="746"/>
      <c r="P33" s="1386"/>
      <c r="Q33" s="754"/>
      <c r="R33" s="754"/>
      <c r="S33" s="754"/>
      <c r="T33" s="754"/>
      <c r="U33" s="754"/>
      <c r="V33" s="765"/>
      <c r="W33" s="723"/>
      <c r="X33" s="723"/>
      <c r="Y33" s="3"/>
      <c r="Z33" s="754"/>
      <c r="AA33" s="815"/>
      <c r="AB33" s="815"/>
      <c r="AC33" s="45"/>
      <c r="AD33" s="720"/>
      <c r="AE33" s="1478"/>
      <c r="AF33" s="1479"/>
    </row>
    <row r="34" spans="1:32" s="715" customFormat="1" ht="24.75" customHeight="1">
      <c r="A34" s="41"/>
      <c r="B34" s="41"/>
      <c r="C34" s="41"/>
      <c r="D34" s="41"/>
      <c r="E34" s="41"/>
      <c r="F34" s="41"/>
      <c r="G34" s="41"/>
      <c r="H34" s="41"/>
      <c r="I34" s="41"/>
      <c r="J34" s="41"/>
      <c r="K34" s="41"/>
      <c r="L34" s="41"/>
      <c r="M34" s="41"/>
      <c r="N34" s="595"/>
      <c r="O34" s="41"/>
      <c r="P34" s="95"/>
      <c r="Q34" s="11"/>
      <c r="R34" s="11"/>
      <c r="S34" s="11"/>
      <c r="T34" s="11"/>
      <c r="U34" s="11"/>
      <c r="V34" s="11"/>
      <c r="W34" s="11"/>
      <c r="X34" s="11"/>
      <c r="Y34" s="11"/>
      <c r="Z34" s="11"/>
      <c r="AA34" s="11"/>
      <c r="AB34" s="11"/>
      <c r="AC34" s="11"/>
      <c r="AD34" s="11"/>
      <c r="AE34" s="1478"/>
      <c r="AF34" s="1479"/>
    </row>
    <row r="35" spans="1:32" s="1469" customFormat="1" ht="24.75" customHeight="1">
      <c r="A35" s="1470" t="s">
        <v>601</v>
      </c>
      <c r="B35" s="1471" t="s">
        <v>90</v>
      </c>
      <c r="C35" s="1472" t="s">
        <v>91</v>
      </c>
      <c r="D35" s="1472" t="s">
        <v>444</v>
      </c>
      <c r="E35" s="1472" t="s">
        <v>537</v>
      </c>
      <c r="F35" s="1473" t="s">
        <v>538</v>
      </c>
      <c r="G35" s="1471" t="s">
        <v>92</v>
      </c>
      <c r="H35" s="1474" t="s">
        <v>68</v>
      </c>
      <c r="I35" s="1475" t="s">
        <v>93</v>
      </c>
      <c r="J35" s="1474" t="s">
        <v>26</v>
      </c>
      <c r="K35" s="1476" t="s">
        <v>539</v>
      </c>
      <c r="L35" s="1472" t="s">
        <v>96</v>
      </c>
      <c r="M35" s="1474" t="s">
        <v>95</v>
      </c>
      <c r="N35" s="1477" t="s">
        <v>540</v>
      </c>
      <c r="O35" s="1474" t="s">
        <v>94</v>
      </c>
      <c r="P35" s="1474" t="s">
        <v>97</v>
      </c>
      <c r="Q35" s="1480" t="s">
        <v>98</v>
      </c>
      <c r="R35" s="1481" t="s">
        <v>541</v>
      </c>
      <c r="S35" s="1480" t="s">
        <v>542</v>
      </c>
      <c r="T35" s="1480" t="s">
        <v>543</v>
      </c>
      <c r="U35" s="1480" t="s">
        <v>544</v>
      </c>
      <c r="V35" s="1482" t="s">
        <v>69</v>
      </c>
      <c r="W35" s="1483" t="s">
        <v>545</v>
      </c>
      <c r="X35" s="1482" t="s">
        <v>546</v>
      </c>
      <c r="Y35" s="1484" t="s">
        <v>505</v>
      </c>
      <c r="Z35" s="1480" t="s">
        <v>547</v>
      </c>
      <c r="AA35" s="1480" t="s">
        <v>548</v>
      </c>
      <c r="AB35" s="1485" t="s">
        <v>549</v>
      </c>
      <c r="AC35" s="1485" t="s">
        <v>507</v>
      </c>
      <c r="AD35" s="1486" t="s">
        <v>550</v>
      </c>
      <c r="AE35" s="1487" t="s">
        <v>551</v>
      </c>
      <c r="AF35" s="1488"/>
    </row>
    <row r="36" spans="1:32" s="715" customFormat="1" ht="24.75" customHeight="1">
      <c r="A36" s="1401" t="s">
        <v>602</v>
      </c>
      <c r="B36" s="1255" t="s">
        <v>603</v>
      </c>
      <c r="C36" s="1256">
        <v>46224</v>
      </c>
      <c r="D36" s="366" t="s">
        <v>476</v>
      </c>
      <c r="E36" s="1257">
        <v>46171</v>
      </c>
      <c r="F36" s="366" t="s">
        <v>604</v>
      </c>
      <c r="G36" s="1243"/>
      <c r="H36" s="1180">
        <v>69</v>
      </c>
      <c r="I36" s="1236" t="s">
        <v>556</v>
      </c>
      <c r="J36" s="1225" t="s">
        <v>30</v>
      </c>
      <c r="K36" s="1402"/>
      <c r="L36" s="1257">
        <v>46171</v>
      </c>
      <c r="M36" s="1225" t="s">
        <v>110</v>
      </c>
      <c r="N36" s="1403">
        <v>66000.5</v>
      </c>
      <c r="O36" s="1225" t="s">
        <v>110</v>
      </c>
      <c r="P36" s="707" t="s">
        <v>29</v>
      </c>
      <c r="Q36" s="1226">
        <v>46171</v>
      </c>
      <c r="R36" s="702"/>
      <c r="S36" s="1226"/>
      <c r="T36" s="1226"/>
      <c r="U36" s="1226"/>
      <c r="V36" s="1229">
        <v>5057</v>
      </c>
      <c r="W36" s="1525">
        <v>3076</v>
      </c>
      <c r="X36" s="1229">
        <v>5057</v>
      </c>
      <c r="Y36" s="1244">
        <f t="shared" ref="Y36:Y50" si="0">IFERROR($W36/$V36, 0)</f>
        <v>0.60826577021949768</v>
      </c>
      <c r="Z36" s="1568"/>
      <c r="AA36" s="1568"/>
      <c r="AB36" s="697">
        <v>0</v>
      </c>
      <c r="AC36" s="697">
        <v>0</v>
      </c>
      <c r="AD36" s="1056">
        <v>0</v>
      </c>
      <c r="AE36" s="1468" t="s">
        <v>605</v>
      </c>
      <c r="AF36" s="714"/>
    </row>
    <row r="37" spans="1:32" s="715" customFormat="1" ht="24.75" customHeight="1">
      <c r="A37" s="1387" t="s">
        <v>606</v>
      </c>
      <c r="B37" s="1255" t="s">
        <v>603</v>
      </c>
      <c r="C37" s="1256">
        <v>46224</v>
      </c>
      <c r="D37" s="366" t="s">
        <v>476</v>
      </c>
      <c r="E37" s="1257">
        <v>46171</v>
      </c>
      <c r="F37" s="366" t="s">
        <v>604</v>
      </c>
      <c r="G37" s="1278"/>
      <c r="H37" s="1567">
        <v>35</v>
      </c>
      <c r="I37" s="1236" t="s">
        <v>556</v>
      </c>
      <c r="J37" s="1225" t="s">
        <v>30</v>
      </c>
      <c r="K37" s="1571"/>
      <c r="L37" s="1390">
        <v>46183</v>
      </c>
      <c r="M37" s="1225" t="s">
        <v>110</v>
      </c>
      <c r="N37" s="1572">
        <v>98498</v>
      </c>
      <c r="O37" s="1225" t="s">
        <v>110</v>
      </c>
      <c r="P37" s="707" t="s">
        <v>32</v>
      </c>
      <c r="Q37" s="1573">
        <v>46183</v>
      </c>
      <c r="R37" s="694"/>
      <c r="S37" s="1573"/>
      <c r="T37" s="1573"/>
      <c r="U37" s="1573"/>
      <c r="V37" s="1570">
        <v>7699</v>
      </c>
      <c r="W37" s="1466"/>
      <c r="X37" s="1570">
        <v>7699</v>
      </c>
      <c r="Y37" s="1244">
        <f t="shared" si="0"/>
        <v>0</v>
      </c>
      <c r="Z37" s="1568"/>
      <c r="AA37" s="1568"/>
      <c r="AB37" s="697">
        <v>0</v>
      </c>
      <c r="AC37" s="697">
        <v>0</v>
      </c>
      <c r="AD37" s="1056">
        <v>0</v>
      </c>
      <c r="AE37" s="1468" t="s">
        <v>605</v>
      </c>
      <c r="AF37" s="714"/>
    </row>
    <row r="38" spans="1:32" s="715" customFormat="1" ht="24.75" customHeight="1">
      <c r="A38" s="1387" t="s">
        <v>607</v>
      </c>
      <c r="B38" s="1255" t="s">
        <v>603</v>
      </c>
      <c r="C38" s="1256">
        <v>46223</v>
      </c>
      <c r="D38" s="1390" t="s">
        <v>479</v>
      </c>
      <c r="E38" s="1390">
        <v>46178</v>
      </c>
      <c r="F38" s="1463" t="s">
        <v>608</v>
      </c>
      <c r="G38" s="1278"/>
      <c r="H38" s="1567">
        <v>87</v>
      </c>
      <c r="I38" s="1236" t="s">
        <v>556</v>
      </c>
      <c r="J38" s="1225" t="s">
        <v>30</v>
      </c>
      <c r="K38" s="1571"/>
      <c r="L38" s="1390">
        <v>46178</v>
      </c>
      <c r="M38" s="1225" t="s">
        <v>110</v>
      </c>
      <c r="N38" s="1403">
        <v>77365.5</v>
      </c>
      <c r="O38" s="1225" t="s">
        <v>110</v>
      </c>
      <c r="P38" s="1423" t="s">
        <v>35</v>
      </c>
      <c r="Q38" s="1573">
        <v>46178</v>
      </c>
      <c r="R38" s="694"/>
      <c r="S38" s="1573"/>
      <c r="T38" s="1573"/>
      <c r="U38" s="1573"/>
      <c r="V38" s="1570">
        <v>6321</v>
      </c>
      <c r="W38" s="1466"/>
      <c r="X38" s="1570">
        <v>6321</v>
      </c>
      <c r="Y38" s="1280">
        <f>IFERROR($W38/$V38, 0)</f>
        <v>0</v>
      </c>
      <c r="Z38" s="1573"/>
      <c r="AA38" s="1573"/>
      <c r="AB38" s="1192">
        <v>0</v>
      </c>
      <c r="AC38" s="1192">
        <v>0</v>
      </c>
      <c r="AD38" s="1261">
        <v>0</v>
      </c>
      <c r="AE38" s="1194" t="s">
        <v>609</v>
      </c>
      <c r="AF38" s="714"/>
    </row>
    <row r="39" spans="1:32" s="715" customFormat="1" ht="24.75" customHeight="1">
      <c r="A39" s="1387" t="s">
        <v>610</v>
      </c>
      <c r="B39" s="1255" t="s">
        <v>603</v>
      </c>
      <c r="C39" s="1256">
        <v>46223</v>
      </c>
      <c r="D39" s="1390" t="s">
        <v>484</v>
      </c>
      <c r="E39" s="1390">
        <v>46178</v>
      </c>
      <c r="F39" s="1463" t="s">
        <v>579</v>
      </c>
      <c r="G39" s="1278"/>
      <c r="H39" s="1567">
        <v>42</v>
      </c>
      <c r="I39" s="1236" t="s">
        <v>556</v>
      </c>
      <c r="J39" s="1225" t="s">
        <v>30</v>
      </c>
      <c r="K39" s="1571"/>
      <c r="L39" s="1390">
        <v>46178</v>
      </c>
      <c r="M39" s="1225" t="s">
        <v>110</v>
      </c>
      <c r="N39" s="1403">
        <v>60970.5</v>
      </c>
      <c r="O39" s="1225" t="s">
        <v>110</v>
      </c>
      <c r="P39" s="1423" t="s">
        <v>35</v>
      </c>
      <c r="Q39" s="1573">
        <v>46181</v>
      </c>
      <c r="R39" s="694"/>
      <c r="S39" s="1573"/>
      <c r="T39" s="1573"/>
      <c r="U39" s="1573"/>
      <c r="V39" s="1570">
        <v>4650</v>
      </c>
      <c r="W39" s="1466"/>
      <c r="X39" s="1570">
        <v>4650</v>
      </c>
      <c r="Y39" s="1280">
        <f>IFERROR($W39/$V39, 0)</f>
        <v>0</v>
      </c>
      <c r="Z39" s="1573"/>
      <c r="AA39" s="1573"/>
      <c r="AB39" s="1192">
        <v>0</v>
      </c>
      <c r="AC39" s="1192">
        <v>0</v>
      </c>
      <c r="AD39" s="1261">
        <v>0</v>
      </c>
      <c r="AE39" s="1194" t="s">
        <v>609</v>
      </c>
      <c r="AF39" s="714"/>
    </row>
    <row r="40" spans="1:32" s="715" customFormat="1" ht="24.75" customHeight="1">
      <c r="A40" s="1387" t="s">
        <v>611</v>
      </c>
      <c r="B40" s="1255" t="s">
        <v>603</v>
      </c>
      <c r="C40" s="1256">
        <v>46224</v>
      </c>
      <c r="D40" s="366" t="s">
        <v>480</v>
      </c>
      <c r="E40" s="1257">
        <v>46181</v>
      </c>
      <c r="F40" s="366" t="s">
        <v>604</v>
      </c>
      <c r="G40" s="1278"/>
      <c r="H40" s="1567">
        <v>58</v>
      </c>
      <c r="I40" s="1236" t="s">
        <v>556</v>
      </c>
      <c r="J40" s="1225" t="s">
        <v>30</v>
      </c>
      <c r="K40" s="1571"/>
      <c r="L40" s="1390">
        <v>46181</v>
      </c>
      <c r="M40" s="1225" t="s">
        <v>110</v>
      </c>
      <c r="N40" s="1572">
        <v>78994.5</v>
      </c>
      <c r="O40" s="1225" t="s">
        <v>110</v>
      </c>
      <c r="P40" s="707" t="s">
        <v>35</v>
      </c>
      <c r="Q40" s="1573">
        <v>46178</v>
      </c>
      <c r="R40" s="694"/>
      <c r="S40" s="1573"/>
      <c r="T40" s="1573"/>
      <c r="U40" s="1573"/>
      <c r="V40" s="1570">
        <v>6258</v>
      </c>
      <c r="W40" s="1466"/>
      <c r="X40" s="1570">
        <v>6258</v>
      </c>
      <c r="Y40" s="1244">
        <f t="shared" si="0"/>
        <v>0</v>
      </c>
      <c r="Z40" s="1568"/>
      <c r="AA40" s="1568"/>
      <c r="AB40" s="697">
        <v>0</v>
      </c>
      <c r="AC40" s="697">
        <v>0</v>
      </c>
      <c r="AD40" s="1056">
        <v>0</v>
      </c>
      <c r="AE40" s="1468" t="s">
        <v>605</v>
      </c>
      <c r="AF40" s="714"/>
    </row>
    <row r="41" spans="1:32" s="715" customFormat="1" ht="24.75" customHeight="1">
      <c r="A41" s="1387" t="s">
        <v>612</v>
      </c>
      <c r="B41" s="1255" t="s">
        <v>603</v>
      </c>
      <c r="C41" s="1256">
        <v>46224</v>
      </c>
      <c r="D41" s="366" t="s">
        <v>480</v>
      </c>
      <c r="E41" s="1257">
        <v>46181</v>
      </c>
      <c r="F41" s="366" t="s">
        <v>604</v>
      </c>
      <c r="G41" s="1278"/>
      <c r="H41" s="1567">
        <v>85</v>
      </c>
      <c r="I41" s="1236" t="s">
        <v>556</v>
      </c>
      <c r="J41" s="1225" t="s">
        <v>30</v>
      </c>
      <c r="K41" s="1571"/>
      <c r="L41" s="1390">
        <v>46181</v>
      </c>
      <c r="M41" s="1225" t="s">
        <v>110</v>
      </c>
      <c r="N41" s="1572">
        <v>62709</v>
      </c>
      <c r="O41" s="1225" t="s">
        <v>110</v>
      </c>
      <c r="P41" s="707" t="s">
        <v>35</v>
      </c>
      <c r="Q41" s="1573">
        <v>46178</v>
      </c>
      <c r="R41" s="694"/>
      <c r="S41" s="1573"/>
      <c r="T41" s="1573"/>
      <c r="U41" s="1573"/>
      <c r="V41" s="1570">
        <v>5055</v>
      </c>
      <c r="W41" s="1466"/>
      <c r="X41" s="1570">
        <v>5055</v>
      </c>
      <c r="Y41" s="1244">
        <f t="shared" si="0"/>
        <v>0</v>
      </c>
      <c r="Z41" s="1568"/>
      <c r="AA41" s="1568"/>
      <c r="AB41" s="697">
        <v>0</v>
      </c>
      <c r="AC41" s="697">
        <v>0</v>
      </c>
      <c r="AD41" s="1056">
        <v>0</v>
      </c>
      <c r="AE41" s="1468" t="s">
        <v>605</v>
      </c>
      <c r="AF41" s="714"/>
    </row>
    <row r="42" spans="1:32" s="715" customFormat="1" ht="24.75" customHeight="1">
      <c r="A42" s="1387" t="s">
        <v>613</v>
      </c>
      <c r="B42" s="1255" t="s">
        <v>603</v>
      </c>
      <c r="C42" s="1256">
        <v>46224</v>
      </c>
      <c r="D42" s="1390" t="s">
        <v>474</v>
      </c>
      <c r="E42" s="1390">
        <v>46176</v>
      </c>
      <c r="F42" s="366" t="s">
        <v>608</v>
      </c>
      <c r="G42" s="1278"/>
      <c r="H42" s="1567">
        <v>49</v>
      </c>
      <c r="I42" s="1236" t="s">
        <v>556</v>
      </c>
      <c r="J42" s="1225" t="s">
        <v>30</v>
      </c>
      <c r="K42" s="1571"/>
      <c r="L42" s="1390">
        <v>46178</v>
      </c>
      <c r="M42" s="1225" t="s">
        <v>110</v>
      </c>
      <c r="N42" s="1572">
        <v>103484.5</v>
      </c>
      <c r="O42" s="1225" t="s">
        <v>110</v>
      </c>
      <c r="P42" s="707" t="s">
        <v>35</v>
      </c>
      <c r="Q42" s="1573">
        <v>46178</v>
      </c>
      <c r="R42" s="694"/>
      <c r="S42" s="1573"/>
      <c r="T42" s="1573"/>
      <c r="U42" s="1573"/>
      <c r="V42" s="1570">
        <v>8094</v>
      </c>
      <c r="W42" s="1466"/>
      <c r="X42" s="1570">
        <v>8094</v>
      </c>
      <c r="Y42" s="1280">
        <f>IFERROR($W42/$V42, 0)</f>
        <v>0</v>
      </c>
      <c r="Z42" s="1573"/>
      <c r="AA42" s="1573"/>
      <c r="AB42" s="697">
        <v>0</v>
      </c>
      <c r="AC42" s="697">
        <v>0</v>
      </c>
      <c r="AD42" s="1056">
        <v>0</v>
      </c>
      <c r="AE42" s="1194" t="s">
        <v>614</v>
      </c>
      <c r="AF42" s="714"/>
    </row>
    <row r="43" spans="1:32" s="715" customFormat="1" ht="24.75" customHeight="1">
      <c r="A43" s="1387" t="s">
        <v>615</v>
      </c>
      <c r="B43" s="1255" t="s">
        <v>603</v>
      </c>
      <c r="C43" s="1256">
        <v>46224</v>
      </c>
      <c r="D43" s="366" t="s">
        <v>480</v>
      </c>
      <c r="E43" s="1257">
        <v>46181</v>
      </c>
      <c r="F43" s="366" t="s">
        <v>604</v>
      </c>
      <c r="G43" s="1278"/>
      <c r="H43" s="1567">
        <v>0</v>
      </c>
      <c r="I43" s="1236" t="s">
        <v>556</v>
      </c>
      <c r="J43" s="1225" t="s">
        <v>30</v>
      </c>
      <c r="K43" s="1571"/>
      <c r="L43" s="1390">
        <v>46181</v>
      </c>
      <c r="M43" s="1225" t="s">
        <v>110</v>
      </c>
      <c r="N43" s="1572">
        <v>419</v>
      </c>
      <c r="O43" s="1225" t="s">
        <v>110</v>
      </c>
      <c r="P43" s="707" t="s">
        <v>35</v>
      </c>
      <c r="Q43" s="1573">
        <v>46178</v>
      </c>
      <c r="R43" s="694"/>
      <c r="S43" s="1573"/>
      <c r="T43" s="1573"/>
      <c r="U43" s="1573"/>
      <c r="V43" s="1570">
        <v>72</v>
      </c>
      <c r="W43" s="1466"/>
      <c r="X43" s="1570">
        <v>72</v>
      </c>
      <c r="Y43" s="1244">
        <f t="shared" si="0"/>
        <v>0</v>
      </c>
      <c r="Z43" s="1568"/>
      <c r="AA43" s="1568"/>
      <c r="AB43" s="697">
        <v>0</v>
      </c>
      <c r="AC43" s="697">
        <v>0</v>
      </c>
      <c r="AD43" s="1056">
        <v>0</v>
      </c>
      <c r="AE43" s="1468" t="s">
        <v>605</v>
      </c>
      <c r="AF43" s="714"/>
    </row>
    <row r="44" spans="1:32" s="715" customFormat="1" ht="24.75" customHeight="1">
      <c r="A44" s="1387"/>
      <c r="B44" s="1465"/>
      <c r="C44" s="1390"/>
      <c r="D44" s="1390"/>
      <c r="E44" s="1390"/>
      <c r="F44" s="1463"/>
      <c r="G44" s="1278"/>
      <c r="H44" s="1567"/>
      <c r="I44" s="1236"/>
      <c r="J44" s="1567"/>
      <c r="K44" s="1571"/>
      <c r="L44" s="1390"/>
      <c r="M44" s="1567"/>
      <c r="N44" s="1572"/>
      <c r="O44" s="1567"/>
      <c r="P44" s="1574"/>
      <c r="Q44" s="1573"/>
      <c r="R44" s="694"/>
      <c r="S44" s="1573"/>
      <c r="T44" s="1573"/>
      <c r="U44" s="1573"/>
      <c r="V44" s="1570"/>
      <c r="W44" s="1466"/>
      <c r="X44" s="1570"/>
      <c r="Y44" s="1280">
        <f t="shared" si="0"/>
        <v>0</v>
      </c>
      <c r="Z44" s="1573"/>
      <c r="AA44" s="1573"/>
      <c r="AB44" s="1575"/>
      <c r="AC44" s="1575"/>
      <c r="AD44" s="1261"/>
      <c r="AE44" s="1467"/>
      <c r="AF44" s="714"/>
    </row>
    <row r="45" spans="1:32" s="715" customFormat="1" ht="24.75" customHeight="1">
      <c r="A45" s="1387"/>
      <c r="B45" s="1465"/>
      <c r="C45" s="1390"/>
      <c r="D45" s="1390"/>
      <c r="E45" s="1390"/>
      <c r="F45" s="1463"/>
      <c r="G45" s="1278"/>
      <c r="H45" s="1567"/>
      <c r="I45" s="1236"/>
      <c r="J45" s="1567"/>
      <c r="K45" s="1571"/>
      <c r="L45" s="1390"/>
      <c r="M45" s="1567"/>
      <c r="N45" s="1572"/>
      <c r="O45" s="1567"/>
      <c r="P45" s="1574"/>
      <c r="Q45" s="1573"/>
      <c r="R45" s="694"/>
      <c r="S45" s="1573"/>
      <c r="T45" s="1573"/>
      <c r="U45" s="1573"/>
      <c r="V45" s="1570"/>
      <c r="W45" s="1466"/>
      <c r="X45" s="1570"/>
      <c r="Y45" s="1280">
        <f t="shared" si="0"/>
        <v>0</v>
      </c>
      <c r="Z45" s="1573"/>
      <c r="AA45" s="1573"/>
      <c r="AB45" s="1575"/>
      <c r="AC45" s="1575"/>
      <c r="AD45" s="1261"/>
      <c r="AE45" s="1467"/>
      <c r="AF45" s="714"/>
    </row>
    <row r="46" spans="1:32" s="715" customFormat="1" ht="24.75" customHeight="1">
      <c r="A46" s="1387"/>
      <c r="B46" s="1465"/>
      <c r="C46" s="1390"/>
      <c r="D46" s="1390"/>
      <c r="E46" s="1390"/>
      <c r="F46" s="1463"/>
      <c r="G46" s="1278"/>
      <c r="H46" s="1567"/>
      <c r="I46" s="1236"/>
      <c r="J46" s="1567"/>
      <c r="K46" s="1571"/>
      <c r="L46" s="1390"/>
      <c r="M46" s="1567"/>
      <c r="N46" s="1572"/>
      <c r="O46" s="1567"/>
      <c r="P46" s="1574"/>
      <c r="Q46" s="1573"/>
      <c r="R46" s="694"/>
      <c r="S46" s="1573"/>
      <c r="T46" s="1573"/>
      <c r="U46" s="1573"/>
      <c r="V46" s="1570"/>
      <c r="W46" s="1466"/>
      <c r="X46" s="1570"/>
      <c r="Y46" s="1280">
        <f t="shared" si="0"/>
        <v>0</v>
      </c>
      <c r="Z46" s="1573"/>
      <c r="AA46" s="1573"/>
      <c r="AB46" s="1575"/>
      <c r="AC46" s="1575"/>
      <c r="AD46" s="1261"/>
      <c r="AE46" s="1467"/>
      <c r="AF46" s="714"/>
    </row>
    <row r="47" spans="1:32" s="715" customFormat="1" ht="24.75" customHeight="1">
      <c r="A47" s="1387"/>
      <c r="B47" s="1465"/>
      <c r="C47" s="1390"/>
      <c r="D47" s="1390"/>
      <c r="E47" s="1390"/>
      <c r="F47" s="1463"/>
      <c r="G47" s="1278"/>
      <c r="H47" s="1567"/>
      <c r="I47" s="1236"/>
      <c r="J47" s="1567"/>
      <c r="K47" s="1571"/>
      <c r="L47" s="1390"/>
      <c r="M47" s="1567"/>
      <c r="N47" s="1572"/>
      <c r="O47" s="1567"/>
      <c r="P47" s="1574"/>
      <c r="Q47" s="1573"/>
      <c r="R47" s="694"/>
      <c r="S47" s="1573"/>
      <c r="T47" s="1573"/>
      <c r="U47" s="1573"/>
      <c r="V47" s="1570"/>
      <c r="W47" s="1466"/>
      <c r="X47" s="1570"/>
      <c r="Y47" s="1280">
        <f t="shared" si="0"/>
        <v>0</v>
      </c>
      <c r="Z47" s="1573"/>
      <c r="AA47" s="1573"/>
      <c r="AB47" s="1575"/>
      <c r="AC47" s="1575"/>
      <c r="AD47" s="1261"/>
      <c r="AE47" s="1467"/>
      <c r="AF47" s="714"/>
    </row>
    <row r="48" spans="1:32" s="715" customFormat="1" ht="24.75" customHeight="1">
      <c r="A48" s="1387"/>
      <c r="B48" s="1465"/>
      <c r="C48" s="1390"/>
      <c r="D48" s="1390"/>
      <c r="E48" s="1390"/>
      <c r="F48" s="1463"/>
      <c r="G48" s="1278"/>
      <c r="H48" s="1567"/>
      <c r="I48" s="1236"/>
      <c r="J48" s="1567"/>
      <c r="K48" s="1571"/>
      <c r="L48" s="1390"/>
      <c r="M48" s="1567"/>
      <c r="N48" s="1572"/>
      <c r="O48" s="1567"/>
      <c r="P48" s="1574"/>
      <c r="Q48" s="1573"/>
      <c r="R48" s="694"/>
      <c r="S48" s="1573"/>
      <c r="T48" s="1573"/>
      <c r="U48" s="1573"/>
      <c r="V48" s="1570"/>
      <c r="W48" s="1466"/>
      <c r="X48" s="1570"/>
      <c r="Y48" s="1280">
        <f t="shared" si="0"/>
        <v>0</v>
      </c>
      <c r="Z48" s="1573"/>
      <c r="AA48" s="1573"/>
      <c r="AB48" s="1575"/>
      <c r="AC48" s="1575"/>
      <c r="AD48" s="1261"/>
      <c r="AE48" s="1467"/>
      <c r="AF48" s="714"/>
    </row>
    <row r="49" spans="1:116" s="715" customFormat="1" ht="24.75" customHeight="1">
      <c r="A49" s="1387"/>
      <c r="B49" s="1465"/>
      <c r="C49" s="1390"/>
      <c r="D49" s="1390"/>
      <c r="E49" s="1390"/>
      <c r="F49" s="1463"/>
      <c r="G49" s="1278"/>
      <c r="H49" s="1567"/>
      <c r="I49" s="1236"/>
      <c r="J49" s="1567"/>
      <c r="K49" s="1571"/>
      <c r="L49" s="1390"/>
      <c r="M49" s="1567"/>
      <c r="N49" s="1572"/>
      <c r="O49" s="1567"/>
      <c r="P49" s="1574"/>
      <c r="Q49" s="1573"/>
      <c r="R49" s="694"/>
      <c r="S49" s="1573"/>
      <c r="T49" s="1573"/>
      <c r="U49" s="1573"/>
      <c r="V49" s="1570"/>
      <c r="W49" s="1466"/>
      <c r="X49" s="1570"/>
      <c r="Y49" s="1280">
        <f t="shared" si="0"/>
        <v>0</v>
      </c>
      <c r="Z49" s="1573"/>
      <c r="AA49" s="1573"/>
      <c r="AB49" s="1575"/>
      <c r="AC49" s="1575"/>
      <c r="AD49" s="1261"/>
      <c r="AE49" s="1467"/>
      <c r="AF49" s="714"/>
    </row>
    <row r="50" spans="1:116" s="715" customFormat="1" ht="24.75" customHeight="1">
      <c r="A50" s="1387"/>
      <c r="B50" s="1465"/>
      <c r="C50" s="1390"/>
      <c r="D50" s="1390"/>
      <c r="E50" s="1390"/>
      <c r="F50" s="1463"/>
      <c r="G50" s="1278"/>
      <c r="H50" s="1567"/>
      <c r="I50" s="1236"/>
      <c r="J50" s="1567"/>
      <c r="K50" s="1571"/>
      <c r="L50" s="1390"/>
      <c r="M50" s="1567"/>
      <c r="N50" s="1572"/>
      <c r="O50" s="1567"/>
      <c r="P50" s="1574"/>
      <c r="Q50" s="1573"/>
      <c r="R50" s="694"/>
      <c r="S50" s="1573"/>
      <c r="T50" s="1573"/>
      <c r="U50" s="1573"/>
      <c r="V50" s="1570"/>
      <c r="W50" s="1466"/>
      <c r="X50" s="1570"/>
      <c r="Y50" s="1280">
        <f t="shared" si="0"/>
        <v>0</v>
      </c>
      <c r="Z50" s="1573"/>
      <c r="AA50" s="1573"/>
      <c r="AB50" s="1575"/>
      <c r="AC50" s="1575"/>
      <c r="AD50" s="1261"/>
      <c r="AE50" s="1467"/>
      <c r="AF50" s="714"/>
    </row>
    <row r="51" spans="1:116" s="715" customFormat="1" ht="24.75" customHeight="1">
      <c r="A51" s="690"/>
      <c r="B51" s="377"/>
      <c r="C51" s="689"/>
      <c r="D51" s="689"/>
      <c r="E51" s="699"/>
      <c r="F51" s="700"/>
      <c r="G51" s="700"/>
      <c r="H51" s="701"/>
      <c r="I51" s="1055"/>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6" s="715" customFormat="1" ht="24.75" customHeight="1">
      <c r="A52" s="1048" t="s">
        <v>616</v>
      </c>
      <c r="B52" s="1049" t="s">
        <v>90</v>
      </c>
      <c r="C52" s="1049" t="s">
        <v>91</v>
      </c>
      <c r="D52" s="1049" t="s">
        <v>444</v>
      </c>
      <c r="E52" s="1049" t="s">
        <v>537</v>
      </c>
      <c r="F52" s="1049" t="s">
        <v>538</v>
      </c>
      <c r="G52" s="1049" t="s">
        <v>92</v>
      </c>
      <c r="H52" s="1049" t="s">
        <v>68</v>
      </c>
      <c r="I52" s="1049" t="s">
        <v>93</v>
      </c>
      <c r="J52" s="1049" t="s">
        <v>26</v>
      </c>
      <c r="K52" s="1049" t="s">
        <v>539</v>
      </c>
      <c r="L52" s="1049" t="s">
        <v>96</v>
      </c>
      <c r="M52" s="1049" t="s">
        <v>95</v>
      </c>
      <c r="N52" s="1050" t="s">
        <v>540</v>
      </c>
      <c r="O52" s="1049" t="s">
        <v>94</v>
      </c>
      <c r="P52" s="1051" t="s">
        <v>97</v>
      </c>
      <c r="Q52" s="1052" t="s">
        <v>98</v>
      </c>
      <c r="R52" s="1052" t="s">
        <v>541</v>
      </c>
      <c r="S52" s="1052" t="s">
        <v>542</v>
      </c>
      <c r="T52" s="1052" t="s">
        <v>543</v>
      </c>
      <c r="U52" s="1052" t="s">
        <v>544</v>
      </c>
      <c r="V52" s="1052" t="s">
        <v>69</v>
      </c>
      <c r="W52" s="1052" t="s">
        <v>545</v>
      </c>
      <c r="X52" s="1052" t="s">
        <v>546</v>
      </c>
      <c r="Y52" s="1052" t="s">
        <v>505</v>
      </c>
      <c r="Z52" s="1052" t="s">
        <v>547</v>
      </c>
      <c r="AA52" s="1052" t="s">
        <v>548</v>
      </c>
      <c r="AB52" s="1053" t="s">
        <v>549</v>
      </c>
      <c r="AC52" s="1052" t="s">
        <v>507</v>
      </c>
      <c r="AD52" s="1052" t="s">
        <v>550</v>
      </c>
      <c r="AE52" s="1054" t="s">
        <v>551</v>
      </c>
      <c r="AF52" s="714"/>
    </row>
    <row r="53" spans="1:116" ht="24.75" customHeight="1">
      <c r="A53" s="716" t="s">
        <v>528</v>
      </c>
      <c r="B53" s="690" t="s">
        <v>31</v>
      </c>
      <c r="C53" s="740">
        <v>46041</v>
      </c>
      <c r="D53" s="740"/>
      <c r="E53" s="740"/>
      <c r="F53" s="688"/>
      <c r="G53" s="690" t="s">
        <v>617</v>
      </c>
      <c r="H53" s="691">
        <v>43</v>
      </c>
      <c r="I53" s="1055" t="s">
        <v>556</v>
      </c>
      <c r="J53" s="691" t="s">
        <v>33</v>
      </c>
      <c r="K53" s="691" t="s">
        <v>618</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702"/>
      <c r="AB53" s="697">
        <v>0</v>
      </c>
      <c r="AC53" s="697">
        <v>0</v>
      </c>
      <c r="AD53" s="1056">
        <v>0</v>
      </c>
      <c r="AE53" s="698" t="s">
        <v>619</v>
      </c>
      <c r="AF53" s="708"/>
    </row>
    <row r="54" spans="1:116" ht="24.75" customHeight="1">
      <c r="A54" s="716" t="s">
        <v>620</v>
      </c>
      <c r="B54" s="690" t="s">
        <v>31</v>
      </c>
      <c r="C54" s="1042">
        <v>46006</v>
      </c>
      <c r="D54" s="1042" t="s">
        <v>56</v>
      </c>
      <c r="E54" s="1042">
        <v>45936</v>
      </c>
      <c r="F54" s="690" t="s">
        <v>57</v>
      </c>
      <c r="G54" s="690" t="s">
        <v>621</v>
      </c>
      <c r="H54" s="691">
        <v>0</v>
      </c>
      <c r="I54" s="1055" t="s">
        <v>556</v>
      </c>
      <c r="J54" s="691" t="s">
        <v>30</v>
      </c>
      <c r="K54" s="691" t="s">
        <v>618</v>
      </c>
      <c r="L54" s="689" t="s">
        <v>622</v>
      </c>
      <c r="M54" s="691" t="s">
        <v>110</v>
      </c>
      <c r="N54" s="692">
        <v>54857.5</v>
      </c>
      <c r="O54" s="691" t="s">
        <v>110</v>
      </c>
      <c r="P54" s="693" t="s">
        <v>29</v>
      </c>
      <c r="Q54" s="1346">
        <v>45933</v>
      </c>
      <c r="R54" s="718"/>
      <c r="S54" s="748"/>
      <c r="T54" s="719"/>
      <c r="U54" s="717"/>
      <c r="V54" s="695">
        <v>4104</v>
      </c>
      <c r="W54" s="695">
        <v>3928</v>
      </c>
      <c r="X54" s="695">
        <f t="shared" ref="X54:X57" si="2">SUM(V54-W54)</f>
        <v>176</v>
      </c>
      <c r="Y54" s="365">
        <f>IFERROR($W54/$V54, 0)</f>
        <v>0.9571150097465887</v>
      </c>
      <c r="Z54" s="702">
        <v>45938</v>
      </c>
      <c r="AA54" s="702"/>
      <c r="AB54" s="697">
        <v>0</v>
      </c>
      <c r="AC54" s="697">
        <v>0</v>
      </c>
      <c r="AD54" s="1056">
        <v>0</v>
      </c>
      <c r="AE54" s="698" t="s">
        <v>623</v>
      </c>
      <c r="AF54" s="708"/>
    </row>
    <row r="55" spans="1:116" ht="24.75" customHeight="1">
      <c r="A55" s="1387" t="s">
        <v>624</v>
      </c>
      <c r="B55" s="690" t="s">
        <v>31</v>
      </c>
      <c r="C55" s="1390">
        <v>46213</v>
      </c>
      <c r="D55" s="1390" t="s">
        <v>475</v>
      </c>
      <c r="E55" s="1390">
        <v>46169</v>
      </c>
      <c r="F55" s="1463" t="s">
        <v>61</v>
      </c>
      <c r="G55" s="1278"/>
      <c r="H55" s="1567">
        <v>0</v>
      </c>
      <c r="I55" s="691" t="s">
        <v>556</v>
      </c>
      <c r="J55" s="691" t="s">
        <v>30</v>
      </c>
      <c r="K55" s="1567"/>
      <c r="L55" s="1390" t="s">
        <v>622</v>
      </c>
      <c r="M55" s="691" t="s">
        <v>110</v>
      </c>
      <c r="N55" s="692">
        <v>88403.8</v>
      </c>
      <c r="O55" s="701" t="s">
        <v>110</v>
      </c>
      <c r="P55" s="693" t="s">
        <v>32</v>
      </c>
      <c r="Q55" s="1573">
        <v>46169</v>
      </c>
      <c r="R55" s="718"/>
      <c r="S55" s="1576"/>
      <c r="T55" s="1577"/>
      <c r="U55" s="1573"/>
      <c r="V55" s="1331">
        <v>6992</v>
      </c>
      <c r="W55" s="1228"/>
      <c r="X55" s="1570">
        <f>SUM(V55-W55)</f>
        <v>6992</v>
      </c>
      <c r="Y55" s="1244"/>
      <c r="Z55" s="1226"/>
      <c r="AA55" s="1226"/>
      <c r="AB55" s="697">
        <v>0</v>
      </c>
      <c r="AC55" s="697">
        <v>0</v>
      </c>
      <c r="AD55" s="1056">
        <v>0</v>
      </c>
      <c r="AE55" s="1245" t="s">
        <v>625</v>
      </c>
    </row>
    <row r="56" spans="1:116" ht="24.75" customHeight="1">
      <c r="A56" s="814" t="s">
        <v>626</v>
      </c>
      <c r="B56" s="690" t="s">
        <v>31</v>
      </c>
      <c r="C56" s="689">
        <v>46142</v>
      </c>
      <c r="D56" s="689" t="s">
        <v>464</v>
      </c>
      <c r="E56" s="689"/>
      <c r="F56" s="690" t="s">
        <v>63</v>
      </c>
      <c r="G56" s="690" t="s">
        <v>627</v>
      </c>
      <c r="H56" s="691">
        <v>0</v>
      </c>
      <c r="I56" s="691" t="s">
        <v>556</v>
      </c>
      <c r="J56" s="691" t="s">
        <v>30</v>
      </c>
      <c r="K56" s="691" t="s">
        <v>618</v>
      </c>
      <c r="L56" s="689"/>
      <c r="M56" s="691" t="s">
        <v>110</v>
      </c>
      <c r="N56" s="692">
        <v>255.05</v>
      </c>
      <c r="O56" s="691" t="s">
        <v>110</v>
      </c>
      <c r="P56" s="693" t="s">
        <v>35</v>
      </c>
      <c r="Q56" s="694"/>
      <c r="R56" s="1347"/>
      <c r="S56" s="1347"/>
      <c r="T56" s="694"/>
      <c r="U56" s="694"/>
      <c r="V56" s="333">
        <v>3</v>
      </c>
      <c r="W56" s="695"/>
      <c r="X56" s="695">
        <f>SUM(V56-W56)</f>
        <v>3</v>
      </c>
      <c r="Y56" s="365">
        <f t="shared" ref="Y56:Y57" si="3">IFERROR($W56/$V56, 0)</f>
        <v>0</v>
      </c>
      <c r="Z56" s="696"/>
      <c r="AA56" s="696"/>
      <c r="AB56" s="697">
        <v>0</v>
      </c>
      <c r="AC56" s="697">
        <v>0</v>
      </c>
      <c r="AD56" s="1056">
        <v>0</v>
      </c>
      <c r="AE56" s="698" t="s">
        <v>628</v>
      </c>
    </row>
    <row r="57" spans="1:116" ht="24.75" customHeight="1">
      <c r="A57" s="1200" t="s">
        <v>629</v>
      </c>
      <c r="B57" s="741" t="s">
        <v>31</v>
      </c>
      <c r="C57" s="740">
        <v>46052</v>
      </c>
      <c r="D57" s="740"/>
      <c r="E57" s="740">
        <v>45866</v>
      </c>
      <c r="F57" s="741" t="s">
        <v>57</v>
      </c>
      <c r="G57" s="741" t="s">
        <v>630</v>
      </c>
      <c r="H57" s="742">
        <v>0</v>
      </c>
      <c r="I57" s="301" t="s">
        <v>556</v>
      </c>
      <c r="J57" s="742" t="s">
        <v>33</v>
      </c>
      <c r="K57" s="742" t="s">
        <v>618</v>
      </c>
      <c r="L57" s="740">
        <v>45866</v>
      </c>
      <c r="M57" s="742" t="s">
        <v>110</v>
      </c>
      <c r="N57" s="772">
        <v>18401.05</v>
      </c>
      <c r="O57" s="742" t="s">
        <v>110</v>
      </c>
      <c r="P57" s="943" t="s">
        <v>32</v>
      </c>
      <c r="Q57" s="694">
        <v>45866</v>
      </c>
      <c r="R57" s="694"/>
      <c r="S57" s="694"/>
      <c r="T57" s="694"/>
      <c r="U57" s="694"/>
      <c r="V57" s="333">
        <v>1403</v>
      </c>
      <c r="W57" s="333"/>
      <c r="X57" s="695">
        <f t="shared" si="2"/>
        <v>1403</v>
      </c>
      <c r="Y57" s="365">
        <f t="shared" si="3"/>
        <v>0</v>
      </c>
      <c r="Z57" s="711"/>
      <c r="AA57" s="711"/>
      <c r="AB57" s="697">
        <v>0</v>
      </c>
      <c r="AC57" s="697">
        <v>0</v>
      </c>
      <c r="AD57" s="695">
        <v>0</v>
      </c>
      <c r="AE57" s="710" t="s">
        <v>631</v>
      </c>
      <c r="AF57" s="1041"/>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201"/>
      <c r="B58" s="1201"/>
      <c r="C58" s="1201"/>
      <c r="D58" s="1201"/>
      <c r="E58" s="1202"/>
      <c r="F58" s="1201"/>
      <c r="G58" s="1201"/>
      <c r="H58" s="1203"/>
      <c r="I58" s="1204"/>
      <c r="J58" s="1203"/>
      <c r="K58" s="1203"/>
      <c r="L58" s="1202"/>
      <c r="M58" s="1203"/>
      <c r="N58" s="1203"/>
      <c r="O58" s="1212"/>
      <c r="P58" s="1205"/>
      <c r="Q58" s="1206"/>
      <c r="R58" s="1207"/>
      <c r="S58" s="1207"/>
      <c r="T58" s="1207"/>
      <c r="U58" s="1208"/>
      <c r="V58" s="1207"/>
      <c r="W58" s="1208"/>
      <c r="X58" s="3"/>
      <c r="Y58" s="208"/>
      <c r="Z58" s="1209"/>
      <c r="AA58" s="1209"/>
      <c r="AB58" s="1207"/>
      <c r="AC58" s="1210"/>
      <c r="AD58" s="1041"/>
      <c r="AF58" s="724"/>
    </row>
    <row r="59" spans="1:116" ht="24.75" customHeight="1">
      <c r="A59" s="741"/>
      <c r="B59" s="355"/>
      <c r="C59" s="740"/>
      <c r="D59" s="740"/>
      <c r="E59" s="740"/>
      <c r="F59" s="741"/>
      <c r="G59" s="741"/>
      <c r="H59" s="742"/>
      <c r="I59" s="301"/>
      <c r="J59" s="742"/>
      <c r="K59" s="742"/>
      <c r="L59" s="740"/>
      <c r="M59" s="742"/>
      <c r="N59" s="772"/>
      <c r="O59" s="1213"/>
      <c r="P59" s="726"/>
      <c r="Q59" s="718"/>
      <c r="R59" s="718"/>
      <c r="S59" s="718"/>
      <c r="T59" s="718"/>
      <c r="U59" s="718"/>
      <c r="V59" s="723"/>
      <c r="W59" s="723"/>
      <c r="X59" s="723"/>
      <c r="Y59" s="3"/>
      <c r="Z59" s="1211"/>
      <c r="AA59" s="815"/>
      <c r="AB59" s="815"/>
      <c r="AC59" s="723"/>
      <c r="AD59" s="720"/>
      <c r="AE59" s="725"/>
      <c r="AF59" s="775"/>
    </row>
    <row r="60" spans="1:116" ht="24.75" customHeight="1">
      <c r="A60" s="1069" t="s">
        <v>632</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5" t="s">
        <v>549</v>
      </c>
      <c r="AC60" s="1070" t="s">
        <v>507</v>
      </c>
      <c r="AD60" s="1070" t="s">
        <v>550</v>
      </c>
      <c r="AE60" s="1216" t="s">
        <v>551</v>
      </c>
      <c r="AF60" s="727"/>
    </row>
    <row r="61" spans="1:116" ht="24.75" customHeight="1">
      <c r="A61" s="1522" t="s">
        <v>633</v>
      </c>
      <c r="B61" s="1062" t="s">
        <v>34</v>
      </c>
      <c r="C61" s="1390">
        <v>46191</v>
      </c>
      <c r="D61" s="1389" t="s">
        <v>54</v>
      </c>
      <c r="E61" s="1389">
        <v>46171</v>
      </c>
      <c r="F61" s="1388" t="s">
        <v>53</v>
      </c>
      <c r="G61" s="1257"/>
      <c r="H61" s="1566">
        <v>61</v>
      </c>
      <c r="I61" s="372" t="s">
        <v>618</v>
      </c>
      <c r="J61" s="1058" t="s">
        <v>30</v>
      </c>
      <c r="K61" s="1567"/>
      <c r="L61" s="1389"/>
      <c r="M61" s="372" t="s">
        <v>110</v>
      </c>
      <c r="N61" s="991">
        <v>44936</v>
      </c>
      <c r="O61" s="372" t="s">
        <v>110</v>
      </c>
      <c r="P61" s="707" t="s">
        <v>35</v>
      </c>
      <c r="Q61" s="1568">
        <v>46146</v>
      </c>
      <c r="R61" s="1568"/>
      <c r="S61" s="1568"/>
      <c r="T61" s="1568"/>
      <c r="U61" s="1568"/>
      <c r="V61" s="1569">
        <v>3375</v>
      </c>
      <c r="W61" s="1570"/>
      <c r="X61" s="1570">
        <f>SUM(V61-W61)</f>
        <v>3375</v>
      </c>
      <c r="Y61" s="1244">
        <f>IFERROR($W61/$V61, 0)</f>
        <v>0</v>
      </c>
      <c r="Z61" s="1578"/>
      <c r="AA61" s="1578"/>
      <c r="AB61" s="697">
        <v>0</v>
      </c>
      <c r="AC61" s="697">
        <v>0</v>
      </c>
      <c r="AD61" s="1056">
        <v>0</v>
      </c>
      <c r="AE61" s="1245" t="s">
        <v>634</v>
      </c>
      <c r="AF61" s="727"/>
    </row>
    <row r="62" spans="1:116" ht="24.75" customHeight="1">
      <c r="A62" s="1200" t="s">
        <v>635</v>
      </c>
      <c r="B62" s="1062" t="s">
        <v>34</v>
      </c>
      <c r="C62" s="1390">
        <v>46181</v>
      </c>
      <c r="D62" s="1389" t="s">
        <v>54</v>
      </c>
      <c r="E62" s="1389">
        <v>46171</v>
      </c>
      <c r="F62" s="1388" t="s">
        <v>53</v>
      </c>
      <c r="G62" s="1257"/>
      <c r="H62" s="1566">
        <v>85</v>
      </c>
      <c r="I62" s="372" t="s">
        <v>618</v>
      </c>
      <c r="J62" s="1058" t="s">
        <v>30</v>
      </c>
      <c r="K62" s="1567"/>
      <c r="L62" s="1389"/>
      <c r="M62" s="372" t="s">
        <v>110</v>
      </c>
      <c r="N62" s="991">
        <v>60062</v>
      </c>
      <c r="O62" s="372" t="s">
        <v>110</v>
      </c>
      <c r="P62" s="707" t="s">
        <v>35</v>
      </c>
      <c r="Q62" s="1568">
        <v>46174</v>
      </c>
      <c r="R62" s="1568"/>
      <c r="S62" s="1568"/>
      <c r="T62" s="1568"/>
      <c r="U62" s="1568"/>
      <c r="V62" s="1569">
        <v>4380</v>
      </c>
      <c r="W62" s="1570"/>
      <c r="X62" s="1570">
        <f>SUM(V62-W62)</f>
        <v>4380</v>
      </c>
      <c r="Y62" s="1244">
        <f>IFERROR($W62/$V62, 0)</f>
        <v>0</v>
      </c>
      <c r="Z62" s="1578"/>
      <c r="AA62" s="1578"/>
      <c r="AB62" s="697">
        <v>0</v>
      </c>
      <c r="AC62" s="697">
        <v>0</v>
      </c>
      <c r="AD62" s="1056">
        <v>0</v>
      </c>
      <c r="AE62" s="1245" t="s">
        <v>636</v>
      </c>
      <c r="AF62" s="727"/>
    </row>
    <row r="63" spans="1:116" ht="24.75" customHeight="1">
      <c r="A63" s="1522" t="s">
        <v>637</v>
      </c>
      <c r="B63" s="1062" t="s">
        <v>34</v>
      </c>
      <c r="C63" s="1390">
        <v>46191</v>
      </c>
      <c r="D63" s="1389" t="s">
        <v>54</v>
      </c>
      <c r="E63" s="1389">
        <v>46171</v>
      </c>
      <c r="F63" s="1388" t="s">
        <v>53</v>
      </c>
      <c r="G63" s="1257"/>
      <c r="H63" s="1566">
        <v>86</v>
      </c>
      <c r="I63" s="372" t="s">
        <v>618</v>
      </c>
      <c r="J63" s="1058" t="s">
        <v>30</v>
      </c>
      <c r="K63" s="1567"/>
      <c r="L63" s="1389"/>
      <c r="M63" s="372" t="s">
        <v>110</v>
      </c>
      <c r="N63" s="991">
        <v>64118</v>
      </c>
      <c r="O63" s="372" t="s">
        <v>110</v>
      </c>
      <c r="P63" s="707" t="s">
        <v>35</v>
      </c>
      <c r="Q63" s="1568">
        <v>46174</v>
      </c>
      <c r="R63" s="1568"/>
      <c r="S63" s="1568"/>
      <c r="T63" s="1568"/>
      <c r="U63" s="1568"/>
      <c r="V63" s="1569">
        <v>4753</v>
      </c>
      <c r="W63" s="1570"/>
      <c r="X63" s="1570">
        <f>SUM(V63-W63)</f>
        <v>4753</v>
      </c>
      <c r="Y63" s="1244">
        <f>IFERROR($W63/$V63, 0)</f>
        <v>0</v>
      </c>
      <c r="Z63" s="1578"/>
      <c r="AA63" s="1578"/>
      <c r="AB63" s="697">
        <v>0</v>
      </c>
      <c r="AC63" s="697">
        <v>0</v>
      </c>
      <c r="AD63" s="1056">
        <v>0</v>
      </c>
      <c r="AE63" s="1245" t="s">
        <v>634</v>
      </c>
      <c r="AF63" s="727"/>
    </row>
    <row r="64" spans="1:116" ht="24.75" customHeight="1">
      <c r="A64" s="1522" t="s">
        <v>638</v>
      </c>
      <c r="B64" s="1062" t="s">
        <v>34</v>
      </c>
      <c r="C64" s="1390">
        <v>46191</v>
      </c>
      <c r="D64" s="1389" t="s">
        <v>54</v>
      </c>
      <c r="E64" s="1389">
        <v>46171</v>
      </c>
      <c r="F64" s="1388" t="s">
        <v>53</v>
      </c>
      <c r="G64" s="1257"/>
      <c r="H64" s="1566">
        <v>87</v>
      </c>
      <c r="I64" s="372" t="s">
        <v>618</v>
      </c>
      <c r="J64" s="1058" t="s">
        <v>30</v>
      </c>
      <c r="K64" s="1567"/>
      <c r="L64" s="1389"/>
      <c r="M64" s="372" t="s">
        <v>110</v>
      </c>
      <c r="N64" s="991">
        <v>64040</v>
      </c>
      <c r="O64" s="372" t="s">
        <v>110</v>
      </c>
      <c r="P64" s="707" t="s">
        <v>35</v>
      </c>
      <c r="Q64" s="1568">
        <v>46174</v>
      </c>
      <c r="R64" s="1568"/>
      <c r="S64" s="1568"/>
      <c r="T64" s="1568"/>
      <c r="U64" s="1568"/>
      <c r="V64" s="1569">
        <v>4888</v>
      </c>
      <c r="W64" s="1570"/>
      <c r="X64" s="1570">
        <f>SUM(V64-W64)</f>
        <v>4888</v>
      </c>
      <c r="Y64" s="1244">
        <f>IFERROR($W64/$V64, 0)</f>
        <v>0</v>
      </c>
      <c r="Z64" s="1578"/>
      <c r="AA64" s="1578"/>
      <c r="AB64" s="697">
        <v>0</v>
      </c>
      <c r="AC64" s="697">
        <v>0</v>
      </c>
      <c r="AD64" s="1056">
        <v>0</v>
      </c>
      <c r="AE64" s="1245" t="s">
        <v>639</v>
      </c>
      <c r="AF64" s="727"/>
    </row>
    <row r="65" spans="1:32" ht="24.75" customHeight="1">
      <c r="A65" s="1522" t="s">
        <v>640</v>
      </c>
      <c r="B65" s="1062" t="s">
        <v>34</v>
      </c>
      <c r="C65" s="1390">
        <v>46191</v>
      </c>
      <c r="D65" s="1389" t="s">
        <v>54</v>
      </c>
      <c r="E65" s="1389">
        <v>46163</v>
      </c>
      <c r="F65" s="1388" t="s">
        <v>53</v>
      </c>
      <c r="G65" s="1257" t="s">
        <v>641</v>
      </c>
      <c r="H65" s="1566">
        <v>82</v>
      </c>
      <c r="I65" s="372" t="s">
        <v>618</v>
      </c>
      <c r="J65" s="1058" t="s">
        <v>30</v>
      </c>
      <c r="K65" s="1567"/>
      <c r="L65" s="1389"/>
      <c r="M65" s="372" t="s">
        <v>110</v>
      </c>
      <c r="N65" s="991">
        <v>60234</v>
      </c>
      <c r="O65" s="372" t="s">
        <v>110</v>
      </c>
      <c r="P65" s="707" t="s">
        <v>35</v>
      </c>
      <c r="Q65" s="1568">
        <v>46164</v>
      </c>
      <c r="R65" s="1568"/>
      <c r="S65" s="1568"/>
      <c r="T65" s="1568"/>
      <c r="U65" s="1568"/>
      <c r="V65" s="1569">
        <v>4497</v>
      </c>
      <c r="W65" s="1570"/>
      <c r="X65" s="1570">
        <f>SUM(V65-W65)</f>
        <v>4497</v>
      </c>
      <c r="Y65" s="1244">
        <f>IFERROR($W65/$V65, 0)</f>
        <v>0</v>
      </c>
      <c r="Z65" s="1578"/>
      <c r="AA65" s="1578"/>
      <c r="AB65" s="697">
        <v>0</v>
      </c>
      <c r="AC65" s="697">
        <v>0</v>
      </c>
      <c r="AD65" s="1056">
        <v>0</v>
      </c>
      <c r="AE65" s="1245" t="s">
        <v>639</v>
      </c>
      <c r="AF65" s="727"/>
    </row>
    <row r="66" spans="1:32" ht="24.75" customHeight="1">
      <c r="A66" s="1522" t="s">
        <v>642</v>
      </c>
      <c r="B66" s="1062" t="s">
        <v>34</v>
      </c>
      <c r="C66" s="1390">
        <v>46191</v>
      </c>
      <c r="D66" s="1389" t="s">
        <v>54</v>
      </c>
      <c r="E66" s="1389">
        <v>46171</v>
      </c>
      <c r="F66" s="1388" t="s">
        <v>53</v>
      </c>
      <c r="G66" s="1257"/>
      <c r="H66" s="1566">
        <v>55</v>
      </c>
      <c r="I66" s="372" t="s">
        <v>618</v>
      </c>
      <c r="J66" s="1058" t="s">
        <v>30</v>
      </c>
      <c r="K66" s="1567"/>
      <c r="L66" s="1389"/>
      <c r="M66" s="372" t="s">
        <v>110</v>
      </c>
      <c r="N66" s="991">
        <v>45757.7</v>
      </c>
      <c r="O66" s="372" t="s">
        <v>110</v>
      </c>
      <c r="P66" s="707" t="s">
        <v>35</v>
      </c>
      <c r="Q66" s="1568">
        <v>46174</v>
      </c>
      <c r="R66" s="1568"/>
      <c r="S66" s="1568"/>
      <c r="T66" s="1568"/>
      <c r="U66" s="1568"/>
      <c r="V66" s="1569">
        <v>3537</v>
      </c>
      <c r="W66" s="1570"/>
      <c r="X66" s="1570">
        <f>SUM(V66-W66)</f>
        <v>3537</v>
      </c>
      <c r="Y66" s="1244">
        <f>IFERROR($W66/$V66, 0)</f>
        <v>0</v>
      </c>
      <c r="Z66" s="1578"/>
      <c r="AA66" s="1578"/>
      <c r="AB66" s="697">
        <v>0</v>
      </c>
      <c r="AC66" s="697">
        <v>0</v>
      </c>
      <c r="AD66" s="1056">
        <v>0</v>
      </c>
      <c r="AE66" s="1245" t="s">
        <v>639</v>
      </c>
      <c r="AF66" s="727"/>
    </row>
    <row r="67" spans="1:32" ht="24.75" customHeight="1">
      <c r="A67" s="1522" t="s">
        <v>643</v>
      </c>
      <c r="B67" s="1062" t="s">
        <v>34</v>
      </c>
      <c r="C67" s="1390">
        <v>46191</v>
      </c>
      <c r="D67" s="1389" t="s">
        <v>54</v>
      </c>
      <c r="E67" s="1389">
        <v>46171</v>
      </c>
      <c r="F67" s="1388" t="s">
        <v>53</v>
      </c>
      <c r="G67" s="1257"/>
      <c r="H67" s="1566">
        <v>54</v>
      </c>
      <c r="I67" s="372" t="s">
        <v>618</v>
      </c>
      <c r="J67" s="1058" t="s">
        <v>30</v>
      </c>
      <c r="K67" s="1567"/>
      <c r="L67" s="1389"/>
      <c r="M67" s="372" t="s">
        <v>110</v>
      </c>
      <c r="N67" s="991">
        <v>39903.550000000003</v>
      </c>
      <c r="O67" s="372" t="s">
        <v>110</v>
      </c>
      <c r="P67" s="707" t="s">
        <v>35</v>
      </c>
      <c r="Q67" s="1568">
        <v>46174</v>
      </c>
      <c r="R67" s="1568"/>
      <c r="S67" s="1568"/>
      <c r="T67" s="1568"/>
      <c r="U67" s="1568"/>
      <c r="V67" s="1569">
        <v>3000</v>
      </c>
      <c r="W67" s="1570"/>
      <c r="X67" s="1570">
        <f>SUM(V67-W67)</f>
        <v>3000</v>
      </c>
      <c r="Y67" s="1244">
        <f>IFERROR($W67/$V67, 0)</f>
        <v>0</v>
      </c>
      <c r="Z67" s="1578"/>
      <c r="AA67" s="1578"/>
      <c r="AB67" s="697">
        <v>0</v>
      </c>
      <c r="AC67" s="697">
        <v>0</v>
      </c>
      <c r="AD67" s="1056">
        <v>0</v>
      </c>
      <c r="AE67" s="1245" t="s">
        <v>639</v>
      </c>
      <c r="AF67" s="727"/>
    </row>
    <row r="68" spans="1:32" ht="24.75" customHeight="1">
      <c r="A68" s="1522" t="s">
        <v>644</v>
      </c>
      <c r="B68" s="1062" t="s">
        <v>34</v>
      </c>
      <c r="C68" s="1390">
        <v>46191</v>
      </c>
      <c r="D68" s="1389" t="s">
        <v>54</v>
      </c>
      <c r="E68" s="1389">
        <v>46171</v>
      </c>
      <c r="F68" s="1388" t="s">
        <v>53</v>
      </c>
      <c r="G68" s="1257"/>
      <c r="H68" s="1566">
        <v>78</v>
      </c>
      <c r="I68" s="372" t="s">
        <v>618</v>
      </c>
      <c r="J68" s="1058" t="s">
        <v>30</v>
      </c>
      <c r="K68" s="1567"/>
      <c r="L68" s="1389"/>
      <c r="M68" s="372" t="s">
        <v>110</v>
      </c>
      <c r="N68" s="991">
        <v>58190</v>
      </c>
      <c r="O68" s="372" t="s">
        <v>110</v>
      </c>
      <c r="P68" s="707" t="s">
        <v>35</v>
      </c>
      <c r="Q68" s="1568">
        <v>46174</v>
      </c>
      <c r="R68" s="1568"/>
      <c r="S68" s="1568"/>
      <c r="T68" s="1568"/>
      <c r="U68" s="1568"/>
      <c r="V68" s="1569">
        <v>4283</v>
      </c>
      <c r="W68" s="1570"/>
      <c r="X68" s="1570">
        <f>SUM(V68-W68)</f>
        <v>4283</v>
      </c>
      <c r="Y68" s="1244">
        <f>IFERROR($W68/$V68, 0)</f>
        <v>0</v>
      </c>
      <c r="Z68" s="1578"/>
      <c r="AA68" s="1578"/>
      <c r="AB68" s="697">
        <v>0</v>
      </c>
      <c r="AC68" s="697">
        <v>0</v>
      </c>
      <c r="AD68" s="1056">
        <v>0</v>
      </c>
      <c r="AE68" s="1245" t="s">
        <v>639</v>
      </c>
      <c r="AF68" s="727"/>
    </row>
    <row r="69" spans="1:32" ht="24.75" customHeight="1">
      <c r="A69" s="1522" t="s">
        <v>645</v>
      </c>
      <c r="B69" s="1062" t="s">
        <v>34</v>
      </c>
      <c r="C69" s="1390">
        <v>46191</v>
      </c>
      <c r="D69" s="1389" t="s">
        <v>473</v>
      </c>
      <c r="E69" s="1389">
        <v>46142</v>
      </c>
      <c r="F69" s="1388" t="s">
        <v>53</v>
      </c>
      <c r="G69" s="1257"/>
      <c r="H69" s="1566">
        <v>75</v>
      </c>
      <c r="I69" s="372" t="s">
        <v>618</v>
      </c>
      <c r="J69" s="1058" t="s">
        <v>30</v>
      </c>
      <c r="K69" s="1567"/>
      <c r="L69" s="1389"/>
      <c r="M69" s="372" t="s">
        <v>110</v>
      </c>
      <c r="N69" s="991">
        <v>61026</v>
      </c>
      <c r="O69" s="372" t="s">
        <v>110</v>
      </c>
      <c r="P69" s="707" t="s">
        <v>35</v>
      </c>
      <c r="Q69" s="1568">
        <v>46144</v>
      </c>
      <c r="R69" s="1568"/>
      <c r="S69" s="1568"/>
      <c r="T69" s="1568"/>
      <c r="U69" s="1568"/>
      <c r="V69" s="1569">
        <v>4683</v>
      </c>
      <c r="W69" s="1570">
        <v>851</v>
      </c>
      <c r="X69" s="1570">
        <f>SUM(V69-W69)</f>
        <v>3832</v>
      </c>
      <c r="Y69" s="1244">
        <f>IFERROR($W69/$V69, 0)</f>
        <v>0.18172111894084989</v>
      </c>
      <c r="Z69" s="1568">
        <v>46177</v>
      </c>
      <c r="AA69" s="1568"/>
      <c r="AB69" s="697">
        <v>0</v>
      </c>
      <c r="AC69" s="697">
        <v>0</v>
      </c>
      <c r="AD69" s="1056">
        <v>0</v>
      </c>
      <c r="AE69" s="1245" t="s">
        <v>639</v>
      </c>
      <c r="AF69" s="727"/>
    </row>
    <row r="70" spans="1:32" ht="24.75" customHeight="1">
      <c r="A70" s="1392" t="s">
        <v>646</v>
      </c>
      <c r="B70" s="1062" t="s">
        <v>34</v>
      </c>
      <c r="C70" s="1390">
        <v>46191</v>
      </c>
      <c r="D70" s="1389" t="s">
        <v>54</v>
      </c>
      <c r="E70" s="1389">
        <v>46184</v>
      </c>
      <c r="F70" s="1388" t="s">
        <v>53</v>
      </c>
      <c r="G70" s="1257"/>
      <c r="H70" s="1566">
        <v>65</v>
      </c>
      <c r="I70" s="372" t="s">
        <v>556</v>
      </c>
      <c r="J70" s="1058" t="s">
        <v>30</v>
      </c>
      <c r="K70" s="1567"/>
      <c r="L70" s="1389"/>
      <c r="M70" s="372" t="s">
        <v>110</v>
      </c>
      <c r="N70" s="991">
        <v>45252</v>
      </c>
      <c r="O70" s="372" t="s">
        <v>110</v>
      </c>
      <c r="P70" s="707" t="s">
        <v>32</v>
      </c>
      <c r="Q70" s="1568"/>
      <c r="R70" s="1568"/>
      <c r="S70" s="1568"/>
      <c r="T70" s="1568"/>
      <c r="U70" s="1568"/>
      <c r="V70" s="1569">
        <v>3360</v>
      </c>
      <c r="W70" s="1570"/>
      <c r="X70" s="1570">
        <f>SUM(V70-W70)</f>
        <v>3360</v>
      </c>
      <c r="Y70" s="1244">
        <f>IFERROR($W70/$V70, 0)</f>
        <v>0</v>
      </c>
      <c r="Z70" s="1578"/>
      <c r="AA70" s="1578"/>
      <c r="AB70" s="697">
        <v>0</v>
      </c>
      <c r="AC70" s="697">
        <v>0</v>
      </c>
      <c r="AD70" s="1056">
        <v>0</v>
      </c>
      <c r="AE70" s="1245" t="s">
        <v>647</v>
      </c>
      <c r="AF70" s="727"/>
    </row>
    <row r="71" spans="1:32" ht="24.75" customHeight="1">
      <c r="A71" s="1409" t="s">
        <v>648</v>
      </c>
      <c r="B71" s="1062" t="s">
        <v>34</v>
      </c>
      <c r="C71" s="1390">
        <v>46191</v>
      </c>
      <c r="D71" s="1389" t="s">
        <v>54</v>
      </c>
      <c r="E71" s="1389">
        <v>46184</v>
      </c>
      <c r="F71" s="1388" t="s">
        <v>53</v>
      </c>
      <c r="G71" s="1257"/>
      <c r="H71" s="1566">
        <v>21</v>
      </c>
      <c r="I71" s="372" t="s">
        <v>556</v>
      </c>
      <c r="J71" s="742" t="s">
        <v>30</v>
      </c>
      <c r="K71" s="742"/>
      <c r="L71" s="1389"/>
      <c r="M71" s="372" t="s">
        <v>110</v>
      </c>
      <c r="N71" s="991">
        <v>38308</v>
      </c>
      <c r="O71" s="372" t="s">
        <v>110</v>
      </c>
      <c r="P71" s="707" t="s">
        <v>32</v>
      </c>
      <c r="Q71" s="1568"/>
      <c r="R71" s="1568"/>
      <c r="S71" s="1568"/>
      <c r="T71" s="1568"/>
      <c r="U71" s="1568"/>
      <c r="V71" s="1569">
        <v>3379</v>
      </c>
      <c r="W71" s="1570"/>
      <c r="X71" s="1570">
        <f>SUM(V71-W71)</f>
        <v>3379</v>
      </c>
      <c r="Y71" s="1244">
        <f>IFERROR($W71/$V71, 0)</f>
        <v>0</v>
      </c>
      <c r="Z71" s="1578"/>
      <c r="AA71" s="1578"/>
      <c r="AB71" s="697">
        <v>0</v>
      </c>
      <c r="AC71" s="697">
        <v>0</v>
      </c>
      <c r="AD71" s="1056">
        <v>0</v>
      </c>
      <c r="AE71" s="1245" t="s">
        <v>649</v>
      </c>
      <c r="AF71" s="727"/>
    </row>
    <row r="72" spans="1:32" ht="24.75" customHeight="1">
      <c r="A72" s="1392" t="s">
        <v>650</v>
      </c>
      <c r="B72" s="1062" t="s">
        <v>34</v>
      </c>
      <c r="C72" s="1390">
        <v>46191</v>
      </c>
      <c r="D72" s="1389" t="s">
        <v>54</v>
      </c>
      <c r="E72" s="1389">
        <v>46169</v>
      </c>
      <c r="F72" s="1388" t="s">
        <v>53</v>
      </c>
      <c r="G72" s="1257" t="s">
        <v>651</v>
      </c>
      <c r="H72" s="1566">
        <v>85</v>
      </c>
      <c r="I72" s="372" t="s">
        <v>556</v>
      </c>
      <c r="J72" s="1058" t="s">
        <v>30</v>
      </c>
      <c r="K72" s="1567"/>
      <c r="L72" s="1389"/>
      <c r="M72" s="372" t="s">
        <v>110</v>
      </c>
      <c r="N72" s="991">
        <v>56492</v>
      </c>
      <c r="O72" s="372" t="s">
        <v>110</v>
      </c>
      <c r="P72" s="707" t="s">
        <v>35</v>
      </c>
      <c r="Q72" s="1568">
        <v>46170</v>
      </c>
      <c r="R72" s="1568"/>
      <c r="S72" s="1568"/>
      <c r="T72" s="1568"/>
      <c r="U72" s="1568"/>
      <c r="V72" s="1569">
        <v>4054</v>
      </c>
      <c r="W72" s="1570"/>
      <c r="X72" s="1570">
        <f>SUM(V72-W72)</f>
        <v>4054</v>
      </c>
      <c r="Y72" s="1244">
        <f>IFERROR($W72/$V72, 0)</f>
        <v>0</v>
      </c>
      <c r="Z72" s="1568">
        <v>46184</v>
      </c>
      <c r="AA72" s="1578"/>
      <c r="AB72" s="697">
        <v>0</v>
      </c>
      <c r="AC72" s="697">
        <v>0</v>
      </c>
      <c r="AD72" s="1056">
        <v>0</v>
      </c>
      <c r="AE72" s="1245" t="s">
        <v>647</v>
      </c>
      <c r="AF72" s="727"/>
    </row>
    <row r="73" spans="1:32" ht="24.75" customHeight="1">
      <c r="A73" s="1392" t="s">
        <v>652</v>
      </c>
      <c r="B73" s="1062" t="s">
        <v>34</v>
      </c>
      <c r="C73" s="1390">
        <v>46191</v>
      </c>
      <c r="D73" s="1389" t="s">
        <v>54</v>
      </c>
      <c r="E73" s="1389">
        <v>46169</v>
      </c>
      <c r="F73" s="1388" t="s">
        <v>53</v>
      </c>
      <c r="G73" s="1257" t="s">
        <v>653</v>
      </c>
      <c r="H73" s="1566">
        <v>87</v>
      </c>
      <c r="I73" s="372" t="s">
        <v>556</v>
      </c>
      <c r="J73" s="1058" t="s">
        <v>30</v>
      </c>
      <c r="K73" s="1567"/>
      <c r="L73" s="1389"/>
      <c r="M73" s="372" t="s">
        <v>110</v>
      </c>
      <c r="N73" s="991">
        <v>59286</v>
      </c>
      <c r="O73" s="372" t="s">
        <v>110</v>
      </c>
      <c r="P73" s="707" t="s">
        <v>35</v>
      </c>
      <c r="Q73" s="1568">
        <v>46170</v>
      </c>
      <c r="R73" s="1568"/>
      <c r="S73" s="1568"/>
      <c r="T73" s="1568"/>
      <c r="U73" s="1568"/>
      <c r="V73" s="1569">
        <v>4413</v>
      </c>
      <c r="W73" s="1570">
        <v>981</v>
      </c>
      <c r="X73" s="1570">
        <f>SUM(V73-W73)</f>
        <v>3432</v>
      </c>
      <c r="Y73" s="1244">
        <f>IFERROR($W73/$V73, 0)</f>
        <v>0.22229775662814413</v>
      </c>
      <c r="Z73" s="1568">
        <v>46184</v>
      </c>
      <c r="AA73" s="1578"/>
      <c r="AB73" s="697">
        <v>0</v>
      </c>
      <c r="AC73" s="697">
        <v>0</v>
      </c>
      <c r="AD73" s="1056">
        <v>0</v>
      </c>
      <c r="AE73" s="1245" t="s">
        <v>647</v>
      </c>
      <c r="AF73" s="727"/>
    </row>
    <row r="74" spans="1:32" ht="24.75" customHeight="1">
      <c r="A74" s="1392" t="s">
        <v>654</v>
      </c>
      <c r="B74" s="1062" t="s">
        <v>34</v>
      </c>
      <c r="C74" s="1390">
        <v>46191</v>
      </c>
      <c r="D74" s="1389" t="s">
        <v>54</v>
      </c>
      <c r="E74" s="1389">
        <v>46184</v>
      </c>
      <c r="F74" s="1388" t="s">
        <v>53</v>
      </c>
      <c r="G74" s="1257"/>
      <c r="H74" s="1566">
        <v>77</v>
      </c>
      <c r="I74" s="372" t="s">
        <v>556</v>
      </c>
      <c r="J74" s="1058" t="s">
        <v>30</v>
      </c>
      <c r="K74" s="1567"/>
      <c r="L74" s="1389"/>
      <c r="M74" s="372" t="s">
        <v>110</v>
      </c>
      <c r="N74" s="991">
        <v>52948</v>
      </c>
      <c r="O74" s="372" t="s">
        <v>110</v>
      </c>
      <c r="P74" s="707" t="s">
        <v>32</v>
      </c>
      <c r="Q74" s="1568"/>
      <c r="R74" s="1568"/>
      <c r="S74" s="1568"/>
      <c r="T74" s="1568"/>
      <c r="U74" s="1568"/>
      <c r="V74" s="1569">
        <v>3957</v>
      </c>
      <c r="W74" s="1570"/>
      <c r="X74" s="1570">
        <f>SUM(V74-W74)</f>
        <v>3957</v>
      </c>
      <c r="Y74" s="1244">
        <f>IFERROR($W74/$V74, 0)</f>
        <v>0</v>
      </c>
      <c r="Z74" s="1578"/>
      <c r="AA74" s="1578"/>
      <c r="AB74" s="697">
        <v>0</v>
      </c>
      <c r="AC74" s="697">
        <v>0</v>
      </c>
      <c r="AD74" s="1056">
        <v>0</v>
      </c>
      <c r="AE74" s="1245" t="s">
        <v>647</v>
      </c>
      <c r="AF74" s="727"/>
    </row>
    <row r="75" spans="1:32" ht="24.75" customHeight="1">
      <c r="A75" s="1409" t="s">
        <v>655</v>
      </c>
      <c r="B75" s="1062" t="s">
        <v>34</v>
      </c>
      <c r="C75" s="1390">
        <v>46191</v>
      </c>
      <c r="D75" s="1389" t="s">
        <v>54</v>
      </c>
      <c r="E75" s="1389">
        <v>46184</v>
      </c>
      <c r="F75" s="1388" t="s">
        <v>53</v>
      </c>
      <c r="G75" s="1257"/>
      <c r="H75" s="1566">
        <v>74</v>
      </c>
      <c r="I75" s="372" t="s">
        <v>556</v>
      </c>
      <c r="J75" s="742" t="s">
        <v>30</v>
      </c>
      <c r="K75" s="742"/>
      <c r="L75" s="1389"/>
      <c r="M75" s="372" t="s">
        <v>110</v>
      </c>
      <c r="N75" s="991">
        <v>51256</v>
      </c>
      <c r="O75" s="372" t="s">
        <v>110</v>
      </c>
      <c r="P75" s="707" t="s">
        <v>32</v>
      </c>
      <c r="Q75" s="1568"/>
      <c r="R75" s="1568"/>
      <c r="S75" s="1568"/>
      <c r="T75" s="1568"/>
      <c r="U75" s="1568"/>
      <c r="V75" s="1569">
        <v>3826</v>
      </c>
      <c r="W75" s="1570"/>
      <c r="X75" s="1570">
        <f>SUM(V75-W75)</f>
        <v>3826</v>
      </c>
      <c r="Y75" s="1244">
        <f>IFERROR($W75/$V75, 0)</f>
        <v>0</v>
      </c>
      <c r="Z75" s="1578"/>
      <c r="AA75" s="1578"/>
      <c r="AB75" s="697">
        <v>0</v>
      </c>
      <c r="AC75" s="697">
        <v>0</v>
      </c>
      <c r="AD75" s="1056">
        <v>0</v>
      </c>
      <c r="AE75" s="1245" t="s">
        <v>649</v>
      </c>
      <c r="AF75" s="727"/>
    </row>
    <row r="76" spans="1:32" ht="24.75" customHeight="1">
      <c r="A76" s="1409" t="s">
        <v>656</v>
      </c>
      <c r="B76" s="1062" t="s">
        <v>34</v>
      </c>
      <c r="C76" s="1390">
        <v>46191</v>
      </c>
      <c r="D76" s="1389" t="s">
        <v>54</v>
      </c>
      <c r="E76" s="1389">
        <v>46184</v>
      </c>
      <c r="F76" s="1388" t="s">
        <v>53</v>
      </c>
      <c r="G76" s="1257"/>
      <c r="H76" s="1566">
        <v>73</v>
      </c>
      <c r="I76" s="372" t="s">
        <v>556</v>
      </c>
      <c r="J76" s="1058" t="s">
        <v>30</v>
      </c>
      <c r="K76" s="1567"/>
      <c r="L76" s="1389"/>
      <c r="M76" s="372" t="s">
        <v>110</v>
      </c>
      <c r="N76" s="991">
        <v>61225.25</v>
      </c>
      <c r="O76" s="372" t="s">
        <v>110</v>
      </c>
      <c r="P76" s="707" t="s">
        <v>32</v>
      </c>
      <c r="Q76" s="1568"/>
      <c r="R76" s="1568"/>
      <c r="S76" s="1568"/>
      <c r="T76" s="1568"/>
      <c r="U76" s="1568"/>
      <c r="V76" s="1569">
        <v>4654</v>
      </c>
      <c r="W76" s="1570"/>
      <c r="X76" s="1570">
        <f>SUM(V76-W76)</f>
        <v>4654</v>
      </c>
      <c r="Y76" s="1244">
        <f>IFERROR($W76/$V76, 0)</f>
        <v>0</v>
      </c>
      <c r="Z76" s="1578"/>
      <c r="AA76" s="1578"/>
      <c r="AB76" s="697">
        <v>0</v>
      </c>
      <c r="AC76" s="697">
        <v>0</v>
      </c>
      <c r="AD76" s="1056">
        <v>0</v>
      </c>
      <c r="AE76" s="1245" t="s">
        <v>647</v>
      </c>
      <c r="AF76" s="727"/>
    </row>
    <row r="77" spans="1:32" ht="24.75" customHeight="1">
      <c r="A77" s="1387" t="s">
        <v>657</v>
      </c>
      <c r="B77" s="1419" t="s">
        <v>34</v>
      </c>
      <c r="C77" s="1390">
        <v>46203</v>
      </c>
      <c r="D77" s="1388" t="s">
        <v>50</v>
      </c>
      <c r="E77" s="1389">
        <v>46161</v>
      </c>
      <c r="F77" s="1388" t="s">
        <v>53</v>
      </c>
      <c r="G77" s="1257"/>
      <c r="H77" s="1180">
        <v>0</v>
      </c>
      <c r="I77" s="1264" t="s">
        <v>556</v>
      </c>
      <c r="J77" s="1180" t="s">
        <v>30</v>
      </c>
      <c r="K77" s="1567"/>
      <c r="L77" s="1389"/>
      <c r="M77" s="1180" t="s">
        <v>110</v>
      </c>
      <c r="N77" s="1422">
        <v>36161.25</v>
      </c>
      <c r="O77" s="1180" t="s">
        <v>110</v>
      </c>
      <c r="P77" s="1423" t="s">
        <v>35</v>
      </c>
      <c r="Q77" s="1568">
        <v>46162</v>
      </c>
      <c r="R77" s="1568"/>
      <c r="S77" s="1568"/>
      <c r="T77" s="1568"/>
      <c r="U77" s="1568"/>
      <c r="V77" s="1569">
        <v>2885</v>
      </c>
      <c r="W77" s="1570"/>
      <c r="X77" s="1570">
        <f>SUM(V77-W77)</f>
        <v>2885</v>
      </c>
      <c r="Y77" s="1244">
        <f>IFERROR($W77/$V77, 0)</f>
        <v>0</v>
      </c>
      <c r="Z77" s="1578"/>
      <c r="AA77" s="1578"/>
      <c r="AB77" s="1192">
        <v>0</v>
      </c>
      <c r="AC77" s="1192">
        <v>0</v>
      </c>
      <c r="AD77" s="1229">
        <v>0</v>
      </c>
      <c r="AE77" s="1245" t="s">
        <v>658</v>
      </c>
      <c r="AF77" s="727"/>
    </row>
    <row r="78" spans="1:32" s="708" customFormat="1" ht="24.75" customHeight="1">
      <c r="A78" s="688" t="s">
        <v>659</v>
      </c>
      <c r="B78" s="377" t="s">
        <v>34</v>
      </c>
      <c r="C78" s="1390">
        <v>46181</v>
      </c>
      <c r="D78" s="1388"/>
      <c r="E78" s="1389"/>
      <c r="F78" s="1388"/>
      <c r="G78" s="1257"/>
      <c r="H78" s="1566">
        <v>47</v>
      </c>
      <c r="I78" s="372" t="s">
        <v>556</v>
      </c>
      <c r="J78" s="701" t="s">
        <v>30</v>
      </c>
      <c r="K78" s="1567"/>
      <c r="L78" s="1389"/>
      <c r="M78" s="701" t="s">
        <v>110</v>
      </c>
      <c r="N78" s="705">
        <v>36936</v>
      </c>
      <c r="O78" s="701" t="s">
        <v>110</v>
      </c>
      <c r="P78" s="707" t="s">
        <v>32</v>
      </c>
      <c r="Q78" s="1568"/>
      <c r="R78" s="1568"/>
      <c r="S78" s="1568"/>
      <c r="T78" s="1568"/>
      <c r="U78" s="1568"/>
      <c r="V78" s="1569">
        <v>2724</v>
      </c>
      <c r="W78" s="1570"/>
      <c r="X78" s="1570">
        <f>SUM(V78-W78)</f>
        <v>2724</v>
      </c>
      <c r="Y78" s="1244">
        <f>IFERROR($W78/$V78, 0)</f>
        <v>0</v>
      </c>
      <c r="Z78" s="1578"/>
      <c r="AA78" s="1578"/>
      <c r="AB78" s="697">
        <v>0</v>
      </c>
      <c r="AC78" s="697">
        <v>0</v>
      </c>
      <c r="AD78" s="1056">
        <v>0</v>
      </c>
      <c r="AE78" s="1245" t="s">
        <v>660</v>
      </c>
      <c r="AF78" s="1386"/>
    </row>
    <row r="79" spans="1:32" ht="24.75" customHeight="1">
      <c r="A79" s="716" t="s">
        <v>661</v>
      </c>
      <c r="B79" s="377" t="s">
        <v>34</v>
      </c>
      <c r="C79" s="699">
        <v>46040</v>
      </c>
      <c r="D79" s="700" t="s">
        <v>54</v>
      </c>
      <c r="E79" s="699">
        <v>46125</v>
      </c>
      <c r="F79" s="700" t="s">
        <v>53</v>
      </c>
      <c r="G79" s="700" t="s">
        <v>662</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4">
        <v>0</v>
      </c>
      <c r="AC79" s="1384">
        <v>0</v>
      </c>
      <c r="AD79" s="703">
        <v>0</v>
      </c>
      <c r="AE79" s="1385" t="s">
        <v>663</v>
      </c>
      <c r="AF79" s="727"/>
    </row>
    <row r="80" spans="1:32" ht="24.75" customHeight="1">
      <c r="A80" s="1387" t="s">
        <v>664</v>
      </c>
      <c r="B80" s="377" t="s">
        <v>34</v>
      </c>
      <c r="C80" s="1390">
        <v>46172</v>
      </c>
      <c r="D80" s="1388" t="s">
        <v>50</v>
      </c>
      <c r="E80" s="1389">
        <v>46143</v>
      </c>
      <c r="F80" s="1388"/>
      <c r="G80" s="1243"/>
      <c r="H80" s="990">
        <v>0</v>
      </c>
      <c r="I80" s="372" t="s">
        <v>556</v>
      </c>
      <c r="J80" s="701" t="s">
        <v>30</v>
      </c>
      <c r="K80" s="1567"/>
      <c r="L80" s="1389"/>
      <c r="M80" s="701" t="s">
        <v>110</v>
      </c>
      <c r="N80" s="705">
        <v>3443</v>
      </c>
      <c r="O80" s="701" t="s">
        <v>110</v>
      </c>
      <c r="P80" s="693" t="s">
        <v>35</v>
      </c>
      <c r="Q80" s="1568">
        <v>46147</v>
      </c>
      <c r="R80" s="1568"/>
      <c r="S80" s="1568"/>
      <c r="T80" s="1568"/>
      <c r="U80" s="1568"/>
      <c r="V80" s="1570">
        <v>224</v>
      </c>
      <c r="W80" s="1570"/>
      <c r="X80" s="1570">
        <f>SUM(V80-W80)</f>
        <v>224</v>
      </c>
      <c r="Y80" s="1244">
        <f>IFERROR($W80/$V80, 0)</f>
        <v>0</v>
      </c>
      <c r="Z80" s="1568"/>
      <c r="AA80" s="1568"/>
      <c r="AB80" s="697">
        <v>0</v>
      </c>
      <c r="AC80" s="697">
        <v>0</v>
      </c>
      <c r="AD80" s="703">
        <v>0</v>
      </c>
      <c r="AE80" s="1245" t="s">
        <v>665</v>
      </c>
      <c r="AF80" s="727"/>
    </row>
    <row r="81" spans="1:32" ht="24.75" customHeight="1">
      <c r="A81" s="1060" t="s">
        <v>666</v>
      </c>
      <c r="B81" s="377" t="s">
        <v>34</v>
      </c>
      <c r="C81" s="360">
        <v>46160</v>
      </c>
      <c r="D81" s="366" t="s">
        <v>470</v>
      </c>
      <c r="E81" s="367"/>
      <c r="F81" s="366"/>
      <c r="G81" s="700"/>
      <c r="H81" s="990">
        <v>107</v>
      </c>
      <c r="I81" s="372" t="s">
        <v>556</v>
      </c>
      <c r="J81" s="742" t="s">
        <v>33</v>
      </c>
      <c r="K81" s="986" t="s">
        <v>667</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668</v>
      </c>
      <c r="AF81" s="727"/>
    </row>
    <row r="82" spans="1:32" ht="24.75" customHeight="1">
      <c r="A82" s="1057" t="s">
        <v>669</v>
      </c>
      <c r="B82" s="377" t="s">
        <v>37</v>
      </c>
      <c r="C82" s="1390">
        <v>46172</v>
      </c>
      <c r="D82" s="700" t="s">
        <v>52</v>
      </c>
      <c r="E82" s="1242">
        <v>46122</v>
      </c>
      <c r="F82" s="1241" t="s">
        <v>51</v>
      </c>
      <c r="G82" s="1243"/>
      <c r="H82" s="990">
        <v>0</v>
      </c>
      <c r="I82" s="372" t="s">
        <v>556</v>
      </c>
      <c r="J82" s="701" t="s">
        <v>30</v>
      </c>
      <c r="K82" s="1368"/>
      <c r="L82" s="1242"/>
      <c r="M82" s="701" t="s">
        <v>110</v>
      </c>
      <c r="N82" s="1369">
        <v>43061.3</v>
      </c>
      <c r="O82" s="746" t="s">
        <v>110</v>
      </c>
      <c r="P82" s="1370" t="s">
        <v>35</v>
      </c>
      <c r="Q82" s="992">
        <v>46126</v>
      </c>
      <c r="R82" s="992"/>
      <c r="S82" s="1371"/>
      <c r="T82" s="1371"/>
      <c r="U82" s="1371"/>
      <c r="V82" s="1372">
        <v>11789</v>
      </c>
      <c r="W82" s="1228">
        <v>0</v>
      </c>
      <c r="X82" s="1373">
        <f t="shared" si="4"/>
        <v>11789</v>
      </c>
      <c r="Y82" s="1244">
        <f t="shared" si="5"/>
        <v>0</v>
      </c>
      <c r="Z82" s="1371"/>
      <c r="AA82" s="1371"/>
      <c r="AB82" s="697">
        <v>0</v>
      </c>
      <c r="AC82" s="697">
        <v>0</v>
      </c>
      <c r="AD82" s="703">
        <v>0</v>
      </c>
      <c r="AE82" s="1245"/>
      <c r="AF82" s="727"/>
    </row>
    <row r="83" spans="1:32" ht="24.75" customHeight="1">
      <c r="A83" s="688" t="s">
        <v>670</v>
      </c>
      <c r="B83" s="377" t="s">
        <v>37</v>
      </c>
      <c r="C83" s="689">
        <v>46081</v>
      </c>
      <c r="D83" s="700" t="s">
        <v>52</v>
      </c>
      <c r="E83" s="699">
        <v>46038</v>
      </c>
      <c r="F83" s="700" t="s">
        <v>51</v>
      </c>
      <c r="G83" s="700" t="s">
        <v>671</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672</v>
      </c>
      <c r="AF83" s="727"/>
    </row>
    <row r="84" spans="1:32" ht="24.75" customHeight="1">
      <c r="A84" s="741" t="s">
        <v>673</v>
      </c>
      <c r="B84" s="311" t="s">
        <v>37</v>
      </c>
      <c r="C84" s="689">
        <v>46081</v>
      </c>
      <c r="D84" s="700" t="s">
        <v>52</v>
      </c>
      <c r="E84" s="699">
        <v>46055</v>
      </c>
      <c r="F84" s="700" t="s">
        <v>51</v>
      </c>
      <c r="G84" s="700" t="s">
        <v>674</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501">
        <v>0</v>
      </c>
      <c r="AC84" s="697">
        <v>0</v>
      </c>
      <c r="AD84" s="703">
        <v>0</v>
      </c>
      <c r="AE84" s="698" t="s">
        <v>675</v>
      </c>
      <c r="AF84" s="727"/>
    </row>
    <row r="85" spans="1:32" ht="24.75" customHeight="1">
      <c r="A85" s="768" t="s">
        <v>676</v>
      </c>
      <c r="B85" s="759" t="s">
        <v>37</v>
      </c>
      <c r="C85" s="781">
        <v>46171</v>
      </c>
      <c r="D85" s="700" t="s">
        <v>52</v>
      </c>
      <c r="E85" s="699">
        <v>46043</v>
      </c>
      <c r="F85" s="700" t="s">
        <v>51</v>
      </c>
      <c r="G85" s="700" t="s">
        <v>677</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21"/>
      <c r="AB85" s="1501">
        <v>0</v>
      </c>
      <c r="AC85" s="735">
        <v>0</v>
      </c>
      <c r="AD85" s="734">
        <v>0</v>
      </c>
      <c r="AE85" s="736" t="s">
        <v>678</v>
      </c>
      <c r="AF85" s="727"/>
    </row>
    <row r="86" spans="1:32" ht="24.75" customHeight="1">
      <c r="A86" s="1387" t="s">
        <v>679</v>
      </c>
      <c r="B86" s="1182" t="s">
        <v>37</v>
      </c>
      <c r="C86" s="1390">
        <v>46208</v>
      </c>
      <c r="D86" s="1388"/>
      <c r="E86" s="1389"/>
      <c r="F86" s="1388"/>
      <c r="G86" s="1243"/>
      <c r="H86" s="1566">
        <v>56</v>
      </c>
      <c r="I86" s="1264" t="s">
        <v>556</v>
      </c>
      <c r="J86" s="1266" t="s">
        <v>30</v>
      </c>
      <c r="K86" s="1567"/>
      <c r="L86" s="1389"/>
      <c r="M86" s="1180" t="s">
        <v>110</v>
      </c>
      <c r="N86" s="1579">
        <v>38720</v>
      </c>
      <c r="O86" s="1181" t="s">
        <v>110</v>
      </c>
      <c r="P86" s="1342" t="s">
        <v>32</v>
      </c>
      <c r="Q86" s="1568"/>
      <c r="R86" s="1568"/>
      <c r="S86" s="1568"/>
      <c r="T86" s="1568"/>
      <c r="U86" s="1568"/>
      <c r="V86" s="1569">
        <v>3134</v>
      </c>
      <c r="W86" s="1570"/>
      <c r="X86" s="1570">
        <f>SUM(V86-W86)</f>
        <v>3134</v>
      </c>
      <c r="Y86" s="1244">
        <f>IFERROR($W86/$V86, 0)</f>
        <v>0</v>
      </c>
      <c r="Z86" s="1580"/>
      <c r="AA86" s="1581"/>
      <c r="AB86" s="815">
        <v>0</v>
      </c>
      <c r="AC86" s="818">
        <v>0</v>
      </c>
      <c r="AD86" s="734">
        <v>0</v>
      </c>
      <c r="AE86" s="1245" t="s">
        <v>680</v>
      </c>
      <c r="AF86" s="727"/>
    </row>
    <row r="87" spans="1:32" ht="24.75" customHeight="1">
      <c r="A87" s="1387" t="s">
        <v>681</v>
      </c>
      <c r="B87" s="1182" t="s">
        <v>37</v>
      </c>
      <c r="C87" s="1390">
        <v>46229</v>
      </c>
      <c r="D87" s="1388"/>
      <c r="E87" s="1389"/>
      <c r="F87" s="1388"/>
      <c r="G87" s="1243"/>
      <c r="H87" s="1566">
        <v>80</v>
      </c>
      <c r="I87" s="1264" t="s">
        <v>556</v>
      </c>
      <c r="J87" s="1266" t="s">
        <v>30</v>
      </c>
      <c r="K87" s="1567"/>
      <c r="L87" s="1389"/>
      <c r="M87" s="1180" t="s">
        <v>110</v>
      </c>
      <c r="N87" s="1422">
        <v>77657.7</v>
      </c>
      <c r="O87" s="1181" t="s">
        <v>110</v>
      </c>
      <c r="P87" s="1342" t="s">
        <v>32</v>
      </c>
      <c r="Q87" s="1568"/>
      <c r="R87" s="1568"/>
      <c r="S87" s="1568"/>
      <c r="T87" s="1568"/>
      <c r="U87" s="1568"/>
      <c r="V87" s="1569">
        <v>6243</v>
      </c>
      <c r="W87" s="1570"/>
      <c r="X87" s="1570">
        <f>SUM(V87-W87)</f>
        <v>6243</v>
      </c>
      <c r="Y87" s="1244">
        <f>IFERROR($W87/$V87, 0)</f>
        <v>0</v>
      </c>
      <c r="Z87" s="1568"/>
      <c r="AA87" s="1371"/>
      <c r="AB87" s="1340">
        <v>0</v>
      </c>
      <c r="AC87" s="1524">
        <v>0</v>
      </c>
      <c r="AD87" s="1427">
        <v>0</v>
      </c>
      <c r="AE87" s="1245" t="s">
        <v>682</v>
      </c>
      <c r="AF87" s="727"/>
    </row>
    <row r="88" spans="1:32" ht="24.75" customHeight="1">
      <c r="A88" s="1387" t="s">
        <v>683</v>
      </c>
      <c r="B88" s="1182" t="s">
        <v>37</v>
      </c>
      <c r="C88" s="1390">
        <v>46229</v>
      </c>
      <c r="D88" s="1388"/>
      <c r="E88" s="1389"/>
      <c r="F88" s="1388"/>
      <c r="G88" s="1243"/>
      <c r="H88" s="1566">
        <v>82</v>
      </c>
      <c r="I88" s="1264" t="s">
        <v>556</v>
      </c>
      <c r="J88" s="1266" t="s">
        <v>30</v>
      </c>
      <c r="K88" s="1567"/>
      <c r="L88" s="1389"/>
      <c r="M88" s="1180" t="s">
        <v>110</v>
      </c>
      <c r="N88" s="1422">
        <v>85513</v>
      </c>
      <c r="O88" s="1181" t="s">
        <v>110</v>
      </c>
      <c r="P88" s="1342" t="s">
        <v>32</v>
      </c>
      <c r="Q88" s="1568"/>
      <c r="R88" s="1568"/>
      <c r="S88" s="1568"/>
      <c r="T88" s="1568"/>
      <c r="U88" s="1568"/>
      <c r="V88" s="1569">
        <v>6678</v>
      </c>
      <c r="W88" s="1570"/>
      <c r="X88" s="1570">
        <f>SUM(V88-W88)</f>
        <v>6678</v>
      </c>
      <c r="Y88" s="1244">
        <f>IFERROR($W88/$V88, 0)</f>
        <v>0</v>
      </c>
      <c r="Z88" s="1568"/>
      <c r="AA88" s="1371"/>
      <c r="AB88" s="1340">
        <v>0</v>
      </c>
      <c r="AC88" s="1524">
        <v>0</v>
      </c>
      <c r="AD88" s="1427">
        <v>0</v>
      </c>
      <c r="AE88" s="1245" t="s">
        <v>682</v>
      </c>
      <c r="AF88" s="727"/>
    </row>
    <row r="89" spans="1:32" ht="24.75" customHeight="1">
      <c r="A89" s="1387" t="s">
        <v>684</v>
      </c>
      <c r="B89" s="1182" t="s">
        <v>37</v>
      </c>
      <c r="C89" s="1390">
        <v>46227</v>
      </c>
      <c r="D89" s="1388"/>
      <c r="E89" s="1389"/>
      <c r="F89" s="1388"/>
      <c r="G89" s="1243"/>
      <c r="H89" s="1566">
        <v>0</v>
      </c>
      <c r="I89" s="1264" t="s">
        <v>556</v>
      </c>
      <c r="J89" s="1266" t="s">
        <v>30</v>
      </c>
      <c r="K89" s="1567"/>
      <c r="L89" s="1389"/>
      <c r="M89" s="1180" t="s">
        <v>110</v>
      </c>
      <c r="N89" s="1579">
        <v>25174.45</v>
      </c>
      <c r="O89" s="1181" t="s">
        <v>110</v>
      </c>
      <c r="P89" s="1342" t="s">
        <v>32</v>
      </c>
      <c r="Q89" s="1568"/>
      <c r="R89" s="1568"/>
      <c r="S89" s="1568"/>
      <c r="T89" s="1568"/>
      <c r="U89" s="1568"/>
      <c r="V89" s="1569">
        <v>2721</v>
      </c>
      <c r="W89" s="1570"/>
      <c r="X89" s="1570">
        <f>SUM(V89-W89)</f>
        <v>2721</v>
      </c>
      <c r="Y89" s="1244">
        <f>IFERROR($W89/$V89, 0)</f>
        <v>0</v>
      </c>
      <c r="Z89" s="1582"/>
      <c r="AA89" s="1520"/>
      <c r="AB89" s="815">
        <v>0</v>
      </c>
      <c r="AC89" s="818">
        <v>0</v>
      </c>
      <c r="AD89" s="734">
        <v>0</v>
      </c>
      <c r="AE89" s="1245" t="s">
        <v>685</v>
      </c>
      <c r="AF89" s="727"/>
    </row>
    <row r="90" spans="1:32" ht="24.75" customHeight="1">
      <c r="A90" s="1392" t="s">
        <v>686</v>
      </c>
      <c r="B90" s="1393" t="s">
        <v>37</v>
      </c>
      <c r="C90" s="699">
        <v>46187</v>
      </c>
      <c r="D90" s="1388" t="s">
        <v>471</v>
      </c>
      <c r="E90" s="1389">
        <v>46171</v>
      </c>
      <c r="F90" s="1388" t="s">
        <v>51</v>
      </c>
      <c r="G90" s="1243"/>
      <c r="H90" s="1566">
        <v>53</v>
      </c>
      <c r="I90" s="1264" t="s">
        <v>556</v>
      </c>
      <c r="J90" s="1266" t="s">
        <v>30</v>
      </c>
      <c r="K90" s="1368"/>
      <c r="L90" s="1242"/>
      <c r="M90" s="1180" t="s">
        <v>110</v>
      </c>
      <c r="N90" s="1369">
        <v>56455</v>
      </c>
      <c r="O90" s="1181" t="s">
        <v>110</v>
      </c>
      <c r="P90" s="1342" t="s">
        <v>35</v>
      </c>
      <c r="Q90" s="1568">
        <v>46174</v>
      </c>
      <c r="R90" s="1568"/>
      <c r="S90" s="1568"/>
      <c r="T90" s="1568"/>
      <c r="U90" s="1568"/>
      <c r="V90" s="1569">
        <v>4814</v>
      </c>
      <c r="W90" s="1570">
        <v>1809</v>
      </c>
      <c r="X90" s="1570">
        <f>SUM(V90-W90)</f>
        <v>3005</v>
      </c>
      <c r="Y90" s="1244">
        <f>IFERROR($W90/$V90, 0)</f>
        <v>0.37577897798088905</v>
      </c>
      <c r="Z90" s="1568">
        <v>46184</v>
      </c>
      <c r="AA90" s="1582"/>
      <c r="AB90" s="928">
        <v>0</v>
      </c>
      <c r="AC90" s="735">
        <v>0</v>
      </c>
      <c r="AD90" s="734">
        <v>0</v>
      </c>
      <c r="AE90" s="1245" t="s">
        <v>687</v>
      </c>
      <c r="AF90" s="727"/>
    </row>
    <row r="91" spans="1:32" ht="24.75" customHeight="1">
      <c r="A91" s="1391" t="s">
        <v>688</v>
      </c>
      <c r="B91" s="1393" t="s">
        <v>37</v>
      </c>
      <c r="C91" s="699">
        <v>46187</v>
      </c>
      <c r="D91" s="1388" t="s">
        <v>471</v>
      </c>
      <c r="E91" s="1389">
        <v>46171</v>
      </c>
      <c r="F91" s="1388" t="s">
        <v>51</v>
      </c>
      <c r="G91" s="1243"/>
      <c r="H91" s="1566">
        <v>76</v>
      </c>
      <c r="I91" s="1264" t="s">
        <v>689</v>
      </c>
      <c r="J91" s="1266" t="s">
        <v>30</v>
      </c>
      <c r="K91" s="1368"/>
      <c r="L91" s="1242"/>
      <c r="M91" s="1180" t="s">
        <v>110</v>
      </c>
      <c r="N91" s="1369">
        <v>72914</v>
      </c>
      <c r="O91" s="1181" t="s">
        <v>110</v>
      </c>
      <c r="P91" s="1527" t="s">
        <v>29</v>
      </c>
      <c r="Q91" s="1568">
        <v>46174</v>
      </c>
      <c r="R91" s="1568"/>
      <c r="S91" s="1568"/>
      <c r="T91" s="1568"/>
      <c r="U91" s="1568"/>
      <c r="V91" s="1569">
        <v>5649</v>
      </c>
      <c r="W91" s="1570">
        <v>5735</v>
      </c>
      <c r="X91" s="1570">
        <f>SUM(V91-W91)</f>
        <v>-86</v>
      </c>
      <c r="Y91" s="1244">
        <f>IFERROR($W91/$V91, 0)</f>
        <v>1.0152239334395468</v>
      </c>
      <c r="Z91" s="1568">
        <v>46177</v>
      </c>
      <c r="AA91" s="1568"/>
      <c r="AB91" s="697">
        <v>0</v>
      </c>
      <c r="AC91" s="735">
        <v>0</v>
      </c>
      <c r="AD91" s="734">
        <v>0</v>
      </c>
      <c r="AE91" s="1245" t="s">
        <v>687</v>
      </c>
      <c r="AF91" s="727"/>
    </row>
    <row r="92" spans="1:32" ht="24.75" customHeight="1">
      <c r="A92" s="1392" t="s">
        <v>690</v>
      </c>
      <c r="B92" s="1393" t="s">
        <v>37</v>
      </c>
      <c r="C92" s="699">
        <v>46181</v>
      </c>
      <c r="D92" s="1388" t="s">
        <v>471</v>
      </c>
      <c r="E92" s="1389">
        <v>46141</v>
      </c>
      <c r="F92" s="1388" t="s">
        <v>51</v>
      </c>
      <c r="G92" s="1243"/>
      <c r="H92" s="1566">
        <v>74</v>
      </c>
      <c r="I92" s="1264" t="s">
        <v>556</v>
      </c>
      <c r="J92" s="1266" t="s">
        <v>30</v>
      </c>
      <c r="K92" s="1567"/>
      <c r="L92" s="1389"/>
      <c r="M92" s="1180" t="s">
        <v>110</v>
      </c>
      <c r="N92" s="1369">
        <v>92274</v>
      </c>
      <c r="O92" s="1181" t="s">
        <v>110</v>
      </c>
      <c r="P92" s="1342" t="s">
        <v>29</v>
      </c>
      <c r="Q92" s="1568">
        <v>46142</v>
      </c>
      <c r="R92" s="1568"/>
      <c r="S92" s="1568"/>
      <c r="T92" s="1568"/>
      <c r="U92" s="1568"/>
      <c r="V92" s="1569">
        <v>8145</v>
      </c>
      <c r="W92" s="1570">
        <v>7162</v>
      </c>
      <c r="X92" s="1570">
        <f>SUM(V92-W92)</f>
        <v>983</v>
      </c>
      <c r="Y92" s="1244">
        <f>IFERROR($W92/$V92, 0)</f>
        <v>0.87931246163290366</v>
      </c>
      <c r="Z92" s="1568">
        <v>46149</v>
      </c>
      <c r="AA92" s="1568"/>
      <c r="AB92" s="697">
        <v>0</v>
      </c>
      <c r="AC92" s="697">
        <v>0</v>
      </c>
      <c r="AD92" s="703">
        <v>0</v>
      </c>
      <c r="AE92" s="1245" t="s">
        <v>691</v>
      </c>
      <c r="AF92" s="727"/>
    </row>
    <row r="93" spans="1:32" ht="24.75" customHeight="1">
      <c r="A93" s="1387" t="s">
        <v>692</v>
      </c>
      <c r="B93" s="1393" t="s">
        <v>37</v>
      </c>
      <c r="C93" s="1390">
        <v>46215</v>
      </c>
      <c r="D93" s="1388"/>
      <c r="E93" s="1389"/>
      <c r="F93" s="1388"/>
      <c r="G93" s="1243"/>
      <c r="H93" s="1566">
        <v>48</v>
      </c>
      <c r="I93" s="1264" t="s">
        <v>556</v>
      </c>
      <c r="J93" s="1266" t="s">
        <v>30</v>
      </c>
      <c r="K93" s="1567"/>
      <c r="L93" s="1389"/>
      <c r="M93" s="1180" t="s">
        <v>110</v>
      </c>
      <c r="N93" s="1369">
        <v>50669</v>
      </c>
      <c r="O93" s="1181" t="s">
        <v>110</v>
      </c>
      <c r="P93" s="1342" t="s">
        <v>32</v>
      </c>
      <c r="Q93" s="1568"/>
      <c r="R93" s="1568"/>
      <c r="S93" s="1568"/>
      <c r="T93" s="1568"/>
      <c r="U93" s="1568"/>
      <c r="V93" s="1569">
        <v>3600</v>
      </c>
      <c r="W93" s="1570"/>
      <c r="X93" s="1570">
        <f>SUM(V93-W93)</f>
        <v>3600</v>
      </c>
      <c r="Y93" s="1244">
        <f>IFERROR($W93/$V93, 0)</f>
        <v>0</v>
      </c>
      <c r="Z93" s="1568"/>
      <c r="AA93" s="1568"/>
      <c r="AB93" s="697">
        <v>0</v>
      </c>
      <c r="AC93" s="697">
        <v>0</v>
      </c>
      <c r="AD93" s="703">
        <v>0</v>
      </c>
      <c r="AE93" s="1245" t="s">
        <v>693</v>
      </c>
      <c r="AF93" s="727"/>
    </row>
    <row r="94" spans="1:32" ht="24.75" customHeight="1">
      <c r="A94" s="1387" t="s">
        <v>694</v>
      </c>
      <c r="B94" s="1393" t="s">
        <v>37</v>
      </c>
      <c r="C94" s="1390">
        <v>46195</v>
      </c>
      <c r="D94" s="1388" t="s">
        <v>471</v>
      </c>
      <c r="E94" s="1389">
        <v>46156</v>
      </c>
      <c r="F94" s="1388" t="s">
        <v>51</v>
      </c>
      <c r="G94" s="1243"/>
      <c r="H94" s="1566">
        <v>69</v>
      </c>
      <c r="I94" s="1264" t="s">
        <v>556</v>
      </c>
      <c r="J94" s="1266" t="s">
        <v>30</v>
      </c>
      <c r="K94" s="1567"/>
      <c r="L94" s="1389"/>
      <c r="M94" s="1180" t="s">
        <v>110</v>
      </c>
      <c r="N94" s="416">
        <v>72896</v>
      </c>
      <c r="O94" s="1181" t="s">
        <v>110</v>
      </c>
      <c r="P94" s="1342" t="s">
        <v>29</v>
      </c>
      <c r="Q94" s="1568">
        <v>46157</v>
      </c>
      <c r="R94" s="1568"/>
      <c r="S94" s="1568"/>
      <c r="T94" s="1568"/>
      <c r="U94" s="1568"/>
      <c r="V94" s="1569">
        <v>6189</v>
      </c>
      <c r="W94" s="1570">
        <v>6050</v>
      </c>
      <c r="X94" s="1570">
        <f>SUM(V94-W94)</f>
        <v>139</v>
      </c>
      <c r="Y94" s="1244">
        <f>IFERROR($W94/$V94, 0)</f>
        <v>0.97754079819033768</v>
      </c>
      <c r="Z94" s="1568">
        <v>46169</v>
      </c>
      <c r="AA94" s="1568"/>
      <c r="AB94" s="1192">
        <v>0</v>
      </c>
      <c r="AC94" s="1192">
        <v>0</v>
      </c>
      <c r="AD94" s="1229">
        <v>0</v>
      </c>
      <c r="AE94" s="1245" t="s">
        <v>695</v>
      </c>
      <c r="AF94" s="727"/>
    </row>
    <row r="95" spans="1:32" ht="24.75" customHeight="1">
      <c r="A95" s="1420" t="s">
        <v>696</v>
      </c>
      <c r="B95" s="1393" t="s">
        <v>37</v>
      </c>
      <c r="C95" s="1390">
        <v>46195</v>
      </c>
      <c r="D95" s="1388" t="s">
        <v>471</v>
      </c>
      <c r="E95" s="1389">
        <v>46169</v>
      </c>
      <c r="F95" s="1388" t="s">
        <v>51</v>
      </c>
      <c r="G95" s="1243"/>
      <c r="H95" s="1566">
        <v>60</v>
      </c>
      <c r="I95" s="1264" t="s">
        <v>556</v>
      </c>
      <c r="J95" s="1266" t="s">
        <v>30</v>
      </c>
      <c r="K95" s="1567"/>
      <c r="L95" s="1389"/>
      <c r="M95" s="1180" t="s">
        <v>110</v>
      </c>
      <c r="N95" s="416">
        <v>70151.5</v>
      </c>
      <c r="O95" s="1181" t="s">
        <v>110</v>
      </c>
      <c r="P95" s="1342" t="s">
        <v>35</v>
      </c>
      <c r="Q95" s="1568">
        <v>46170</v>
      </c>
      <c r="R95" s="1568"/>
      <c r="S95" s="1568"/>
      <c r="T95" s="1568"/>
      <c r="U95" s="1568"/>
      <c r="V95" s="1569">
        <v>5673</v>
      </c>
      <c r="W95" s="1570"/>
      <c r="X95" s="1570">
        <f>SUM(V95-W95)</f>
        <v>5673</v>
      </c>
      <c r="Y95" s="1244">
        <f>IFERROR($W95/$V95, 0)</f>
        <v>0</v>
      </c>
      <c r="Z95" s="1568"/>
      <c r="AA95" s="1568"/>
      <c r="AB95" s="1192">
        <v>0</v>
      </c>
      <c r="AC95" s="1192">
        <v>0</v>
      </c>
      <c r="AD95" s="1229">
        <v>0</v>
      </c>
      <c r="AE95" s="1245" t="s">
        <v>695</v>
      </c>
      <c r="AF95" s="727"/>
    </row>
    <row r="96" spans="1:32" ht="24.75" customHeight="1">
      <c r="A96" s="1420" t="s">
        <v>697</v>
      </c>
      <c r="B96" s="1393" t="s">
        <v>37</v>
      </c>
      <c r="C96" s="1390">
        <v>46195</v>
      </c>
      <c r="D96" s="1388" t="s">
        <v>471</v>
      </c>
      <c r="E96" s="1389">
        <v>46169</v>
      </c>
      <c r="F96" s="1388" t="s">
        <v>51</v>
      </c>
      <c r="G96" s="1243"/>
      <c r="H96" s="1566">
        <v>70</v>
      </c>
      <c r="I96" s="1264" t="s">
        <v>556</v>
      </c>
      <c r="J96" s="1266" t="s">
        <v>30</v>
      </c>
      <c r="K96" s="1567"/>
      <c r="L96" s="1389"/>
      <c r="M96" s="1180" t="s">
        <v>110</v>
      </c>
      <c r="N96" s="416">
        <v>65362</v>
      </c>
      <c r="O96" s="1181" t="s">
        <v>110</v>
      </c>
      <c r="P96" s="1342" t="s">
        <v>35</v>
      </c>
      <c r="Q96" s="1568">
        <v>46170</v>
      </c>
      <c r="R96" s="1568"/>
      <c r="S96" s="1568"/>
      <c r="T96" s="1568"/>
      <c r="U96" s="1568"/>
      <c r="V96" s="1569">
        <v>5460</v>
      </c>
      <c r="W96" s="1570"/>
      <c r="X96" s="1570">
        <f>SUM(V96-W96)</f>
        <v>5460</v>
      </c>
      <c r="Y96" s="1244">
        <f>IFERROR($W96/$V96, 0)</f>
        <v>0</v>
      </c>
      <c r="Z96" s="1568"/>
      <c r="AA96" s="1568"/>
      <c r="AB96" s="1192">
        <v>0</v>
      </c>
      <c r="AC96" s="1192">
        <v>0</v>
      </c>
      <c r="AD96" s="1229">
        <v>0</v>
      </c>
      <c r="AE96" s="1245" t="s">
        <v>695</v>
      </c>
      <c r="AF96" s="727"/>
    </row>
    <row r="97" spans="1:32" ht="24.75" customHeight="1">
      <c r="A97" s="1391" t="s">
        <v>698</v>
      </c>
      <c r="B97" s="1393" t="s">
        <v>37</v>
      </c>
      <c r="C97" s="1341">
        <v>46171</v>
      </c>
      <c r="D97" s="1241"/>
      <c r="E97" s="1242"/>
      <c r="F97" s="1241"/>
      <c r="G97" s="1243"/>
      <c r="H97" s="1374">
        <v>79</v>
      </c>
      <c r="I97" s="1264" t="s">
        <v>556</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699</v>
      </c>
      <c r="AF97" s="727"/>
    </row>
    <row r="98" spans="1:32" ht="24.75" customHeight="1">
      <c r="A98" s="1387" t="s">
        <v>700</v>
      </c>
      <c r="B98" s="1393" t="s">
        <v>37</v>
      </c>
      <c r="C98" s="1390">
        <v>46215</v>
      </c>
      <c r="D98" s="1388"/>
      <c r="E98" s="1389"/>
      <c r="F98" s="1388"/>
      <c r="G98" s="1243"/>
      <c r="H98" s="1566">
        <v>90</v>
      </c>
      <c r="I98" s="1264" t="s">
        <v>556</v>
      </c>
      <c r="J98" s="1266" t="s">
        <v>30</v>
      </c>
      <c r="K98" s="1567"/>
      <c r="L98" s="1389"/>
      <c r="M98" s="1180" t="s">
        <v>110</v>
      </c>
      <c r="N98" s="1369">
        <v>90888</v>
      </c>
      <c r="O98" s="1181" t="s">
        <v>110</v>
      </c>
      <c r="P98" s="1342" t="s">
        <v>32</v>
      </c>
      <c r="Q98" s="1568"/>
      <c r="R98" s="1568"/>
      <c r="S98" s="1568"/>
      <c r="T98" s="1568"/>
      <c r="U98" s="1568"/>
      <c r="V98" s="1569">
        <v>7881</v>
      </c>
      <c r="W98" s="1570"/>
      <c r="X98" s="1570">
        <f>SUM(V98-W98)</f>
        <v>7881</v>
      </c>
      <c r="Y98" s="1244">
        <f>IFERROR($W98/$V98, 0)</f>
        <v>0</v>
      </c>
      <c r="Z98" s="1568"/>
      <c r="AA98" s="1568"/>
      <c r="AB98" s="697">
        <v>0</v>
      </c>
      <c r="AC98" s="697">
        <v>0</v>
      </c>
      <c r="AD98" s="703">
        <v>0</v>
      </c>
      <c r="AE98" s="1245" t="s">
        <v>693</v>
      </c>
      <c r="AF98" s="727"/>
    </row>
    <row r="99" spans="1:32" ht="24.75" customHeight="1">
      <c r="A99" s="1391" t="s">
        <v>701</v>
      </c>
      <c r="B99" s="1393" t="s">
        <v>37</v>
      </c>
      <c r="C99" s="1341">
        <v>46171</v>
      </c>
      <c r="D99" s="1241" t="s">
        <v>471</v>
      </c>
      <c r="E99" s="1242">
        <v>46156</v>
      </c>
      <c r="F99" s="1241" t="s">
        <v>51</v>
      </c>
      <c r="G99" s="1243"/>
      <c r="H99" s="1374">
        <v>71</v>
      </c>
      <c r="I99" s="1264" t="s">
        <v>556</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699</v>
      </c>
      <c r="AF99" s="727"/>
    </row>
    <row r="100" spans="1:32" ht="24.75" customHeight="1">
      <c r="A100" s="1421" t="s">
        <v>702</v>
      </c>
      <c r="B100" s="1182" t="s">
        <v>37</v>
      </c>
      <c r="C100" s="1341">
        <v>46171</v>
      </c>
      <c r="D100" s="1241" t="s">
        <v>471</v>
      </c>
      <c r="E100" s="1242">
        <v>46171</v>
      </c>
      <c r="F100" s="1241" t="s">
        <v>51</v>
      </c>
      <c r="G100" s="1243"/>
      <c r="H100" s="1374">
        <v>71</v>
      </c>
      <c r="I100" s="1264" t="s">
        <v>556</v>
      </c>
      <c r="J100" s="1266" t="s">
        <v>30</v>
      </c>
      <c r="K100" s="1368"/>
      <c r="L100" s="1242"/>
      <c r="M100" s="1180" t="s">
        <v>110</v>
      </c>
      <c r="N100" s="1369">
        <v>68762</v>
      </c>
      <c r="O100" s="1181" t="s">
        <v>110</v>
      </c>
      <c r="P100" s="1342" t="s">
        <v>35</v>
      </c>
      <c r="Q100" s="1568">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699</v>
      </c>
      <c r="AF100" s="727"/>
    </row>
    <row r="101" spans="1:32" ht="24.75" customHeight="1">
      <c r="A101" s="1057" t="s">
        <v>703</v>
      </c>
      <c r="B101" s="1182" t="s">
        <v>37</v>
      </c>
      <c r="C101" s="1390">
        <v>46195</v>
      </c>
      <c r="D101" s="1388" t="s">
        <v>471</v>
      </c>
      <c r="E101" s="1389">
        <v>46171</v>
      </c>
      <c r="F101" s="1388" t="s">
        <v>51</v>
      </c>
      <c r="G101" s="1243"/>
      <c r="H101" s="1566">
        <v>56</v>
      </c>
      <c r="I101" s="1264" t="s">
        <v>556</v>
      </c>
      <c r="J101" s="1266" t="s">
        <v>30</v>
      </c>
      <c r="K101" s="1567"/>
      <c r="L101" s="1389"/>
      <c r="M101" s="1180" t="s">
        <v>110</v>
      </c>
      <c r="N101" s="416">
        <v>55504</v>
      </c>
      <c r="O101" s="1181" t="s">
        <v>110</v>
      </c>
      <c r="P101" s="1342" t="s">
        <v>35</v>
      </c>
      <c r="Q101" s="1568">
        <v>46174</v>
      </c>
      <c r="R101" s="1568"/>
      <c r="S101" s="1568"/>
      <c r="T101" s="1568"/>
      <c r="U101" s="1568"/>
      <c r="V101" s="1569">
        <v>4652</v>
      </c>
      <c r="W101" s="1570"/>
      <c r="X101" s="1570">
        <f>SUM(V101-W101)</f>
        <v>4652</v>
      </c>
      <c r="Y101" s="1244">
        <f>IFERROR($W101/$V101, 0)</f>
        <v>0</v>
      </c>
      <c r="Z101" s="1568"/>
      <c r="AA101" s="1568"/>
      <c r="AB101" s="1192">
        <v>0</v>
      </c>
      <c r="AC101" s="1192">
        <v>0</v>
      </c>
      <c r="AD101" s="1229">
        <v>0</v>
      </c>
      <c r="AE101" s="1245" t="s">
        <v>695</v>
      </c>
      <c r="AF101" s="727"/>
    </row>
    <row r="102" spans="1:32" ht="24.75" customHeight="1">
      <c r="A102" s="1057" t="s">
        <v>704</v>
      </c>
      <c r="B102" s="1182" t="s">
        <v>37</v>
      </c>
      <c r="C102" s="1390">
        <v>46195</v>
      </c>
      <c r="D102" s="1388" t="s">
        <v>471</v>
      </c>
      <c r="E102" s="1389">
        <v>46171</v>
      </c>
      <c r="F102" s="1388" t="s">
        <v>51</v>
      </c>
      <c r="G102" s="1243"/>
      <c r="H102" s="1566">
        <v>74</v>
      </c>
      <c r="I102" s="1264" t="s">
        <v>556</v>
      </c>
      <c r="J102" s="1266" t="s">
        <v>30</v>
      </c>
      <c r="K102" s="1567"/>
      <c r="L102" s="1389"/>
      <c r="M102" s="1180" t="s">
        <v>110</v>
      </c>
      <c r="N102" s="416">
        <v>70534.5</v>
      </c>
      <c r="O102" s="1181" t="s">
        <v>110</v>
      </c>
      <c r="P102" s="1342" t="s">
        <v>35</v>
      </c>
      <c r="Q102" s="1568">
        <v>46174</v>
      </c>
      <c r="R102" s="1568"/>
      <c r="S102" s="1568"/>
      <c r="T102" s="1568"/>
      <c r="U102" s="1568"/>
      <c r="V102" s="1569">
        <v>5756</v>
      </c>
      <c r="W102" s="1570"/>
      <c r="X102" s="1570">
        <f>SUM(V102-W102)</f>
        <v>5756</v>
      </c>
      <c r="Y102" s="1244">
        <f>IFERROR($W102/$V102, 0)</f>
        <v>0</v>
      </c>
      <c r="Z102" s="1568"/>
      <c r="AA102" s="1568"/>
      <c r="AB102" s="1192">
        <v>0</v>
      </c>
      <c r="AC102" s="1192">
        <v>0</v>
      </c>
      <c r="AD102" s="1229">
        <v>0</v>
      </c>
      <c r="AE102" s="1245" t="s">
        <v>695</v>
      </c>
      <c r="AF102" s="727"/>
    </row>
    <row r="103" spans="1:32" ht="24.75" customHeight="1">
      <c r="A103" s="1308" t="s">
        <v>705</v>
      </c>
      <c r="B103" s="1393" t="s">
        <v>37</v>
      </c>
      <c r="C103" s="699">
        <v>46187</v>
      </c>
      <c r="D103" s="1388" t="s">
        <v>471</v>
      </c>
      <c r="E103" s="1389">
        <v>46171</v>
      </c>
      <c r="F103" s="1388" t="s">
        <v>51</v>
      </c>
      <c r="G103" s="1243"/>
      <c r="H103" s="1566">
        <v>85</v>
      </c>
      <c r="I103" s="1264" t="s">
        <v>556</v>
      </c>
      <c r="J103" s="1266" t="s">
        <v>30</v>
      </c>
      <c r="K103" s="1368"/>
      <c r="L103" s="1242"/>
      <c r="M103" s="1180" t="s">
        <v>110</v>
      </c>
      <c r="N103" s="1369">
        <v>64590</v>
      </c>
      <c r="O103" s="1181" t="s">
        <v>110</v>
      </c>
      <c r="P103" s="1342" t="s">
        <v>35</v>
      </c>
      <c r="Q103" s="1568">
        <v>46174</v>
      </c>
      <c r="R103" s="1568"/>
      <c r="S103" s="1568"/>
      <c r="T103" s="1568"/>
      <c r="U103" s="1568"/>
      <c r="V103" s="1569">
        <v>5218</v>
      </c>
      <c r="W103" s="1570">
        <v>4781</v>
      </c>
      <c r="X103" s="1570">
        <f>SUM(V103-W103)</f>
        <v>437</v>
      </c>
      <c r="Y103" s="1244">
        <f>IFERROR($W103/$V103, 0)</f>
        <v>0.91625143733231118</v>
      </c>
      <c r="Z103" s="1568">
        <v>46177</v>
      </c>
      <c r="AA103" s="1568"/>
      <c r="AB103" s="697">
        <v>0</v>
      </c>
      <c r="AC103" s="735">
        <v>0</v>
      </c>
      <c r="AD103" s="734">
        <v>0</v>
      </c>
      <c r="AE103" s="1245" t="s">
        <v>687</v>
      </c>
      <c r="AF103" s="727"/>
    </row>
    <row r="104" spans="1:32" ht="24.75" customHeight="1">
      <c r="A104" s="1387" t="s">
        <v>706</v>
      </c>
      <c r="B104" s="1182" t="s">
        <v>37</v>
      </c>
      <c r="C104" s="1390">
        <v>46195</v>
      </c>
      <c r="D104" s="1388" t="s">
        <v>50</v>
      </c>
      <c r="E104" s="1389">
        <v>46161</v>
      </c>
      <c r="F104" s="1388" t="s">
        <v>51</v>
      </c>
      <c r="G104" s="1243"/>
      <c r="H104" s="1566">
        <v>28</v>
      </c>
      <c r="I104" s="1264" t="s">
        <v>556</v>
      </c>
      <c r="J104" s="1266" t="s">
        <v>30</v>
      </c>
      <c r="K104" s="1567"/>
      <c r="L104" s="1389"/>
      <c r="M104" s="1180" t="s">
        <v>110</v>
      </c>
      <c r="N104" s="416">
        <v>27694</v>
      </c>
      <c r="O104" s="1181" t="s">
        <v>110</v>
      </c>
      <c r="P104" s="1342" t="s">
        <v>29</v>
      </c>
      <c r="Q104" s="1568">
        <v>46162</v>
      </c>
      <c r="R104" s="1568"/>
      <c r="S104" s="1568"/>
      <c r="T104" s="1568"/>
      <c r="U104" s="1568"/>
      <c r="V104" s="1569">
        <v>2238</v>
      </c>
      <c r="W104" s="1570">
        <v>1146</v>
      </c>
      <c r="X104" s="1570">
        <f>SUM(V104-W104)</f>
        <v>1092</v>
      </c>
      <c r="Y104" s="1244">
        <f>IFERROR($W104/$V104, 0)</f>
        <v>0.51206434316353888</v>
      </c>
      <c r="Z104" s="1568">
        <v>46181</v>
      </c>
      <c r="AA104" s="1568"/>
      <c r="AB104" s="1192">
        <v>0</v>
      </c>
      <c r="AC104" s="1192">
        <v>0</v>
      </c>
      <c r="AD104" s="1229">
        <v>0</v>
      </c>
      <c r="AE104" s="1245" t="s">
        <v>695</v>
      </c>
      <c r="AF104" s="727"/>
    </row>
    <row r="105" spans="1:32" ht="24.75" customHeight="1">
      <c r="A105" s="1387" t="s">
        <v>707</v>
      </c>
      <c r="B105" s="1393" t="s">
        <v>37</v>
      </c>
      <c r="C105" s="1390">
        <v>46203</v>
      </c>
      <c r="D105" s="1388"/>
      <c r="E105" s="1389"/>
      <c r="F105" s="1388"/>
      <c r="G105" s="1243"/>
      <c r="H105" s="1566">
        <v>56</v>
      </c>
      <c r="I105" s="1264" t="s">
        <v>556</v>
      </c>
      <c r="J105" s="746" t="s">
        <v>30</v>
      </c>
      <c r="K105" s="1368"/>
      <c r="L105" s="1242"/>
      <c r="M105" s="1180" t="s">
        <v>110</v>
      </c>
      <c r="N105" s="1369">
        <v>50042</v>
      </c>
      <c r="O105" s="1181" t="s">
        <v>110</v>
      </c>
      <c r="P105" s="1342" t="s">
        <v>32</v>
      </c>
      <c r="Q105" s="1568"/>
      <c r="R105" s="1568"/>
      <c r="S105" s="1568"/>
      <c r="T105" s="1568"/>
      <c r="U105" s="1568"/>
      <c r="V105" s="1569">
        <v>4159</v>
      </c>
      <c r="W105" s="1570"/>
      <c r="X105" s="1570">
        <f>SUM(V105-W105)</f>
        <v>4159</v>
      </c>
      <c r="Y105" s="1244">
        <f>IFERROR($W105/$V105, 0)</f>
        <v>0</v>
      </c>
      <c r="Z105" s="1568"/>
      <c r="AA105" s="1568"/>
      <c r="AB105" s="697">
        <v>0</v>
      </c>
      <c r="AC105" s="735">
        <v>0</v>
      </c>
      <c r="AD105" s="734">
        <v>0</v>
      </c>
      <c r="AE105" s="1245" t="s">
        <v>708</v>
      </c>
      <c r="AF105" s="727"/>
    </row>
    <row r="106" spans="1:32" ht="24.75" customHeight="1">
      <c r="A106" s="1387" t="s">
        <v>709</v>
      </c>
      <c r="B106" s="1393" t="s">
        <v>37</v>
      </c>
      <c r="C106" s="1390">
        <v>46203</v>
      </c>
      <c r="D106" s="1388" t="s">
        <v>482</v>
      </c>
      <c r="E106" s="1389">
        <v>46184</v>
      </c>
      <c r="F106" s="1388" t="s">
        <v>51</v>
      </c>
      <c r="G106" s="1243"/>
      <c r="H106" s="1566">
        <v>62</v>
      </c>
      <c r="I106" s="1264" t="s">
        <v>556</v>
      </c>
      <c r="J106" s="746" t="s">
        <v>30</v>
      </c>
      <c r="K106" s="1368"/>
      <c r="L106" s="1242"/>
      <c r="M106" s="1180" t="s">
        <v>110</v>
      </c>
      <c r="N106" s="1369">
        <v>48766</v>
      </c>
      <c r="O106" s="1181" t="s">
        <v>110</v>
      </c>
      <c r="P106" s="1342" t="s">
        <v>32</v>
      </c>
      <c r="Q106" s="1568"/>
      <c r="R106" s="1568"/>
      <c r="S106" s="1568"/>
      <c r="T106" s="1568"/>
      <c r="U106" s="1568"/>
      <c r="V106" s="1569">
        <v>4009</v>
      </c>
      <c r="W106" s="1570"/>
      <c r="X106" s="1570">
        <f>SUM(V106-W106)</f>
        <v>4009</v>
      </c>
      <c r="Y106" s="1244">
        <f>IFERROR($W106/$V106, 0)</f>
        <v>0</v>
      </c>
      <c r="Z106" s="1568"/>
      <c r="AA106" s="1568"/>
      <c r="AB106" s="697">
        <v>0</v>
      </c>
      <c r="AC106" s="735">
        <v>0</v>
      </c>
      <c r="AD106" s="734">
        <v>0</v>
      </c>
      <c r="AE106" s="1245" t="s">
        <v>708</v>
      </c>
      <c r="AF106" s="727"/>
    </row>
    <row r="107" spans="1:32" ht="24.75" customHeight="1">
      <c r="A107" s="1387" t="s">
        <v>710</v>
      </c>
      <c r="B107" s="1393" t="s">
        <v>37</v>
      </c>
      <c r="C107" s="1390">
        <v>46209</v>
      </c>
      <c r="D107" s="1388" t="s">
        <v>481</v>
      </c>
      <c r="E107" s="1389">
        <v>46183</v>
      </c>
      <c r="F107" s="1388" t="s">
        <v>51</v>
      </c>
      <c r="G107" s="1243"/>
      <c r="H107" s="1566">
        <v>0</v>
      </c>
      <c r="I107" s="1264" t="s">
        <v>556</v>
      </c>
      <c r="J107" s="1266" t="s">
        <v>30</v>
      </c>
      <c r="K107" s="1567"/>
      <c r="L107" s="1389"/>
      <c r="M107" s="1180" t="s">
        <v>110</v>
      </c>
      <c r="N107" s="1369">
        <v>35456.550000000003</v>
      </c>
      <c r="O107" s="1181" t="s">
        <v>110</v>
      </c>
      <c r="P107" s="1342" t="s">
        <v>32</v>
      </c>
      <c r="Q107" s="1568"/>
      <c r="R107" s="1568"/>
      <c r="S107" s="1568"/>
      <c r="T107" s="1568"/>
      <c r="U107" s="1568"/>
      <c r="V107" s="1569">
        <v>2635</v>
      </c>
      <c r="W107" s="1570"/>
      <c r="X107" s="1570">
        <f>SUM(V107-W107)</f>
        <v>2635</v>
      </c>
      <c r="Y107" s="1244">
        <f>IFERROR($W107/$V107, 0)</f>
        <v>0</v>
      </c>
      <c r="Z107" s="1568"/>
      <c r="AA107" s="1568"/>
      <c r="AB107" s="697">
        <v>0</v>
      </c>
      <c r="AC107" s="735">
        <v>0</v>
      </c>
      <c r="AD107" s="734">
        <v>0</v>
      </c>
      <c r="AE107" s="1245" t="s">
        <v>711</v>
      </c>
      <c r="AF107" s="727"/>
    </row>
    <row r="108" spans="1:32" ht="24.75" customHeight="1">
      <c r="A108" s="1387" t="s">
        <v>712</v>
      </c>
      <c r="B108" s="1182" t="s">
        <v>37</v>
      </c>
      <c r="C108" s="1390">
        <v>46195</v>
      </c>
      <c r="D108" s="1388" t="s">
        <v>481</v>
      </c>
      <c r="E108" s="1389">
        <v>46184</v>
      </c>
      <c r="F108" s="1388" t="s">
        <v>51</v>
      </c>
      <c r="G108" s="1243"/>
      <c r="H108" s="1566">
        <v>0</v>
      </c>
      <c r="I108" s="1264" t="s">
        <v>556</v>
      </c>
      <c r="J108" s="1266" t="s">
        <v>30</v>
      </c>
      <c r="K108" s="1567"/>
      <c r="L108" s="1389"/>
      <c r="M108" s="1180" t="s">
        <v>110</v>
      </c>
      <c r="N108" s="416">
        <v>75219.199999999997</v>
      </c>
      <c r="O108" s="1181" t="s">
        <v>110</v>
      </c>
      <c r="P108" s="1342" t="s">
        <v>32</v>
      </c>
      <c r="Q108" s="1568"/>
      <c r="R108" s="1568"/>
      <c r="S108" s="1568"/>
      <c r="T108" s="1568"/>
      <c r="U108" s="1568"/>
      <c r="V108" s="1569">
        <v>5902</v>
      </c>
      <c r="W108" s="1570"/>
      <c r="X108" s="1570">
        <f>SUM(V108-W108)</f>
        <v>5902</v>
      </c>
      <c r="Y108" s="1244">
        <f>IFERROR($W108/$V108, 0)</f>
        <v>0</v>
      </c>
      <c r="Z108" s="1568"/>
      <c r="AA108" s="1568"/>
      <c r="AB108" s="1192">
        <v>0</v>
      </c>
      <c r="AC108" s="1192">
        <v>0</v>
      </c>
      <c r="AD108" s="1229">
        <v>0</v>
      </c>
      <c r="AE108" s="1245" t="s">
        <v>695</v>
      </c>
      <c r="AF108" s="727"/>
    </row>
    <row r="109" spans="1:32" ht="24.75" customHeight="1">
      <c r="A109" s="1387" t="s">
        <v>713</v>
      </c>
      <c r="B109" s="1182" t="s">
        <v>37</v>
      </c>
      <c r="C109" s="1390">
        <v>46229</v>
      </c>
      <c r="D109" s="1388" t="s">
        <v>482</v>
      </c>
      <c r="E109" s="1389">
        <v>46184</v>
      </c>
      <c r="F109" s="1388" t="s">
        <v>51</v>
      </c>
      <c r="G109" s="1243"/>
      <c r="H109" s="1180">
        <v>0</v>
      </c>
      <c r="I109" s="1264" t="s">
        <v>556</v>
      </c>
      <c r="J109" s="1266" t="s">
        <v>30</v>
      </c>
      <c r="K109" s="1567"/>
      <c r="L109" s="1389"/>
      <c r="M109" s="1180" t="s">
        <v>110</v>
      </c>
      <c r="N109" s="416">
        <v>31327.7</v>
      </c>
      <c r="O109" s="1181" t="s">
        <v>110</v>
      </c>
      <c r="P109" s="1342" t="s">
        <v>32</v>
      </c>
      <c r="Q109" s="1568"/>
      <c r="R109" s="1568"/>
      <c r="S109" s="1568"/>
      <c r="T109" s="1568"/>
      <c r="U109" s="1568"/>
      <c r="V109" s="1569">
        <v>2342</v>
      </c>
      <c r="W109" s="1570"/>
      <c r="X109" s="1570">
        <f>SUM(V109-W109)</f>
        <v>2342</v>
      </c>
      <c r="Y109" s="1244">
        <f>IFERROR($W109/$V109, 0)</f>
        <v>0</v>
      </c>
      <c r="Z109" s="1568"/>
      <c r="AA109" s="1371"/>
      <c r="AB109" s="1192">
        <v>0</v>
      </c>
      <c r="AC109" s="1192">
        <v>0</v>
      </c>
      <c r="AD109" s="1229">
        <v>0</v>
      </c>
      <c r="AE109" s="1245" t="s">
        <v>682</v>
      </c>
      <c r="AF109" s="727"/>
    </row>
    <row r="110" spans="1:32" ht="24.75" customHeight="1">
      <c r="A110" s="1387" t="s">
        <v>714</v>
      </c>
      <c r="B110" s="1182" t="s">
        <v>37</v>
      </c>
      <c r="C110" s="1390">
        <v>46221</v>
      </c>
      <c r="D110" s="1388" t="s">
        <v>482</v>
      </c>
      <c r="E110" s="1389">
        <v>46184</v>
      </c>
      <c r="F110" s="1388" t="s">
        <v>51</v>
      </c>
      <c r="G110" s="1243"/>
      <c r="H110" s="1180">
        <v>0</v>
      </c>
      <c r="I110" s="1264" t="s">
        <v>556</v>
      </c>
      <c r="J110" s="1266" t="s">
        <v>30</v>
      </c>
      <c r="K110" s="1567"/>
      <c r="L110" s="1389"/>
      <c r="M110" s="1180" t="s">
        <v>110</v>
      </c>
      <c r="N110" s="416">
        <v>27837.25</v>
      </c>
      <c r="O110" s="1181" t="s">
        <v>110</v>
      </c>
      <c r="P110" s="1342" t="s">
        <v>32</v>
      </c>
      <c r="Q110" s="1568"/>
      <c r="R110" s="1568"/>
      <c r="S110" s="1568"/>
      <c r="T110" s="1568"/>
      <c r="U110" s="1568"/>
      <c r="V110" s="1569">
        <v>2145</v>
      </c>
      <c r="W110" s="1570"/>
      <c r="X110" s="1570">
        <f>SUM(V110-W110)</f>
        <v>2145</v>
      </c>
      <c r="Y110" s="1244">
        <f>IFERROR($W110/$V110, 0)</f>
        <v>0</v>
      </c>
      <c r="Z110" s="1568"/>
      <c r="AA110" s="1568"/>
      <c r="AB110" s="1192">
        <v>0</v>
      </c>
      <c r="AC110" s="1191">
        <v>0</v>
      </c>
      <c r="AD110" s="1427">
        <v>0</v>
      </c>
      <c r="AE110" s="1245" t="s">
        <v>715</v>
      </c>
      <c r="AF110" s="727"/>
    </row>
    <row r="111" spans="1:32" ht="24.75" customHeight="1">
      <c r="A111" s="1505" t="s">
        <v>716</v>
      </c>
      <c r="B111" s="1182" t="s">
        <v>37</v>
      </c>
      <c r="C111" s="1390"/>
      <c r="D111" s="1388"/>
      <c r="E111" s="1389"/>
      <c r="F111" s="1388"/>
      <c r="G111" s="1243"/>
      <c r="H111" s="1180">
        <v>72</v>
      </c>
      <c r="I111" s="1264" t="s">
        <v>556</v>
      </c>
      <c r="J111" s="1566" t="s">
        <v>36</v>
      </c>
      <c r="K111" s="1567"/>
      <c r="L111" s="1389"/>
      <c r="M111" s="1566" t="s">
        <v>238</v>
      </c>
      <c r="N111" s="1579">
        <v>60744.4</v>
      </c>
      <c r="O111" s="1181" t="s">
        <v>110</v>
      </c>
      <c r="P111" s="1342" t="s">
        <v>32</v>
      </c>
      <c r="Q111" s="1568"/>
      <c r="R111" s="1568"/>
      <c r="S111" s="1568"/>
      <c r="T111" s="1568"/>
      <c r="U111" s="1568"/>
      <c r="V111" s="1569">
        <v>5950</v>
      </c>
      <c r="W111" s="1570"/>
      <c r="X111" s="1570">
        <f>SUM(V111-W111)</f>
        <v>5950</v>
      </c>
      <c r="Y111" s="1244">
        <f>IFERROR($W111/$V111, 0)</f>
        <v>0</v>
      </c>
      <c r="Z111" s="1568"/>
      <c r="AA111" s="1371"/>
      <c r="AB111" s="1192">
        <v>0</v>
      </c>
      <c r="AC111" s="1191">
        <v>0</v>
      </c>
      <c r="AD111" s="1427">
        <v>0</v>
      </c>
      <c r="AE111" s="1245" t="s">
        <v>717</v>
      </c>
      <c r="AF111" s="727"/>
    </row>
    <row r="112" spans="1:32" ht="24.75" customHeight="1">
      <c r="A112" s="1505" t="s">
        <v>718</v>
      </c>
      <c r="B112" s="1182" t="s">
        <v>37</v>
      </c>
      <c r="C112" s="1390"/>
      <c r="D112" s="1388"/>
      <c r="E112" s="1389"/>
      <c r="F112" s="1388"/>
      <c r="G112" s="1243"/>
      <c r="H112" s="1566">
        <v>88</v>
      </c>
      <c r="I112" s="1264" t="s">
        <v>556</v>
      </c>
      <c r="J112" s="1180" t="s">
        <v>36</v>
      </c>
      <c r="K112" s="1567"/>
      <c r="L112" s="1389"/>
      <c r="M112" s="1180" t="s">
        <v>238</v>
      </c>
      <c r="N112" s="1422"/>
      <c r="O112" s="1181" t="s">
        <v>110</v>
      </c>
      <c r="P112" s="1342" t="s">
        <v>32</v>
      </c>
      <c r="Q112" s="1568"/>
      <c r="R112" s="1568"/>
      <c r="S112" s="1568"/>
      <c r="T112" s="1568"/>
      <c r="U112" s="1568"/>
      <c r="V112" s="1569">
        <v>12305</v>
      </c>
      <c r="W112" s="1570"/>
      <c r="X112" s="1570">
        <f>SUM(V112-W112)</f>
        <v>12305</v>
      </c>
      <c r="Y112" s="1244">
        <f>IFERROR($W112/$V112, 0)</f>
        <v>0</v>
      </c>
      <c r="Z112" s="1568"/>
      <c r="AA112" s="1371"/>
      <c r="AB112" s="1192">
        <v>0</v>
      </c>
      <c r="AC112" s="1191">
        <v>0</v>
      </c>
      <c r="AD112" s="1427">
        <v>0</v>
      </c>
      <c r="AE112" s="1245" t="s">
        <v>719</v>
      </c>
      <c r="AF112" s="727"/>
    </row>
    <row r="113" spans="1:32" ht="24.75" customHeight="1">
      <c r="A113" s="1060" t="s">
        <v>720</v>
      </c>
      <c r="B113" s="1061" t="s">
        <v>37</v>
      </c>
      <c r="C113" s="360">
        <v>46172</v>
      </c>
      <c r="D113" s="366" t="s">
        <v>468</v>
      </c>
      <c r="E113" s="367"/>
      <c r="F113" s="366"/>
      <c r="G113" s="700"/>
      <c r="H113" s="990">
        <v>402</v>
      </c>
      <c r="I113" s="304" t="s">
        <v>556</v>
      </c>
      <c r="J113" s="1566"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7" si="10">SUM(V113-W113)</f>
        <v>30807</v>
      </c>
      <c r="Y113" s="365">
        <f t="shared" ref="Y113:Y117" si="11">IFERROR($W113/$V113, 0)</f>
        <v>0</v>
      </c>
      <c r="Z113" s="992"/>
      <c r="AA113" s="992"/>
      <c r="AB113" s="815">
        <v>0</v>
      </c>
      <c r="AC113" s="818">
        <v>0</v>
      </c>
      <c r="AD113" s="734">
        <v>0</v>
      </c>
      <c r="AE113" s="1230" t="s">
        <v>721</v>
      </c>
      <c r="AF113" s="727"/>
    </row>
    <row r="114" spans="1:32" ht="24.75" customHeight="1">
      <c r="A114" s="1308" t="s">
        <v>722</v>
      </c>
      <c r="B114" s="1062" t="s">
        <v>40</v>
      </c>
      <c r="C114" s="1390">
        <v>46172</v>
      </c>
      <c r="D114" s="1241" t="s">
        <v>52</v>
      </c>
      <c r="E114" s="1242">
        <v>46142</v>
      </c>
      <c r="F114" s="1241" t="s">
        <v>51</v>
      </c>
      <c r="G114" s="1243"/>
      <c r="H114" s="995">
        <v>89</v>
      </c>
      <c r="I114" s="304" t="s">
        <v>556</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5" si="12">SUM(V114-W114)</f>
        <v>6825</v>
      </c>
      <c r="Y114" s="1244">
        <f t="shared" ref="Y114:Y115" si="13">IFERROR($W114/$V114, 0)</f>
        <v>0</v>
      </c>
      <c r="Z114" s="1371"/>
      <c r="AA114" s="1371"/>
      <c r="AB114" s="697">
        <v>0</v>
      </c>
      <c r="AC114" s="735">
        <v>0</v>
      </c>
      <c r="AD114" s="734">
        <v>0</v>
      </c>
      <c r="AE114" s="1245" t="s">
        <v>723</v>
      </c>
      <c r="AF114" s="727"/>
    </row>
    <row r="115" spans="1:32" ht="24.75" customHeight="1">
      <c r="A115" s="1308" t="s">
        <v>724</v>
      </c>
      <c r="B115" s="1062" t="s">
        <v>40</v>
      </c>
      <c r="C115" s="1390">
        <v>46172</v>
      </c>
      <c r="D115" s="1241" t="s">
        <v>50</v>
      </c>
      <c r="E115" s="1242">
        <v>46140</v>
      </c>
      <c r="F115" s="1241" t="s">
        <v>51</v>
      </c>
      <c r="G115" s="1243"/>
      <c r="H115" s="995">
        <v>0</v>
      </c>
      <c r="I115" s="304" t="s">
        <v>556</v>
      </c>
      <c r="J115" s="746" t="s">
        <v>30</v>
      </c>
      <c r="K115" s="1368"/>
      <c r="L115" s="1242"/>
      <c r="M115" s="1180" t="s">
        <v>110</v>
      </c>
      <c r="N115" s="1369">
        <v>33518.699999999997</v>
      </c>
      <c r="O115" s="1181" t="s">
        <v>110</v>
      </c>
      <c r="P115" s="1342" t="s">
        <v>29</v>
      </c>
      <c r="Q115" s="1371">
        <v>46140</v>
      </c>
      <c r="R115" s="1371"/>
      <c r="S115" s="1371"/>
      <c r="T115" s="1371"/>
      <c r="U115" s="1371"/>
      <c r="V115" s="1372">
        <v>3693</v>
      </c>
      <c r="W115" s="1373">
        <v>2153</v>
      </c>
      <c r="X115" s="1373">
        <f t="shared" si="12"/>
        <v>1540</v>
      </c>
      <c r="Y115" s="1244">
        <f t="shared" si="13"/>
        <v>0.58299485513132954</v>
      </c>
      <c r="Z115" s="1371">
        <v>46146</v>
      </c>
      <c r="AA115" s="1371"/>
      <c r="AB115" s="697">
        <v>0</v>
      </c>
      <c r="AC115" s="735">
        <v>0</v>
      </c>
      <c r="AD115" s="734">
        <v>0</v>
      </c>
      <c r="AE115" s="1245" t="s">
        <v>723</v>
      </c>
      <c r="AF115" s="727"/>
    </row>
    <row r="116" spans="1:32" ht="24.75" customHeight="1">
      <c r="A116" s="1060" t="s">
        <v>725</v>
      </c>
      <c r="B116" s="1062" t="s">
        <v>40</v>
      </c>
      <c r="C116" s="360">
        <v>46111</v>
      </c>
      <c r="D116" s="366"/>
      <c r="E116" s="367"/>
      <c r="F116" s="700"/>
      <c r="G116" s="700"/>
      <c r="H116" s="995">
        <v>0</v>
      </c>
      <c r="I116" s="304" t="s">
        <v>556</v>
      </c>
      <c r="J116" s="746" t="s">
        <v>33</v>
      </c>
      <c r="K116" s="996" t="s">
        <v>726</v>
      </c>
      <c r="L116" s="367"/>
      <c r="M116" s="746" t="s">
        <v>238</v>
      </c>
      <c r="N116" s="817"/>
      <c r="O116" s="746" t="s">
        <v>238</v>
      </c>
      <c r="P116" s="737" t="s">
        <v>32</v>
      </c>
      <c r="Q116" s="992"/>
      <c r="R116" s="992"/>
      <c r="S116" s="992"/>
      <c r="T116" s="992"/>
      <c r="U116" s="992"/>
      <c r="V116" s="997"/>
      <c r="W116" s="998"/>
      <c r="X116" s="998">
        <f t="shared" si="10"/>
        <v>0</v>
      </c>
      <c r="Y116" s="256">
        <f t="shared" si="11"/>
        <v>0</v>
      </c>
      <c r="Z116" s="1283"/>
      <c r="AA116" s="1283"/>
      <c r="AB116" s="815">
        <v>0</v>
      </c>
      <c r="AC116" s="815">
        <v>0</v>
      </c>
      <c r="AD116" s="765">
        <v>0</v>
      </c>
      <c r="AE116" s="1285" t="s">
        <v>727</v>
      </c>
      <c r="AF116" s="727"/>
    </row>
    <row r="117" spans="1:32" ht="24.75" customHeight="1">
      <c r="A117" s="1060" t="s">
        <v>728</v>
      </c>
      <c r="B117" s="1062" t="s">
        <v>40</v>
      </c>
      <c r="C117" s="360">
        <v>46111</v>
      </c>
      <c r="D117" s="366"/>
      <c r="E117" s="367"/>
      <c r="F117" s="700"/>
      <c r="G117" s="700"/>
      <c r="H117" s="995">
        <v>0</v>
      </c>
      <c r="I117" s="304" t="s">
        <v>556</v>
      </c>
      <c r="J117" s="746" t="s">
        <v>33</v>
      </c>
      <c r="K117" s="996" t="s">
        <v>726</v>
      </c>
      <c r="L117" s="367"/>
      <c r="M117" s="746" t="s">
        <v>238</v>
      </c>
      <c r="N117" s="817"/>
      <c r="O117" s="746" t="s">
        <v>238</v>
      </c>
      <c r="P117" s="737" t="s">
        <v>32</v>
      </c>
      <c r="Q117" s="992"/>
      <c r="R117" s="992"/>
      <c r="S117" s="992"/>
      <c r="T117" s="992"/>
      <c r="U117" s="992"/>
      <c r="V117" s="997"/>
      <c r="W117" s="998"/>
      <c r="X117" s="998">
        <f t="shared" si="10"/>
        <v>0</v>
      </c>
      <c r="Y117" s="3">
        <f t="shared" si="11"/>
        <v>0</v>
      </c>
      <c r="Z117" s="1284"/>
      <c r="AA117" s="1284"/>
      <c r="AB117" s="815">
        <v>0</v>
      </c>
      <c r="AC117" s="815">
        <v>0</v>
      </c>
      <c r="AD117" s="765">
        <v>0</v>
      </c>
      <c r="AE117" s="1285" t="s">
        <v>727</v>
      </c>
      <c r="AF117" s="727"/>
    </row>
    <row r="118" spans="1:32" ht="24.75" customHeight="1">
      <c r="A118" s="741"/>
      <c r="B118" s="311"/>
      <c r="C118" s="740"/>
      <c r="D118" s="816"/>
      <c r="E118" s="744"/>
      <c r="F118" s="816"/>
      <c r="G118" s="816"/>
      <c r="H118" s="746"/>
      <c r="I118" s="304"/>
      <c r="J118" s="746"/>
      <c r="K118" s="742"/>
      <c r="L118" s="744"/>
      <c r="M118" s="932"/>
      <c r="N118" s="933"/>
      <c r="O118" s="932"/>
      <c r="P118" s="737"/>
      <c r="Q118" s="702"/>
      <c r="R118" s="702"/>
      <c r="S118" s="702"/>
      <c r="T118" s="702"/>
      <c r="U118" s="702"/>
      <c r="V118" s="782"/>
      <c r="W118" s="766"/>
      <c r="X118" s="738"/>
      <c r="Y118" s="1063"/>
      <c r="Z118" s="819"/>
      <c r="AA118" s="928"/>
      <c r="AB118" s="928"/>
      <c r="AC118" s="703"/>
      <c r="AD118" s="698"/>
      <c r="AE118" s="724"/>
    </row>
    <row r="119" spans="1:32" ht="24.75" customHeight="1">
      <c r="A119" s="741"/>
      <c r="B119" s="355"/>
      <c r="C119" s="740"/>
      <c r="D119" s="455"/>
      <c r="E119" s="740"/>
      <c r="F119" s="741"/>
      <c r="G119" s="741"/>
      <c r="H119" s="741"/>
      <c r="I119" s="301"/>
      <c r="J119" s="742"/>
      <c r="K119" s="743"/>
      <c r="L119" s="744"/>
      <c r="M119" s="741"/>
      <c r="N119" s="745"/>
      <c r="O119" s="746"/>
      <c r="P119" s="727"/>
      <c r="Q119" s="747"/>
      <c r="R119" s="748"/>
      <c r="S119" s="748"/>
      <c r="T119" s="748"/>
      <c r="U119" s="748"/>
      <c r="V119" s="749"/>
      <c r="W119" s="749"/>
      <c r="X119" s="750"/>
      <c r="Y119" s="1064"/>
      <c r="Z119" s="687"/>
      <c r="AA119" s="751"/>
      <c r="AB119" s="751"/>
      <c r="AC119" s="749"/>
      <c r="AD119" s="720"/>
      <c r="AE119" s="724"/>
    </row>
    <row r="120" spans="1:32" ht="24.75" customHeight="1">
      <c r="A120" s="1065" t="s">
        <v>729</v>
      </c>
      <c r="B120" s="1065" t="s">
        <v>90</v>
      </c>
      <c r="C120" s="1065" t="s">
        <v>91</v>
      </c>
      <c r="D120" s="1065" t="s">
        <v>444</v>
      </c>
      <c r="E120" s="1065" t="s">
        <v>537</v>
      </c>
      <c r="F120" s="1065" t="s">
        <v>538</v>
      </c>
      <c r="G120" s="1065" t="s">
        <v>92</v>
      </c>
      <c r="H120" s="1065" t="s">
        <v>68</v>
      </c>
      <c r="I120" s="1065" t="s">
        <v>93</v>
      </c>
      <c r="J120" s="1065" t="s">
        <v>26</v>
      </c>
      <c r="K120" s="1065" t="s">
        <v>539</v>
      </c>
      <c r="L120" s="1065" t="s">
        <v>96</v>
      </c>
      <c r="M120" s="1065" t="s">
        <v>95</v>
      </c>
      <c r="N120" s="1066" t="s">
        <v>540</v>
      </c>
      <c r="O120" s="1065" t="s">
        <v>94</v>
      </c>
      <c r="P120" s="1067" t="s">
        <v>97</v>
      </c>
      <c r="Q120" s="1052" t="s">
        <v>98</v>
      </c>
      <c r="R120" s="1052" t="s">
        <v>541</v>
      </c>
      <c r="S120" s="1052" t="s">
        <v>542</v>
      </c>
      <c r="T120" s="1052" t="s">
        <v>543</v>
      </c>
      <c r="U120" s="1052" t="s">
        <v>544</v>
      </c>
      <c r="V120" s="1052" t="s">
        <v>69</v>
      </c>
      <c r="W120" s="1052" t="s">
        <v>545</v>
      </c>
      <c r="X120" s="1068" t="s">
        <v>546</v>
      </c>
      <c r="Y120" s="1068" t="s">
        <v>505</v>
      </c>
      <c r="Z120" s="1067" t="s">
        <v>547</v>
      </c>
      <c r="AA120" s="1067" t="s">
        <v>548</v>
      </c>
      <c r="AB120" s="1053" t="s">
        <v>549</v>
      </c>
      <c r="AC120" s="1052" t="s">
        <v>507</v>
      </c>
      <c r="AD120" s="1052" t="s">
        <v>550</v>
      </c>
      <c r="AE120" s="1054" t="s">
        <v>551</v>
      </c>
      <c r="AF120" s="724"/>
    </row>
    <row r="121" spans="1:32" ht="24.75" customHeight="1">
      <c r="A121" s="741"/>
      <c r="B121" s="355"/>
      <c r="C121" s="299"/>
      <c r="D121" s="700"/>
      <c r="E121" s="740"/>
      <c r="F121" s="741"/>
      <c r="G121" s="741"/>
      <c r="H121" s="742"/>
      <c r="I121" s="301"/>
      <c r="J121" s="742"/>
      <c r="K121" s="742"/>
      <c r="L121" s="744"/>
      <c r="M121" s="701"/>
      <c r="N121" s="817"/>
      <c r="O121" s="701"/>
      <c r="P121" s="693"/>
      <c r="Q121" s="718"/>
      <c r="R121" s="718"/>
      <c r="S121" s="748"/>
      <c r="T121" s="748"/>
      <c r="U121" s="748"/>
      <c r="V121" s="723"/>
      <c r="W121" s="723"/>
      <c r="X121" s="723"/>
      <c r="Y121" s="29"/>
      <c r="Z121" s="718"/>
      <c r="AA121" s="718"/>
      <c r="AB121" s="815"/>
      <c r="AC121" s="815"/>
      <c r="AD121" s="765"/>
      <c r="AE121" s="720"/>
      <c r="AF121" s="724"/>
    </row>
    <row r="122" spans="1:32" ht="24.75" customHeight="1">
      <c r="A122" s="741"/>
      <c r="B122" s="355"/>
      <c r="C122" s="299"/>
      <c r="D122" s="455"/>
      <c r="E122" s="740"/>
      <c r="F122" s="741"/>
      <c r="G122" s="741"/>
      <c r="H122" s="742"/>
      <c r="I122" s="304"/>
      <c r="J122" s="746"/>
      <c r="K122" s="743"/>
      <c r="L122" s="744"/>
      <c r="M122" s="746"/>
      <c r="N122" s="772"/>
      <c r="O122" s="746"/>
      <c r="P122" s="727"/>
      <c r="Q122" s="754"/>
      <c r="R122" s="748"/>
      <c r="S122" s="748"/>
      <c r="T122" s="748"/>
      <c r="U122" s="748"/>
      <c r="V122" s="723"/>
      <c r="W122" s="723"/>
      <c r="X122" s="723"/>
      <c r="Y122" s="29"/>
      <c r="Z122" s="718"/>
      <c r="AA122" s="815"/>
      <c r="AB122" s="815"/>
      <c r="AC122" s="765"/>
      <c r="AD122" s="720"/>
      <c r="AE122" s="724"/>
    </row>
    <row r="123" spans="1:32" ht="24.75" customHeight="1">
      <c r="A123" s="741"/>
      <c r="B123" s="743"/>
      <c r="C123" s="743"/>
      <c r="D123" s="743"/>
      <c r="E123" s="743"/>
      <c r="F123" s="741"/>
      <c r="G123" s="741"/>
      <c r="H123" s="743"/>
      <c r="I123" s="743"/>
      <c r="J123" s="743"/>
      <c r="K123" s="743"/>
      <c r="L123" s="741"/>
      <c r="M123" s="743"/>
      <c r="N123" s="773"/>
      <c r="O123" s="743"/>
      <c r="P123" s="724"/>
      <c r="AE123" s="724"/>
    </row>
    <row r="124" spans="1:32" ht="24.75" customHeight="1">
      <c r="A124" s="1065" t="s">
        <v>730</v>
      </c>
      <c r="B124" s="1065" t="s">
        <v>90</v>
      </c>
      <c r="C124" s="1065" t="s">
        <v>91</v>
      </c>
      <c r="D124" s="1065" t="s">
        <v>444</v>
      </c>
      <c r="E124" s="1065" t="s">
        <v>537</v>
      </c>
      <c r="F124" s="1065" t="s">
        <v>538</v>
      </c>
      <c r="G124" s="1065" t="s">
        <v>92</v>
      </c>
      <c r="H124" s="1065" t="s">
        <v>68</v>
      </c>
      <c r="I124" s="1065" t="s">
        <v>93</v>
      </c>
      <c r="J124" s="1065" t="s">
        <v>26</v>
      </c>
      <c r="K124" s="1065" t="s">
        <v>539</v>
      </c>
      <c r="L124" s="1065" t="s">
        <v>96</v>
      </c>
      <c r="M124" s="1065" t="s">
        <v>95</v>
      </c>
      <c r="N124" s="1066" t="s">
        <v>540</v>
      </c>
      <c r="O124" s="1065" t="s">
        <v>94</v>
      </c>
      <c r="P124" s="1069" t="s">
        <v>97</v>
      </c>
      <c r="Q124" s="1070" t="s">
        <v>98</v>
      </c>
      <c r="R124" s="1070" t="s">
        <v>541</v>
      </c>
      <c r="S124" s="1052" t="s">
        <v>542</v>
      </c>
      <c r="T124" s="1052" t="s">
        <v>543</v>
      </c>
      <c r="U124" s="1052" t="s">
        <v>544</v>
      </c>
      <c r="V124" s="1070" t="s">
        <v>69</v>
      </c>
      <c r="W124" s="1070" t="s">
        <v>545</v>
      </c>
      <c r="X124" s="1071" t="s">
        <v>546</v>
      </c>
      <c r="Y124" s="1071" t="s">
        <v>505</v>
      </c>
      <c r="Z124" s="1072" t="s">
        <v>547</v>
      </c>
      <c r="AA124" s="1072" t="s">
        <v>548</v>
      </c>
      <c r="AB124" s="1073" t="s">
        <v>549</v>
      </c>
      <c r="AC124" s="1074" t="s">
        <v>507</v>
      </c>
      <c r="AD124" s="1074" t="s">
        <v>550</v>
      </c>
      <c r="AE124" s="1075" t="s">
        <v>551</v>
      </c>
      <c r="AF124" s="724"/>
    </row>
    <row r="125" spans="1:32" ht="24.75" customHeight="1">
      <c r="A125" s="1251" t="s">
        <v>731</v>
      </c>
      <c r="B125" s="355" t="s">
        <v>42</v>
      </c>
      <c r="C125" s="299">
        <v>46096</v>
      </c>
      <c r="D125" s="455"/>
      <c r="E125" s="299"/>
      <c r="F125" s="298"/>
      <c r="G125" s="741"/>
      <c r="H125" s="752">
        <v>0</v>
      </c>
      <c r="I125" s="301" t="s">
        <v>556</v>
      </c>
      <c r="J125" s="742" t="s">
        <v>30</v>
      </c>
      <c r="K125" s="742"/>
      <c r="L125" s="299"/>
      <c r="M125" s="746" t="s">
        <v>110</v>
      </c>
      <c r="N125" s="817">
        <v>68022.75</v>
      </c>
      <c r="O125" s="746" t="s">
        <v>110</v>
      </c>
      <c r="P125" s="737" t="s">
        <v>32</v>
      </c>
      <c r="Q125" s="1000"/>
      <c r="R125" s="1000"/>
      <c r="S125" s="1076"/>
      <c r="T125" s="1076"/>
      <c r="U125" s="1076"/>
      <c r="V125" s="753">
        <v>4564</v>
      </c>
      <c r="W125" s="723"/>
      <c r="X125" s="753">
        <v>4564</v>
      </c>
      <c r="Y125" s="1064"/>
      <c r="Z125" s="1001"/>
      <c r="AA125" s="1495"/>
      <c r="AB125" s="735">
        <v>0</v>
      </c>
      <c r="AC125" s="735">
        <v>0</v>
      </c>
      <c r="AD125" s="734">
        <v>0</v>
      </c>
      <c r="AE125" s="720" t="s">
        <v>732</v>
      </c>
      <c r="AF125" s="724"/>
    </row>
    <row r="126" spans="1:32" ht="24.75" customHeight="1">
      <c r="A126" s="298" t="s">
        <v>733</v>
      </c>
      <c r="B126" s="355" t="s">
        <v>42</v>
      </c>
      <c r="C126" s="299">
        <v>46071</v>
      </c>
      <c r="D126" s="455"/>
      <c r="E126" s="299"/>
      <c r="F126" s="298"/>
      <c r="G126" s="741"/>
      <c r="H126" s="752">
        <v>0</v>
      </c>
      <c r="I126" s="301" t="s">
        <v>556</v>
      </c>
      <c r="J126" s="742" t="s">
        <v>33</v>
      </c>
      <c r="K126" s="742" t="s">
        <v>535</v>
      </c>
      <c r="L126" s="299"/>
      <c r="M126" s="746" t="s">
        <v>110</v>
      </c>
      <c r="N126" s="817">
        <v>75444.55</v>
      </c>
      <c r="O126" s="746" t="s">
        <v>110</v>
      </c>
      <c r="P126" s="737" t="s">
        <v>32</v>
      </c>
      <c r="Q126" s="1000"/>
      <c r="R126" s="1000"/>
      <c r="S126" s="1076"/>
      <c r="T126" s="1076"/>
      <c r="U126" s="1076"/>
      <c r="V126" s="753">
        <v>5936</v>
      </c>
      <c r="W126" s="723"/>
      <c r="X126" s="753">
        <v>5936</v>
      </c>
      <c r="Y126" s="1064"/>
      <c r="Z126" s="1001"/>
      <c r="AA126" s="1495"/>
      <c r="AB126" s="735">
        <v>0</v>
      </c>
      <c r="AC126" s="735">
        <v>0</v>
      </c>
      <c r="AD126" s="734">
        <v>0</v>
      </c>
      <c r="AE126" s="720" t="s">
        <v>734</v>
      </c>
      <c r="AF126" s="724"/>
    </row>
    <row r="127" spans="1:32" ht="24.75" customHeight="1">
      <c r="A127" s="298" t="s">
        <v>735</v>
      </c>
      <c r="B127" s="355" t="s">
        <v>42</v>
      </c>
      <c r="C127" s="299">
        <v>46372</v>
      </c>
      <c r="D127" s="455"/>
      <c r="E127" s="299"/>
      <c r="F127" s="298"/>
      <c r="G127" s="741"/>
      <c r="H127" s="752">
        <v>60</v>
      </c>
      <c r="I127" s="301" t="s">
        <v>556</v>
      </c>
      <c r="J127" s="742" t="s">
        <v>33</v>
      </c>
      <c r="K127" s="742" t="s">
        <v>535</v>
      </c>
      <c r="L127" s="299"/>
      <c r="M127" s="746" t="s">
        <v>110</v>
      </c>
      <c r="N127" s="817">
        <v>82732</v>
      </c>
      <c r="O127" s="746" t="s">
        <v>110</v>
      </c>
      <c r="P127" s="737" t="s">
        <v>32</v>
      </c>
      <c r="Q127" s="1000"/>
      <c r="R127" s="1000"/>
      <c r="S127" s="1076"/>
      <c r="T127" s="1076"/>
      <c r="U127" s="1076"/>
      <c r="V127" s="753">
        <v>7117</v>
      </c>
      <c r="W127" s="723"/>
      <c r="X127" s="753">
        <v>7117</v>
      </c>
      <c r="Y127" s="1064"/>
      <c r="Z127" s="1001"/>
      <c r="AA127" s="1495"/>
      <c r="AB127" s="735">
        <v>0</v>
      </c>
      <c r="AC127" s="735">
        <v>0</v>
      </c>
      <c r="AD127" s="734">
        <v>0</v>
      </c>
      <c r="AE127" s="720" t="s">
        <v>734</v>
      </c>
      <c r="AF127" s="724"/>
    </row>
    <row r="128" spans="1:32" ht="24.75" customHeight="1">
      <c r="A128" s="298" t="s">
        <v>736</v>
      </c>
      <c r="B128" s="355" t="s">
        <v>42</v>
      </c>
      <c r="C128" s="299">
        <v>46372</v>
      </c>
      <c r="D128" s="455"/>
      <c r="E128" s="299"/>
      <c r="F128" s="298"/>
      <c r="G128" s="741"/>
      <c r="H128" s="752">
        <v>83</v>
      </c>
      <c r="I128" s="301" t="s">
        <v>556</v>
      </c>
      <c r="J128" s="742" t="s">
        <v>33</v>
      </c>
      <c r="K128" s="742" t="s">
        <v>535</v>
      </c>
      <c r="L128" s="299"/>
      <c r="M128" s="746" t="s">
        <v>110</v>
      </c>
      <c r="N128" s="817">
        <v>110980</v>
      </c>
      <c r="O128" s="746" t="s">
        <v>110</v>
      </c>
      <c r="P128" s="737" t="s">
        <v>32</v>
      </c>
      <c r="Q128" s="1000"/>
      <c r="R128" s="1000"/>
      <c r="S128" s="1076"/>
      <c r="T128" s="1076"/>
      <c r="U128" s="1076"/>
      <c r="V128" s="753">
        <v>9590</v>
      </c>
      <c r="W128" s="723"/>
      <c r="X128" s="753">
        <v>9590</v>
      </c>
      <c r="Y128" s="1064"/>
      <c r="Z128" s="1001"/>
      <c r="AA128" s="1495"/>
      <c r="AB128" s="735">
        <v>0</v>
      </c>
      <c r="AC128" s="735">
        <v>0</v>
      </c>
      <c r="AD128" s="734">
        <v>0</v>
      </c>
      <c r="AE128" s="720" t="s">
        <v>734</v>
      </c>
      <c r="AF128" s="724"/>
    </row>
    <row r="129" spans="1:32" ht="24.75" customHeight="1">
      <c r="A129" s="1251" t="s">
        <v>737</v>
      </c>
      <c r="B129" s="355" t="s">
        <v>42</v>
      </c>
      <c r="C129" s="299">
        <v>46205</v>
      </c>
      <c r="D129" s="455"/>
      <c r="E129" s="299"/>
      <c r="F129" s="298"/>
      <c r="G129" s="741"/>
      <c r="H129" s="752">
        <v>84</v>
      </c>
      <c r="I129" s="301" t="s">
        <v>556</v>
      </c>
      <c r="J129" s="742" t="s">
        <v>30</v>
      </c>
      <c r="K129" s="742"/>
      <c r="L129" s="299"/>
      <c r="M129" s="746" t="s">
        <v>110</v>
      </c>
      <c r="N129" s="817">
        <v>108948</v>
      </c>
      <c r="O129" s="746" t="s">
        <v>110</v>
      </c>
      <c r="P129" s="737" t="s">
        <v>32</v>
      </c>
      <c r="Q129" s="1000"/>
      <c r="R129" s="1000"/>
      <c r="S129" s="1076"/>
      <c r="T129" s="1076"/>
      <c r="U129" s="1076"/>
      <c r="V129" s="753">
        <v>9329</v>
      </c>
      <c r="W129" s="723"/>
      <c r="X129" s="753">
        <v>9329</v>
      </c>
      <c r="Y129" s="1064"/>
      <c r="Z129" s="1001"/>
      <c r="AA129" s="1495"/>
      <c r="AB129" s="735">
        <v>0</v>
      </c>
      <c r="AC129" s="735">
        <v>0</v>
      </c>
      <c r="AD129" s="734">
        <v>0</v>
      </c>
      <c r="AE129" s="720" t="s">
        <v>738</v>
      </c>
      <c r="AF129" s="724"/>
    </row>
    <row r="130" spans="1:32" ht="24.75" customHeight="1">
      <c r="A130" s="1251" t="s">
        <v>739</v>
      </c>
      <c r="B130" s="355" t="s">
        <v>42</v>
      </c>
      <c r="C130" s="299">
        <v>46205</v>
      </c>
      <c r="D130" s="455"/>
      <c r="E130" s="299"/>
      <c r="F130" s="298"/>
      <c r="G130" s="741"/>
      <c r="H130" s="752">
        <v>89</v>
      </c>
      <c r="I130" s="301" t="s">
        <v>556</v>
      </c>
      <c r="J130" s="742" t="s">
        <v>30</v>
      </c>
      <c r="K130" s="742"/>
      <c r="L130" s="299"/>
      <c r="M130" s="746" t="s">
        <v>110</v>
      </c>
      <c r="N130" s="817">
        <v>116114</v>
      </c>
      <c r="O130" s="746" t="s">
        <v>110</v>
      </c>
      <c r="P130" s="737" t="s">
        <v>32</v>
      </c>
      <c r="Q130" s="1000"/>
      <c r="R130" s="1000"/>
      <c r="S130" s="1076"/>
      <c r="T130" s="1076"/>
      <c r="U130" s="1076"/>
      <c r="V130" s="753">
        <v>9709</v>
      </c>
      <c r="W130" s="723"/>
      <c r="X130" s="753">
        <v>9709</v>
      </c>
      <c r="Y130" s="1064"/>
      <c r="Z130" s="1001"/>
      <c r="AA130" s="1495"/>
      <c r="AB130" s="735">
        <v>0</v>
      </c>
      <c r="AC130" s="735">
        <v>0</v>
      </c>
      <c r="AD130" s="734">
        <v>0</v>
      </c>
      <c r="AE130" s="720" t="s">
        <v>738</v>
      </c>
      <c r="AF130" s="724"/>
    </row>
    <row r="131" spans="1:32" ht="24.75" customHeight="1">
      <c r="A131" s="298" t="s">
        <v>740</v>
      </c>
      <c r="B131" s="355" t="s">
        <v>42</v>
      </c>
      <c r="C131" s="299">
        <v>46340</v>
      </c>
      <c r="D131" s="455"/>
      <c r="E131" s="299"/>
      <c r="F131" s="298"/>
      <c r="G131" s="741"/>
      <c r="H131" s="752">
        <v>79</v>
      </c>
      <c r="I131" s="301" t="s">
        <v>556</v>
      </c>
      <c r="J131" s="742" t="s">
        <v>33</v>
      </c>
      <c r="K131" s="742" t="s">
        <v>535</v>
      </c>
      <c r="L131" s="299"/>
      <c r="M131" s="746" t="s">
        <v>110</v>
      </c>
      <c r="N131" s="817">
        <v>108665</v>
      </c>
      <c r="O131" s="746" t="s">
        <v>110</v>
      </c>
      <c r="P131" s="737" t="s">
        <v>32</v>
      </c>
      <c r="Q131" s="1000"/>
      <c r="R131" s="1000"/>
      <c r="S131" s="1076"/>
      <c r="T131" s="1076"/>
      <c r="U131" s="1076"/>
      <c r="V131" s="753">
        <v>9263</v>
      </c>
      <c r="W131" s="723"/>
      <c r="X131" s="753">
        <v>9263</v>
      </c>
      <c r="Y131" s="1064"/>
      <c r="Z131" s="1001"/>
      <c r="AA131" s="1495"/>
      <c r="AB131" s="735">
        <v>0</v>
      </c>
      <c r="AC131" s="735">
        <v>0</v>
      </c>
      <c r="AD131" s="734">
        <v>0</v>
      </c>
      <c r="AE131" s="720" t="s">
        <v>734</v>
      </c>
      <c r="AF131" s="724"/>
    </row>
    <row r="132" spans="1:32" ht="24.75" customHeight="1">
      <c r="A132" s="298" t="s">
        <v>741</v>
      </c>
      <c r="B132" s="355" t="s">
        <v>42</v>
      </c>
      <c r="C132" s="299">
        <v>46206</v>
      </c>
      <c r="D132" s="455"/>
      <c r="E132" s="299"/>
      <c r="F132" s="298"/>
      <c r="G132" s="741"/>
      <c r="H132" s="752">
        <v>87</v>
      </c>
      <c r="I132" s="301" t="s">
        <v>556</v>
      </c>
      <c r="J132" s="742" t="s">
        <v>33</v>
      </c>
      <c r="K132" s="742" t="s">
        <v>535</v>
      </c>
      <c r="L132" s="299"/>
      <c r="M132" s="746" t="s">
        <v>110</v>
      </c>
      <c r="N132" s="817">
        <v>120731</v>
      </c>
      <c r="O132" s="746" t="s">
        <v>110</v>
      </c>
      <c r="P132" s="737" t="s">
        <v>32</v>
      </c>
      <c r="Q132" s="1000"/>
      <c r="R132" s="1000"/>
      <c r="S132" s="1076"/>
      <c r="T132" s="1076"/>
      <c r="U132" s="1076"/>
      <c r="V132" s="753">
        <v>10385</v>
      </c>
      <c r="W132" s="723"/>
      <c r="X132" s="753">
        <v>10385</v>
      </c>
      <c r="Y132" s="1064"/>
      <c r="Z132" s="1001"/>
      <c r="AA132" s="1495"/>
      <c r="AB132" s="735">
        <v>0</v>
      </c>
      <c r="AC132" s="735">
        <v>0</v>
      </c>
      <c r="AD132" s="734">
        <v>0</v>
      </c>
      <c r="AE132" s="720" t="s">
        <v>742</v>
      </c>
      <c r="AF132" s="724"/>
    </row>
    <row r="133" spans="1:32" ht="24.75" customHeight="1">
      <c r="A133" s="298" t="s">
        <v>743</v>
      </c>
      <c r="B133" s="355" t="s">
        <v>42</v>
      </c>
      <c r="C133" s="299">
        <v>46310</v>
      </c>
      <c r="D133" s="455"/>
      <c r="E133" s="299"/>
      <c r="F133" s="298"/>
      <c r="G133" s="741"/>
      <c r="H133" s="752">
        <v>86</v>
      </c>
      <c r="I133" s="301" t="s">
        <v>556</v>
      </c>
      <c r="J133" s="742" t="s">
        <v>33</v>
      </c>
      <c r="K133" s="742" t="s">
        <v>535</v>
      </c>
      <c r="L133" s="299"/>
      <c r="M133" s="746" t="s">
        <v>110</v>
      </c>
      <c r="N133" s="817">
        <v>111864</v>
      </c>
      <c r="O133" s="746" t="s">
        <v>110</v>
      </c>
      <c r="P133" s="737" t="s">
        <v>32</v>
      </c>
      <c r="Q133" s="1000"/>
      <c r="R133" s="1000"/>
      <c r="S133" s="1076"/>
      <c r="T133" s="1076"/>
      <c r="U133" s="1076"/>
      <c r="V133" s="753">
        <v>9398</v>
      </c>
      <c r="W133" s="723"/>
      <c r="X133" s="753">
        <v>9398</v>
      </c>
      <c r="Y133" s="1064"/>
      <c r="Z133" s="1001"/>
      <c r="AA133" s="1495"/>
      <c r="AB133" s="735">
        <v>0</v>
      </c>
      <c r="AC133" s="735">
        <v>0</v>
      </c>
      <c r="AD133" s="734">
        <v>0</v>
      </c>
      <c r="AE133" s="720" t="s">
        <v>734</v>
      </c>
      <c r="AF133" s="724"/>
    </row>
    <row r="134" spans="1:32" ht="24.75" customHeight="1">
      <c r="A134" s="298" t="s">
        <v>744</v>
      </c>
      <c r="B134" s="355" t="s">
        <v>42</v>
      </c>
      <c r="C134" s="299">
        <v>46310</v>
      </c>
      <c r="D134" s="455"/>
      <c r="E134" s="299"/>
      <c r="F134" s="298"/>
      <c r="G134" s="741"/>
      <c r="H134" s="752">
        <v>63</v>
      </c>
      <c r="I134" s="301" t="s">
        <v>556</v>
      </c>
      <c r="J134" s="742" t="s">
        <v>33</v>
      </c>
      <c r="K134" s="742" t="s">
        <v>535</v>
      </c>
      <c r="L134" s="299"/>
      <c r="M134" s="746" t="s">
        <v>110</v>
      </c>
      <c r="N134" s="817">
        <v>88533.5</v>
      </c>
      <c r="O134" s="746" t="s">
        <v>110</v>
      </c>
      <c r="P134" s="737" t="s">
        <v>32</v>
      </c>
      <c r="Q134" s="1000"/>
      <c r="R134" s="1000"/>
      <c r="S134" s="1076"/>
      <c r="T134" s="1076"/>
      <c r="U134" s="1076"/>
      <c r="V134" s="753">
        <v>7517</v>
      </c>
      <c r="W134" s="723"/>
      <c r="X134" s="753">
        <v>7517</v>
      </c>
      <c r="Y134" s="1064"/>
      <c r="Z134" s="1001"/>
      <c r="AA134" s="1495"/>
      <c r="AB134" s="735">
        <v>0</v>
      </c>
      <c r="AC134" s="735">
        <v>0</v>
      </c>
      <c r="AD134" s="734">
        <v>0</v>
      </c>
      <c r="AE134" s="720" t="s">
        <v>734</v>
      </c>
      <c r="AF134" s="724"/>
    </row>
    <row r="135" spans="1:32" ht="24.75" customHeight="1">
      <c r="A135" s="298" t="s">
        <v>745</v>
      </c>
      <c r="B135" s="355" t="s">
        <v>42</v>
      </c>
      <c r="C135" s="299">
        <v>46205</v>
      </c>
      <c r="D135" s="455"/>
      <c r="E135" s="299"/>
      <c r="F135" s="298"/>
      <c r="G135" s="741"/>
      <c r="H135" s="752">
        <v>78</v>
      </c>
      <c r="I135" s="301" t="s">
        <v>556</v>
      </c>
      <c r="J135" s="742" t="s">
        <v>30</v>
      </c>
      <c r="K135" s="742"/>
      <c r="L135" s="299"/>
      <c r="M135" s="746" t="s">
        <v>110</v>
      </c>
      <c r="N135" s="817">
        <v>75143.5</v>
      </c>
      <c r="O135" s="746" t="s">
        <v>110</v>
      </c>
      <c r="P135" s="737" t="s">
        <v>32</v>
      </c>
      <c r="Q135" s="1000"/>
      <c r="R135" s="1000"/>
      <c r="S135" s="1076"/>
      <c r="T135" s="1076"/>
      <c r="U135" s="1076"/>
      <c r="V135" s="753">
        <v>5920</v>
      </c>
      <c r="W135" s="723"/>
      <c r="X135" s="753">
        <v>5920</v>
      </c>
      <c r="Y135" s="1064"/>
      <c r="Z135" s="1001"/>
      <c r="AA135" s="1495"/>
      <c r="AB135" s="735">
        <v>0</v>
      </c>
      <c r="AC135" s="735">
        <v>0</v>
      </c>
      <c r="AD135" s="734">
        <v>0</v>
      </c>
      <c r="AE135" s="720" t="s">
        <v>746</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66890</v>
      </c>
      <c r="O136" s="746" t="s">
        <v>110</v>
      </c>
      <c r="P136" s="737" t="s">
        <v>32</v>
      </c>
      <c r="Q136" s="1000"/>
      <c r="R136" s="1000"/>
      <c r="S136" s="1076"/>
      <c r="T136" s="1076"/>
      <c r="U136" s="1076"/>
      <c r="V136" s="753">
        <v>5589</v>
      </c>
      <c r="W136" s="723"/>
      <c r="X136" s="753">
        <v>5589</v>
      </c>
      <c r="Y136" s="1064"/>
      <c r="Z136" s="1001"/>
      <c r="AA136" s="1495"/>
      <c r="AB136" s="735">
        <v>0</v>
      </c>
      <c r="AC136" s="735">
        <v>0</v>
      </c>
      <c r="AD136" s="734">
        <v>0</v>
      </c>
      <c r="AE136" s="720" t="s">
        <v>734</v>
      </c>
      <c r="AF136" s="724"/>
    </row>
    <row r="137" spans="1:32" ht="24.75" customHeight="1">
      <c r="A137" s="298" t="s">
        <v>748</v>
      </c>
      <c r="B137" s="355" t="s">
        <v>42</v>
      </c>
      <c r="C137" s="299">
        <v>46310</v>
      </c>
      <c r="D137" s="455"/>
      <c r="E137" s="299"/>
      <c r="F137" s="298"/>
      <c r="G137" s="741"/>
      <c r="H137" s="752">
        <v>60</v>
      </c>
      <c r="I137" s="301" t="s">
        <v>556</v>
      </c>
      <c r="J137" s="742" t="s">
        <v>33</v>
      </c>
      <c r="K137" s="742" t="s">
        <v>535</v>
      </c>
      <c r="L137" s="299"/>
      <c r="M137" s="746" t="s">
        <v>110</v>
      </c>
      <c r="N137" s="817">
        <v>65974</v>
      </c>
      <c r="O137" s="746" t="s">
        <v>110</v>
      </c>
      <c r="P137" s="737" t="s">
        <v>32</v>
      </c>
      <c r="Q137" s="1000"/>
      <c r="R137" s="1000"/>
      <c r="S137" s="1076"/>
      <c r="T137" s="1076"/>
      <c r="U137" s="1076"/>
      <c r="V137" s="753">
        <v>5515</v>
      </c>
      <c r="W137" s="723"/>
      <c r="X137" s="753">
        <v>5515</v>
      </c>
      <c r="Y137" s="1064"/>
      <c r="Z137" s="1001"/>
      <c r="AA137" s="1495"/>
      <c r="AB137" s="735">
        <v>0</v>
      </c>
      <c r="AC137" s="735">
        <v>0</v>
      </c>
      <c r="AD137" s="734">
        <v>0</v>
      </c>
      <c r="AE137" s="720" t="s">
        <v>734</v>
      </c>
      <c r="AF137" s="724"/>
    </row>
    <row r="138" spans="1:32" ht="24.75" customHeight="1">
      <c r="A138" s="298" t="s">
        <v>749</v>
      </c>
      <c r="B138" s="355" t="s">
        <v>42</v>
      </c>
      <c r="C138" s="299">
        <v>46188</v>
      </c>
      <c r="D138" s="455"/>
      <c r="E138" s="299"/>
      <c r="F138" s="298"/>
      <c r="G138" s="741"/>
      <c r="H138" s="752">
        <v>62</v>
      </c>
      <c r="I138" s="301" t="s">
        <v>556</v>
      </c>
      <c r="J138" s="742" t="s">
        <v>33</v>
      </c>
      <c r="K138" s="742" t="s">
        <v>535</v>
      </c>
      <c r="L138" s="299"/>
      <c r="M138" s="746" t="s">
        <v>110</v>
      </c>
      <c r="N138" s="817">
        <v>63989.5</v>
      </c>
      <c r="O138" s="746" t="s">
        <v>110</v>
      </c>
      <c r="P138" s="737" t="s">
        <v>32</v>
      </c>
      <c r="Q138" s="1000"/>
      <c r="R138" s="1000"/>
      <c r="S138" s="1076"/>
      <c r="T138" s="1076"/>
      <c r="U138" s="1076"/>
      <c r="V138" s="753">
        <v>5191</v>
      </c>
      <c r="W138" s="723"/>
      <c r="X138" s="753">
        <v>5191</v>
      </c>
      <c r="Y138" s="1064"/>
      <c r="Z138" s="1001"/>
      <c r="AA138" s="1495"/>
      <c r="AB138" s="735">
        <v>0</v>
      </c>
      <c r="AC138" s="735">
        <v>0</v>
      </c>
      <c r="AD138" s="734">
        <v>0</v>
      </c>
      <c r="AE138" s="720" t="s">
        <v>734</v>
      </c>
      <c r="AF138" s="724"/>
    </row>
    <row r="139" spans="1:32" ht="24.75" customHeight="1">
      <c r="A139" s="298" t="s">
        <v>750</v>
      </c>
      <c r="B139" s="355" t="s">
        <v>42</v>
      </c>
      <c r="C139" s="299">
        <v>46188</v>
      </c>
      <c r="D139" s="455"/>
      <c r="E139" s="299"/>
      <c r="F139" s="298"/>
      <c r="G139" s="741"/>
      <c r="H139" s="752">
        <v>60</v>
      </c>
      <c r="I139" s="301" t="s">
        <v>556</v>
      </c>
      <c r="J139" s="742" t="s">
        <v>33</v>
      </c>
      <c r="K139" s="742" t="s">
        <v>535</v>
      </c>
      <c r="L139" s="299"/>
      <c r="M139" s="746" t="s">
        <v>110</v>
      </c>
      <c r="N139" s="817">
        <v>67355.5</v>
      </c>
      <c r="O139" s="746" t="s">
        <v>110</v>
      </c>
      <c r="P139" s="737" t="s">
        <v>32</v>
      </c>
      <c r="Q139" s="1000"/>
      <c r="R139" s="1000"/>
      <c r="S139" s="1076"/>
      <c r="T139" s="1076"/>
      <c r="U139" s="1076"/>
      <c r="V139" s="753">
        <v>5620</v>
      </c>
      <c r="W139" s="723"/>
      <c r="X139" s="753">
        <v>5620</v>
      </c>
      <c r="Y139" s="1064"/>
      <c r="Z139" s="1001"/>
      <c r="AA139" s="1495"/>
      <c r="AB139" s="735">
        <v>0</v>
      </c>
      <c r="AC139" s="735">
        <v>0</v>
      </c>
      <c r="AD139" s="734">
        <v>0</v>
      </c>
      <c r="AE139" s="720" t="s">
        <v>734</v>
      </c>
      <c r="AF139" s="724"/>
    </row>
    <row r="140" spans="1:32" ht="24.75" customHeight="1">
      <c r="A140" s="298" t="s">
        <v>751</v>
      </c>
      <c r="B140" s="355" t="s">
        <v>42</v>
      </c>
      <c r="C140" s="299">
        <v>46127</v>
      </c>
      <c r="D140" s="455"/>
      <c r="E140" s="299"/>
      <c r="F140" s="298"/>
      <c r="G140" s="741"/>
      <c r="H140" s="752">
        <v>86</v>
      </c>
      <c r="I140" s="301" t="s">
        <v>556</v>
      </c>
      <c r="J140" s="742" t="s">
        <v>33</v>
      </c>
      <c r="K140" s="742" t="s">
        <v>535</v>
      </c>
      <c r="L140" s="299"/>
      <c r="M140" s="746" t="s">
        <v>110</v>
      </c>
      <c r="N140" s="817">
        <v>86438.5</v>
      </c>
      <c r="O140" s="746" t="s">
        <v>110</v>
      </c>
      <c r="P140" s="737" t="s">
        <v>32</v>
      </c>
      <c r="Q140" s="1000"/>
      <c r="R140" s="1000"/>
      <c r="S140" s="1076"/>
      <c r="T140" s="1076"/>
      <c r="U140" s="1076"/>
      <c r="V140" s="753">
        <v>6864</v>
      </c>
      <c r="W140" s="723"/>
      <c r="X140" s="753">
        <v>6864</v>
      </c>
      <c r="Y140" s="1064"/>
      <c r="Z140" s="1001"/>
      <c r="AA140" s="1495"/>
      <c r="AB140" s="735">
        <v>0</v>
      </c>
      <c r="AC140" s="735">
        <v>0</v>
      </c>
      <c r="AD140" s="734">
        <v>0</v>
      </c>
      <c r="AE140" s="720" t="s">
        <v>734</v>
      </c>
      <c r="AF140" s="724"/>
    </row>
    <row r="141" spans="1:32" ht="24.75" customHeight="1">
      <c r="A141" s="298" t="s">
        <v>752</v>
      </c>
      <c r="B141" s="355" t="s">
        <v>42</v>
      </c>
      <c r="C141" s="299">
        <v>46188</v>
      </c>
      <c r="D141" s="455"/>
      <c r="E141" s="299"/>
      <c r="F141" s="298"/>
      <c r="G141" s="741"/>
      <c r="H141" s="752">
        <v>89</v>
      </c>
      <c r="I141" s="301" t="s">
        <v>556</v>
      </c>
      <c r="J141" s="742" t="s">
        <v>33</v>
      </c>
      <c r="K141" s="742" t="s">
        <v>535</v>
      </c>
      <c r="L141" s="299"/>
      <c r="M141" s="746" t="s">
        <v>110</v>
      </c>
      <c r="N141" s="817">
        <v>88748.5</v>
      </c>
      <c r="O141" s="746" t="s">
        <v>110</v>
      </c>
      <c r="P141" s="737" t="s">
        <v>32</v>
      </c>
      <c r="Q141" s="1000"/>
      <c r="R141" s="1000"/>
      <c r="S141" s="1076"/>
      <c r="T141" s="1076"/>
      <c r="U141" s="1076"/>
      <c r="V141" s="753">
        <v>6461</v>
      </c>
      <c r="W141" s="723"/>
      <c r="X141" s="753">
        <v>6461</v>
      </c>
      <c r="Y141" s="1064"/>
      <c r="Z141" s="1001"/>
      <c r="AA141" s="1495"/>
      <c r="AB141" s="735">
        <v>0</v>
      </c>
      <c r="AC141" s="735">
        <v>0</v>
      </c>
      <c r="AD141" s="734">
        <v>0</v>
      </c>
      <c r="AE141" s="720" t="s">
        <v>734</v>
      </c>
      <c r="AF141" s="724"/>
    </row>
    <row r="142" spans="1:32" ht="24.75" customHeight="1">
      <c r="A142" s="298" t="s">
        <v>753</v>
      </c>
      <c r="B142" s="355" t="s">
        <v>42</v>
      </c>
      <c r="C142" s="299">
        <v>46127</v>
      </c>
      <c r="D142" s="455"/>
      <c r="E142" s="299"/>
      <c r="F142" s="298"/>
      <c r="G142" s="741"/>
      <c r="H142" s="752">
        <v>25</v>
      </c>
      <c r="I142" s="301" t="s">
        <v>556</v>
      </c>
      <c r="J142" s="742" t="s">
        <v>33</v>
      </c>
      <c r="K142" s="742" t="s">
        <v>535</v>
      </c>
      <c r="L142" s="299"/>
      <c r="M142" s="746" t="s">
        <v>110</v>
      </c>
      <c r="N142" s="817">
        <v>33288</v>
      </c>
      <c r="O142" s="746" t="s">
        <v>110</v>
      </c>
      <c r="P142" s="737" t="s">
        <v>32</v>
      </c>
      <c r="Q142" s="1000"/>
      <c r="R142" s="1000"/>
      <c r="S142" s="1076"/>
      <c r="T142" s="1076"/>
      <c r="U142" s="1076"/>
      <c r="V142" s="753">
        <v>2790</v>
      </c>
      <c r="W142" s="723"/>
      <c r="X142" s="753">
        <v>2790</v>
      </c>
      <c r="Y142" s="1064"/>
      <c r="Z142" s="1001"/>
      <c r="AA142" s="1495"/>
      <c r="AB142" s="735">
        <v>0</v>
      </c>
      <c r="AC142" s="735">
        <v>0</v>
      </c>
      <c r="AD142" s="734">
        <v>0</v>
      </c>
      <c r="AE142" s="720" t="s">
        <v>734</v>
      </c>
      <c r="AF142" s="724"/>
    </row>
    <row r="143" spans="1:32" ht="24.75" customHeight="1">
      <c r="A143" s="298" t="s">
        <v>754</v>
      </c>
      <c r="B143" s="355" t="s">
        <v>42</v>
      </c>
      <c r="C143" s="299">
        <v>46127</v>
      </c>
      <c r="D143" s="455"/>
      <c r="E143" s="299"/>
      <c r="F143" s="298"/>
      <c r="G143" s="741"/>
      <c r="H143" s="752">
        <v>79</v>
      </c>
      <c r="I143" s="301" t="s">
        <v>556</v>
      </c>
      <c r="J143" s="742" t="s">
        <v>33</v>
      </c>
      <c r="K143" s="742" t="s">
        <v>535</v>
      </c>
      <c r="L143" s="299"/>
      <c r="M143" s="746" t="s">
        <v>110</v>
      </c>
      <c r="N143" s="817">
        <v>89875.5</v>
      </c>
      <c r="O143" s="746" t="s">
        <v>110</v>
      </c>
      <c r="P143" s="737" t="s">
        <v>32</v>
      </c>
      <c r="Q143" s="1000"/>
      <c r="R143" s="1000"/>
      <c r="S143" s="1076"/>
      <c r="T143" s="1076"/>
      <c r="U143" s="1076"/>
      <c r="V143" s="753">
        <v>7368</v>
      </c>
      <c r="W143" s="723"/>
      <c r="X143" s="753">
        <v>7368</v>
      </c>
      <c r="Y143" s="1064"/>
      <c r="Z143" s="1001"/>
      <c r="AA143" s="1495"/>
      <c r="AB143" s="735">
        <v>0</v>
      </c>
      <c r="AC143" s="735">
        <v>0</v>
      </c>
      <c r="AD143" s="734">
        <v>0</v>
      </c>
      <c r="AE143" s="720" t="s">
        <v>734</v>
      </c>
      <c r="AF143" s="724"/>
    </row>
    <row r="144" spans="1:32" ht="24.75" customHeight="1">
      <c r="A144" s="298" t="s">
        <v>755</v>
      </c>
      <c r="B144" s="355" t="s">
        <v>42</v>
      </c>
      <c r="C144" s="299">
        <v>46188</v>
      </c>
      <c r="D144" s="455"/>
      <c r="E144" s="299"/>
      <c r="F144" s="298"/>
      <c r="G144" s="741"/>
      <c r="H144" s="752">
        <v>84</v>
      </c>
      <c r="I144" s="301" t="s">
        <v>556</v>
      </c>
      <c r="J144" s="742" t="s">
        <v>33</v>
      </c>
      <c r="K144" s="742" t="s">
        <v>535</v>
      </c>
      <c r="L144" s="299"/>
      <c r="M144" s="746" t="s">
        <v>110</v>
      </c>
      <c r="N144" s="817">
        <v>95052.5</v>
      </c>
      <c r="O144" s="746" t="s">
        <v>110</v>
      </c>
      <c r="P144" s="737" t="s">
        <v>32</v>
      </c>
      <c r="Q144" s="1000"/>
      <c r="R144" s="1000"/>
      <c r="S144" s="1076"/>
      <c r="T144" s="1076"/>
      <c r="U144" s="1076"/>
      <c r="V144" s="753">
        <v>7844</v>
      </c>
      <c r="W144" s="723"/>
      <c r="X144" s="753">
        <v>7844</v>
      </c>
      <c r="Y144" s="1064"/>
      <c r="Z144" s="1001"/>
      <c r="AA144" s="1495"/>
      <c r="AB144" s="735">
        <v>0</v>
      </c>
      <c r="AC144" s="735">
        <v>0</v>
      </c>
      <c r="AD144" s="734">
        <v>0</v>
      </c>
      <c r="AE144" s="720" t="s">
        <v>734</v>
      </c>
      <c r="AF144" s="724"/>
    </row>
    <row r="145" spans="1:32" ht="24.75" customHeight="1">
      <c r="A145" s="298" t="s">
        <v>756</v>
      </c>
      <c r="B145" s="355" t="s">
        <v>42</v>
      </c>
      <c r="C145" s="299">
        <v>46205</v>
      </c>
      <c r="D145" s="455"/>
      <c r="E145" s="299"/>
      <c r="F145" s="298"/>
      <c r="G145" s="741"/>
      <c r="H145" s="752">
        <v>88</v>
      </c>
      <c r="I145" s="301" t="s">
        <v>556</v>
      </c>
      <c r="J145" s="742" t="s">
        <v>30</v>
      </c>
      <c r="K145" s="742"/>
      <c r="L145" s="299"/>
      <c r="M145" s="746" t="s">
        <v>110</v>
      </c>
      <c r="N145" s="817">
        <v>102476</v>
      </c>
      <c r="O145" s="746" t="s">
        <v>110</v>
      </c>
      <c r="P145" s="737" t="s">
        <v>32</v>
      </c>
      <c r="Q145" s="1000"/>
      <c r="R145" s="1000"/>
      <c r="S145" s="1076"/>
      <c r="T145" s="1076"/>
      <c r="U145" s="1076"/>
      <c r="V145" s="753">
        <v>8148</v>
      </c>
      <c r="W145" s="723"/>
      <c r="X145" s="753">
        <v>8148</v>
      </c>
      <c r="Y145" s="1064"/>
      <c r="Z145" s="1001"/>
      <c r="AA145" s="1495"/>
      <c r="AB145" s="735">
        <v>0</v>
      </c>
      <c r="AC145" s="735">
        <v>0</v>
      </c>
      <c r="AD145" s="734">
        <v>0</v>
      </c>
      <c r="AE145" s="720" t="s">
        <v>746</v>
      </c>
      <c r="AF145" s="724"/>
    </row>
    <row r="146" spans="1:32" ht="24.75" customHeight="1">
      <c r="A146" s="298" t="s">
        <v>757</v>
      </c>
      <c r="B146" s="355" t="s">
        <v>42</v>
      </c>
      <c r="C146" s="299">
        <v>46205</v>
      </c>
      <c r="D146" s="455"/>
      <c r="E146" s="299"/>
      <c r="F146" s="298"/>
      <c r="G146" s="741"/>
      <c r="H146" s="752">
        <v>60</v>
      </c>
      <c r="I146" s="301" t="s">
        <v>556</v>
      </c>
      <c r="J146" s="742" t="s">
        <v>30</v>
      </c>
      <c r="K146" s="742"/>
      <c r="L146" s="299"/>
      <c r="M146" s="746" t="s">
        <v>110</v>
      </c>
      <c r="N146" s="817">
        <v>80344</v>
      </c>
      <c r="O146" s="746" t="s">
        <v>110</v>
      </c>
      <c r="P146" s="737" t="s">
        <v>32</v>
      </c>
      <c r="Q146" s="1000"/>
      <c r="R146" s="1000"/>
      <c r="S146" s="1076"/>
      <c r="T146" s="1076"/>
      <c r="U146" s="1076"/>
      <c r="V146" s="753">
        <v>6829</v>
      </c>
      <c r="W146" s="723"/>
      <c r="X146" s="753">
        <v>6829</v>
      </c>
      <c r="Y146" s="1064"/>
      <c r="Z146" s="1001"/>
      <c r="AA146" s="1495"/>
      <c r="AB146" s="735">
        <v>0</v>
      </c>
      <c r="AC146" s="735">
        <v>0</v>
      </c>
      <c r="AD146" s="734">
        <v>0</v>
      </c>
      <c r="AE146" s="720" t="s">
        <v>746</v>
      </c>
      <c r="AF146" s="724"/>
    </row>
    <row r="147" spans="1:32" ht="24.75" customHeight="1">
      <c r="A147" s="298" t="s">
        <v>758</v>
      </c>
      <c r="B147" s="355" t="s">
        <v>42</v>
      </c>
      <c r="C147" s="299">
        <v>46188</v>
      </c>
      <c r="D147" s="455"/>
      <c r="E147" s="299"/>
      <c r="F147" s="298"/>
      <c r="G147" s="741"/>
      <c r="H147" s="752">
        <v>61</v>
      </c>
      <c r="I147" s="301" t="s">
        <v>556</v>
      </c>
      <c r="J147" s="742" t="s">
        <v>33</v>
      </c>
      <c r="K147" s="742" t="s">
        <v>535</v>
      </c>
      <c r="L147" s="299"/>
      <c r="M147" s="746" t="s">
        <v>110</v>
      </c>
      <c r="N147" s="817">
        <v>73166</v>
      </c>
      <c r="O147" s="746" t="s">
        <v>110</v>
      </c>
      <c r="P147" s="737" t="s">
        <v>32</v>
      </c>
      <c r="Q147" s="1000"/>
      <c r="R147" s="1000"/>
      <c r="S147" s="1076"/>
      <c r="T147" s="1076"/>
      <c r="U147" s="1076"/>
      <c r="V147" s="753">
        <v>6157</v>
      </c>
      <c r="W147" s="723"/>
      <c r="X147" s="753">
        <v>6157</v>
      </c>
      <c r="Y147" s="1064"/>
      <c r="Z147" s="1001"/>
      <c r="AA147" s="1495"/>
      <c r="AB147" s="735">
        <v>0</v>
      </c>
      <c r="AC147" s="735">
        <v>0</v>
      </c>
      <c r="AD147" s="734">
        <v>0</v>
      </c>
      <c r="AE147" s="720" t="s">
        <v>734</v>
      </c>
      <c r="AF147" s="724"/>
    </row>
    <row r="148" spans="1:32" ht="24.75" customHeight="1">
      <c r="A148" s="298" t="s">
        <v>759</v>
      </c>
      <c r="B148" s="355" t="s">
        <v>42</v>
      </c>
      <c r="C148" s="299">
        <v>46188</v>
      </c>
      <c r="D148" s="455"/>
      <c r="E148" s="299"/>
      <c r="F148" s="298"/>
      <c r="G148" s="741"/>
      <c r="H148" s="752">
        <v>89</v>
      </c>
      <c r="I148" s="301" t="s">
        <v>556</v>
      </c>
      <c r="J148" s="742" t="s">
        <v>33</v>
      </c>
      <c r="K148" s="742" t="s">
        <v>535</v>
      </c>
      <c r="L148" s="299"/>
      <c r="M148" s="746" t="s">
        <v>110</v>
      </c>
      <c r="N148" s="817">
        <v>114642</v>
      </c>
      <c r="O148" s="746" t="s">
        <v>110</v>
      </c>
      <c r="P148" s="737" t="s">
        <v>32</v>
      </c>
      <c r="Q148" s="1000"/>
      <c r="R148" s="1000"/>
      <c r="S148" s="1076"/>
      <c r="T148" s="1076"/>
      <c r="U148" s="1076"/>
      <c r="V148" s="753">
        <v>9537</v>
      </c>
      <c r="W148" s="723"/>
      <c r="X148" s="753">
        <v>9537</v>
      </c>
      <c r="Y148" s="1064"/>
      <c r="Z148" s="1001"/>
      <c r="AA148" s="1495"/>
      <c r="AB148" s="735">
        <v>0</v>
      </c>
      <c r="AC148" s="735">
        <v>0</v>
      </c>
      <c r="AD148" s="734">
        <v>0</v>
      </c>
      <c r="AE148" s="720" t="s">
        <v>734</v>
      </c>
      <c r="AF148" s="724"/>
    </row>
    <row r="149" spans="1:32" ht="24.75" customHeight="1">
      <c r="A149" s="298" t="s">
        <v>760</v>
      </c>
      <c r="B149" s="355" t="s">
        <v>42</v>
      </c>
      <c r="C149" s="299">
        <v>46188</v>
      </c>
      <c r="D149" s="455"/>
      <c r="E149" s="299"/>
      <c r="F149" s="298"/>
      <c r="G149" s="741"/>
      <c r="H149" s="752">
        <v>87</v>
      </c>
      <c r="I149" s="301" t="s">
        <v>556</v>
      </c>
      <c r="J149" s="742" t="s">
        <v>33</v>
      </c>
      <c r="K149" s="742" t="s">
        <v>535</v>
      </c>
      <c r="L149" s="299"/>
      <c r="M149" s="746" t="s">
        <v>110</v>
      </c>
      <c r="N149" s="817">
        <v>85589.5</v>
      </c>
      <c r="O149" s="746" t="s">
        <v>110</v>
      </c>
      <c r="P149" s="737" t="s">
        <v>32</v>
      </c>
      <c r="Q149" s="1000"/>
      <c r="R149" s="1000"/>
      <c r="S149" s="1076"/>
      <c r="T149" s="1076"/>
      <c r="U149" s="1076"/>
      <c r="V149" s="753">
        <v>6796</v>
      </c>
      <c r="W149" s="723"/>
      <c r="X149" s="753">
        <v>6796</v>
      </c>
      <c r="Y149" s="1064"/>
      <c r="Z149" s="1001"/>
      <c r="AA149" s="1495"/>
      <c r="AB149" s="735">
        <v>0</v>
      </c>
      <c r="AC149" s="735">
        <v>0</v>
      </c>
      <c r="AD149" s="734">
        <v>0</v>
      </c>
      <c r="AE149" s="720" t="s">
        <v>734</v>
      </c>
      <c r="AF149" s="724"/>
    </row>
    <row r="150" spans="1:32" ht="24.75" customHeight="1">
      <c r="A150" s="298" t="s">
        <v>761</v>
      </c>
      <c r="B150" s="355" t="s">
        <v>42</v>
      </c>
      <c r="C150" s="299">
        <v>46188</v>
      </c>
      <c r="D150" s="455"/>
      <c r="E150" s="299"/>
      <c r="F150" s="298"/>
      <c r="G150" s="741"/>
      <c r="H150" s="752">
        <v>76</v>
      </c>
      <c r="I150" s="301" t="s">
        <v>556</v>
      </c>
      <c r="J150" s="742" t="s">
        <v>33</v>
      </c>
      <c r="K150" s="742" t="s">
        <v>535</v>
      </c>
      <c r="L150" s="299"/>
      <c r="M150" s="746" t="s">
        <v>110</v>
      </c>
      <c r="N150" s="817">
        <v>76640</v>
      </c>
      <c r="O150" s="746" t="s">
        <v>110</v>
      </c>
      <c r="P150" s="737" t="s">
        <v>32</v>
      </c>
      <c r="Q150" s="1000"/>
      <c r="R150" s="1000"/>
      <c r="S150" s="1076"/>
      <c r="T150" s="1076"/>
      <c r="U150" s="1076"/>
      <c r="V150" s="753">
        <v>6149</v>
      </c>
      <c r="W150" s="723"/>
      <c r="X150" s="753">
        <v>6149</v>
      </c>
      <c r="Y150" s="1064"/>
      <c r="Z150" s="1001"/>
      <c r="AA150" s="1495"/>
      <c r="AB150" s="735">
        <v>0</v>
      </c>
      <c r="AC150" s="735">
        <v>0</v>
      </c>
      <c r="AD150" s="734">
        <v>0</v>
      </c>
      <c r="AE150" s="720" t="s">
        <v>734</v>
      </c>
      <c r="AF150" s="724"/>
    </row>
    <row r="151" spans="1:32" ht="24.75" customHeight="1">
      <c r="A151" s="298" t="s">
        <v>762</v>
      </c>
      <c r="B151" s="355" t="s">
        <v>42</v>
      </c>
      <c r="C151" s="299">
        <v>46188</v>
      </c>
      <c r="D151" s="455"/>
      <c r="E151" s="299"/>
      <c r="F151" s="298"/>
      <c r="G151" s="741"/>
      <c r="H151" s="752">
        <v>89</v>
      </c>
      <c r="I151" s="301" t="s">
        <v>556</v>
      </c>
      <c r="J151" s="742" t="s">
        <v>33</v>
      </c>
      <c r="K151" s="742" t="s">
        <v>535</v>
      </c>
      <c r="L151" s="299"/>
      <c r="M151" s="746" t="s">
        <v>110</v>
      </c>
      <c r="N151" s="817">
        <v>80780</v>
      </c>
      <c r="O151" s="746" t="s">
        <v>110</v>
      </c>
      <c r="P151" s="737" t="s">
        <v>32</v>
      </c>
      <c r="Q151" s="1000"/>
      <c r="R151" s="1000"/>
      <c r="S151" s="1076"/>
      <c r="T151" s="1076"/>
      <c r="U151" s="1076"/>
      <c r="V151" s="753">
        <v>6284</v>
      </c>
      <c r="W151" s="723"/>
      <c r="X151" s="753">
        <v>6284</v>
      </c>
      <c r="Y151" s="1064"/>
      <c r="Z151" s="1001"/>
      <c r="AA151" s="1495"/>
      <c r="AB151" s="735">
        <v>0</v>
      </c>
      <c r="AC151" s="735">
        <v>0</v>
      </c>
      <c r="AD151" s="734">
        <v>0</v>
      </c>
      <c r="AE151" s="720" t="s">
        <v>734</v>
      </c>
      <c r="AF151" s="724"/>
    </row>
    <row r="152" spans="1:32" ht="24.75" customHeight="1">
      <c r="A152" s="298" t="s">
        <v>763</v>
      </c>
      <c r="B152" s="355" t="s">
        <v>42</v>
      </c>
      <c r="C152" s="299">
        <v>46188</v>
      </c>
      <c r="D152" s="455"/>
      <c r="E152" s="299"/>
      <c r="F152" s="298"/>
      <c r="G152" s="741"/>
      <c r="H152" s="752">
        <v>85</v>
      </c>
      <c r="I152" s="301" t="s">
        <v>556</v>
      </c>
      <c r="J152" s="742" t="s">
        <v>33</v>
      </c>
      <c r="K152" s="742" t="s">
        <v>535</v>
      </c>
      <c r="L152" s="299"/>
      <c r="M152" s="746" t="s">
        <v>110</v>
      </c>
      <c r="N152" s="817">
        <v>95244</v>
      </c>
      <c r="O152" s="746" t="s">
        <v>110</v>
      </c>
      <c r="P152" s="737" t="s">
        <v>32</v>
      </c>
      <c r="Q152" s="1000"/>
      <c r="R152" s="1000"/>
      <c r="S152" s="1076"/>
      <c r="T152" s="1076"/>
      <c r="U152" s="1076"/>
      <c r="V152" s="753">
        <v>7743</v>
      </c>
      <c r="W152" s="723"/>
      <c r="X152" s="753">
        <v>7743</v>
      </c>
      <c r="Y152" s="1064"/>
      <c r="Z152" s="1001"/>
      <c r="AA152" s="1495"/>
      <c r="AB152" s="735">
        <v>0</v>
      </c>
      <c r="AC152" s="735">
        <v>0</v>
      </c>
      <c r="AD152" s="734">
        <v>0</v>
      </c>
      <c r="AE152" s="720" t="s">
        <v>734</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86888</v>
      </c>
      <c r="O153" s="746" t="s">
        <v>110</v>
      </c>
      <c r="P153" s="737" t="s">
        <v>32</v>
      </c>
      <c r="Q153" s="1000"/>
      <c r="R153" s="1000"/>
      <c r="S153" s="1076"/>
      <c r="T153" s="1076"/>
      <c r="U153" s="1076"/>
      <c r="V153" s="753">
        <v>6932</v>
      </c>
      <c r="W153" s="723"/>
      <c r="X153" s="753">
        <v>6932</v>
      </c>
      <c r="Y153" s="1064"/>
      <c r="Z153" s="1001"/>
      <c r="AA153" s="1495"/>
      <c r="AB153" s="735">
        <v>0</v>
      </c>
      <c r="AC153" s="735">
        <v>0</v>
      </c>
      <c r="AD153" s="734">
        <v>0</v>
      </c>
      <c r="AE153" s="720" t="s">
        <v>734</v>
      </c>
      <c r="AF153" s="724"/>
    </row>
    <row r="154" spans="1:32" ht="24.75" customHeight="1">
      <c r="A154" s="298" t="s">
        <v>765</v>
      </c>
      <c r="B154" s="355" t="s">
        <v>42</v>
      </c>
      <c r="C154" s="299">
        <v>46127</v>
      </c>
      <c r="D154" s="455"/>
      <c r="E154" s="299"/>
      <c r="F154" s="298"/>
      <c r="G154" s="741"/>
      <c r="H154" s="752">
        <v>87</v>
      </c>
      <c r="I154" s="301" t="s">
        <v>556</v>
      </c>
      <c r="J154" s="742" t="s">
        <v>33</v>
      </c>
      <c r="K154" s="742" t="s">
        <v>535</v>
      </c>
      <c r="L154" s="299"/>
      <c r="M154" s="746" t="s">
        <v>110</v>
      </c>
      <c r="N154" s="817">
        <v>75700</v>
      </c>
      <c r="O154" s="746" t="s">
        <v>110</v>
      </c>
      <c r="P154" s="737" t="s">
        <v>32</v>
      </c>
      <c r="Q154" s="1000"/>
      <c r="R154" s="1000"/>
      <c r="S154" s="1076"/>
      <c r="T154" s="1076"/>
      <c r="U154" s="1076"/>
      <c r="V154" s="753">
        <v>6213</v>
      </c>
      <c r="W154" s="723"/>
      <c r="X154" s="753">
        <v>6213</v>
      </c>
      <c r="Y154" s="1064"/>
      <c r="Z154" s="1001"/>
      <c r="AA154" s="1495"/>
      <c r="AB154" s="735">
        <v>0</v>
      </c>
      <c r="AC154" s="735">
        <v>0</v>
      </c>
      <c r="AD154" s="734">
        <v>0</v>
      </c>
      <c r="AE154" s="720" t="s">
        <v>734</v>
      </c>
      <c r="AF154" s="724"/>
    </row>
    <row r="155" spans="1:32" ht="24.75" customHeight="1">
      <c r="A155" s="298" t="s">
        <v>766</v>
      </c>
      <c r="B155" s="355" t="s">
        <v>42</v>
      </c>
      <c r="C155" s="299">
        <v>46127</v>
      </c>
      <c r="D155" s="455"/>
      <c r="E155" s="299"/>
      <c r="F155" s="298"/>
      <c r="G155" s="741"/>
      <c r="H155" s="752">
        <v>52</v>
      </c>
      <c r="I155" s="301" t="s">
        <v>556</v>
      </c>
      <c r="J155" s="742" t="s">
        <v>33</v>
      </c>
      <c r="K155" s="742" t="s">
        <v>535</v>
      </c>
      <c r="L155" s="299"/>
      <c r="M155" s="746" t="s">
        <v>110</v>
      </c>
      <c r="N155" s="817">
        <v>53698</v>
      </c>
      <c r="O155" s="746" t="s">
        <v>110</v>
      </c>
      <c r="P155" s="737" t="s">
        <v>32</v>
      </c>
      <c r="Q155" s="1000"/>
      <c r="R155" s="1000"/>
      <c r="S155" s="1076"/>
      <c r="T155" s="1076"/>
      <c r="U155" s="1076"/>
      <c r="V155" s="753">
        <v>4339</v>
      </c>
      <c r="W155" s="723"/>
      <c r="X155" s="753">
        <v>4339</v>
      </c>
      <c r="Y155" s="1064"/>
      <c r="Z155" s="1001"/>
      <c r="AA155" s="1495"/>
      <c r="AB155" s="735">
        <v>0</v>
      </c>
      <c r="AC155" s="735">
        <v>0</v>
      </c>
      <c r="AD155" s="734">
        <v>0</v>
      </c>
      <c r="AE155" s="720" t="s">
        <v>734</v>
      </c>
      <c r="AF155" s="724"/>
    </row>
    <row r="156" spans="1:32" ht="24.75" customHeight="1">
      <c r="A156" s="298" t="s">
        <v>767</v>
      </c>
      <c r="B156" s="355" t="s">
        <v>42</v>
      </c>
      <c r="C156" s="299">
        <v>46127</v>
      </c>
      <c r="D156" s="455"/>
      <c r="E156" s="299"/>
      <c r="F156" s="298"/>
      <c r="G156" s="741"/>
      <c r="H156" s="752">
        <v>48</v>
      </c>
      <c r="I156" s="301" t="s">
        <v>556</v>
      </c>
      <c r="J156" s="742" t="s">
        <v>33</v>
      </c>
      <c r="K156" s="742" t="s">
        <v>535</v>
      </c>
      <c r="L156" s="299"/>
      <c r="M156" s="746" t="s">
        <v>110</v>
      </c>
      <c r="N156" s="817">
        <v>48883</v>
      </c>
      <c r="O156" s="746" t="s">
        <v>110</v>
      </c>
      <c r="P156" s="737" t="s">
        <v>32</v>
      </c>
      <c r="Q156" s="1000"/>
      <c r="R156" s="1000"/>
      <c r="S156" s="1076"/>
      <c r="T156" s="1076"/>
      <c r="U156" s="1076"/>
      <c r="V156" s="753">
        <v>3940</v>
      </c>
      <c r="W156" s="723"/>
      <c r="X156" s="753">
        <v>3940</v>
      </c>
      <c r="Y156" s="1064"/>
      <c r="Z156" s="1001"/>
      <c r="AA156" s="1495"/>
      <c r="AB156" s="735">
        <v>0</v>
      </c>
      <c r="AC156" s="735">
        <v>0</v>
      </c>
      <c r="AD156" s="734">
        <v>0</v>
      </c>
      <c r="AE156" s="720" t="s">
        <v>734</v>
      </c>
      <c r="AF156" s="724"/>
    </row>
    <row r="157" spans="1:32" ht="24.75" customHeight="1">
      <c r="A157" s="298" t="s">
        <v>768</v>
      </c>
      <c r="B157" s="355" t="s">
        <v>42</v>
      </c>
      <c r="C157" s="299">
        <v>46218</v>
      </c>
      <c r="D157" s="455"/>
      <c r="E157" s="299"/>
      <c r="F157" s="298"/>
      <c r="G157" s="741"/>
      <c r="H157" s="752">
        <v>88</v>
      </c>
      <c r="I157" s="301" t="s">
        <v>556</v>
      </c>
      <c r="J157" s="742" t="s">
        <v>33</v>
      </c>
      <c r="K157" s="742" t="s">
        <v>535</v>
      </c>
      <c r="L157" s="299"/>
      <c r="M157" s="746" t="s">
        <v>110</v>
      </c>
      <c r="N157" s="817">
        <v>83382</v>
      </c>
      <c r="O157" s="746" t="s">
        <v>110</v>
      </c>
      <c r="P157" s="737" t="s">
        <v>32</v>
      </c>
      <c r="Q157" s="1000"/>
      <c r="R157" s="1000"/>
      <c r="S157" s="1076"/>
      <c r="T157" s="1076"/>
      <c r="U157" s="1076"/>
      <c r="V157" s="753">
        <v>6855</v>
      </c>
      <c r="W157" s="723"/>
      <c r="X157" s="753">
        <v>6855</v>
      </c>
      <c r="Y157" s="1064"/>
      <c r="Z157" s="1001"/>
      <c r="AA157" s="1495"/>
      <c r="AB157" s="735">
        <v>0</v>
      </c>
      <c r="AC157" s="735">
        <v>0</v>
      </c>
      <c r="AD157" s="734">
        <v>0</v>
      </c>
      <c r="AE157" s="720" t="s">
        <v>734</v>
      </c>
      <c r="AF157" s="724"/>
    </row>
    <row r="158" spans="1:32" ht="24.75" customHeight="1">
      <c r="A158" s="298" t="s">
        <v>769</v>
      </c>
      <c r="B158" s="355" t="s">
        <v>42</v>
      </c>
      <c r="C158" s="299">
        <v>46127</v>
      </c>
      <c r="D158" s="455"/>
      <c r="E158" s="299"/>
      <c r="F158" s="298"/>
      <c r="G158" s="741"/>
      <c r="H158" s="752">
        <v>90</v>
      </c>
      <c r="I158" s="301" t="s">
        <v>556</v>
      </c>
      <c r="J158" s="742" t="s">
        <v>33</v>
      </c>
      <c r="K158" s="742" t="s">
        <v>535</v>
      </c>
      <c r="L158" s="299"/>
      <c r="M158" s="746" t="s">
        <v>110</v>
      </c>
      <c r="N158" s="817">
        <v>88834</v>
      </c>
      <c r="O158" s="746" t="s">
        <v>110</v>
      </c>
      <c r="P158" s="737" t="s">
        <v>32</v>
      </c>
      <c r="Q158" s="1000"/>
      <c r="R158" s="1000"/>
      <c r="S158" s="1076"/>
      <c r="T158" s="1076"/>
      <c r="U158" s="1076"/>
      <c r="V158" s="753">
        <v>7147</v>
      </c>
      <c r="W158" s="723"/>
      <c r="X158" s="753">
        <v>7147</v>
      </c>
      <c r="Y158" s="1064"/>
      <c r="Z158" s="1001"/>
      <c r="AA158" s="1495"/>
      <c r="AB158" s="735">
        <v>0</v>
      </c>
      <c r="AC158" s="735">
        <v>0</v>
      </c>
      <c r="AD158" s="734">
        <v>0</v>
      </c>
      <c r="AE158" s="720" t="s">
        <v>734</v>
      </c>
      <c r="AF158" s="724"/>
    </row>
    <row r="159" spans="1:32" ht="24.75" customHeight="1">
      <c r="A159" s="298" t="s">
        <v>770</v>
      </c>
      <c r="B159" s="355" t="s">
        <v>42</v>
      </c>
      <c r="C159" s="299">
        <v>46127</v>
      </c>
      <c r="D159" s="455"/>
      <c r="E159" s="299"/>
      <c r="F159" s="298"/>
      <c r="G159" s="741"/>
      <c r="H159" s="752">
        <v>83</v>
      </c>
      <c r="I159" s="301" t="s">
        <v>556</v>
      </c>
      <c r="J159" s="742" t="s">
        <v>33</v>
      </c>
      <c r="K159" s="742" t="s">
        <v>535</v>
      </c>
      <c r="L159" s="299"/>
      <c r="M159" s="746" t="s">
        <v>110</v>
      </c>
      <c r="N159" s="817">
        <v>81027.5</v>
      </c>
      <c r="O159" s="746" t="s">
        <v>110</v>
      </c>
      <c r="P159" s="737" t="s">
        <v>32</v>
      </c>
      <c r="Q159" s="1000"/>
      <c r="R159" s="1000"/>
      <c r="S159" s="1076"/>
      <c r="T159" s="1076"/>
      <c r="U159" s="1076"/>
      <c r="V159" s="753">
        <v>6376</v>
      </c>
      <c r="W159" s="723"/>
      <c r="X159" s="753">
        <v>6376</v>
      </c>
      <c r="Y159" s="1064"/>
      <c r="Z159" s="1001"/>
      <c r="AA159" s="1495"/>
      <c r="AB159" s="735">
        <v>0</v>
      </c>
      <c r="AC159" s="735">
        <v>0</v>
      </c>
      <c r="AD159" s="734">
        <v>0</v>
      </c>
      <c r="AE159" s="720" t="s">
        <v>734</v>
      </c>
      <c r="AF159" s="724"/>
    </row>
    <row r="160" spans="1:32" ht="24.75" customHeight="1">
      <c r="A160" s="298" t="s">
        <v>771</v>
      </c>
      <c r="B160" s="355" t="s">
        <v>42</v>
      </c>
      <c r="C160" s="299">
        <v>46248</v>
      </c>
      <c r="D160" s="455"/>
      <c r="E160" s="299"/>
      <c r="F160" s="298"/>
      <c r="G160" s="741"/>
      <c r="H160" s="752">
        <v>63</v>
      </c>
      <c r="I160" s="301" t="s">
        <v>556</v>
      </c>
      <c r="J160" s="742" t="s">
        <v>33</v>
      </c>
      <c r="K160" s="742" t="s">
        <v>535</v>
      </c>
      <c r="L160" s="299"/>
      <c r="M160" s="746" t="s">
        <v>110</v>
      </c>
      <c r="N160" s="817">
        <v>60264</v>
      </c>
      <c r="O160" s="746" t="s">
        <v>110</v>
      </c>
      <c r="P160" s="737" t="s">
        <v>32</v>
      </c>
      <c r="Q160" s="1000"/>
      <c r="R160" s="1000"/>
      <c r="S160" s="1076"/>
      <c r="T160" s="1076"/>
      <c r="U160" s="1076"/>
      <c r="V160" s="753">
        <v>4784</v>
      </c>
      <c r="W160" s="723"/>
      <c r="X160" s="753">
        <v>4784</v>
      </c>
      <c r="Y160" s="1064"/>
      <c r="Z160" s="1001"/>
      <c r="AA160" s="1495"/>
      <c r="AB160" s="735">
        <v>0</v>
      </c>
      <c r="AC160" s="735">
        <v>0</v>
      </c>
      <c r="AD160" s="734">
        <v>0</v>
      </c>
      <c r="AE160" s="720" t="s">
        <v>734</v>
      </c>
      <c r="AF160" s="724"/>
    </row>
    <row r="161" spans="1:32" ht="24.75" customHeight="1">
      <c r="A161" s="298" t="s">
        <v>772</v>
      </c>
      <c r="B161" s="355" t="s">
        <v>42</v>
      </c>
      <c r="C161" s="299">
        <v>46248</v>
      </c>
      <c r="D161" s="455"/>
      <c r="E161" s="299"/>
      <c r="F161" s="298"/>
      <c r="G161" s="741"/>
      <c r="H161" s="752">
        <v>86</v>
      </c>
      <c r="I161" s="301" t="s">
        <v>556</v>
      </c>
      <c r="J161" s="742" t="s">
        <v>33</v>
      </c>
      <c r="K161" s="742" t="s">
        <v>535</v>
      </c>
      <c r="L161" s="299"/>
      <c r="M161" s="746" t="s">
        <v>110</v>
      </c>
      <c r="N161" s="817">
        <v>81096</v>
      </c>
      <c r="O161" s="746" t="s">
        <v>110</v>
      </c>
      <c r="P161" s="737" t="s">
        <v>32</v>
      </c>
      <c r="Q161" s="1000"/>
      <c r="R161" s="1000"/>
      <c r="S161" s="1076"/>
      <c r="T161" s="1076"/>
      <c r="U161" s="1076"/>
      <c r="V161" s="753">
        <v>6387</v>
      </c>
      <c r="W161" s="723"/>
      <c r="X161" s="753">
        <v>6387</v>
      </c>
      <c r="Y161" s="1064"/>
      <c r="Z161" s="1001"/>
      <c r="AA161" s="1495"/>
      <c r="AB161" s="735">
        <v>0</v>
      </c>
      <c r="AC161" s="735">
        <v>0</v>
      </c>
      <c r="AD161" s="734">
        <v>0</v>
      </c>
      <c r="AE161" s="720" t="s">
        <v>734</v>
      </c>
      <c r="AF161" s="724"/>
    </row>
    <row r="162" spans="1:32" ht="24.75" customHeight="1">
      <c r="A162" s="298" t="s">
        <v>773</v>
      </c>
      <c r="B162" s="355" t="s">
        <v>42</v>
      </c>
      <c r="C162" s="299">
        <v>46280</v>
      </c>
      <c r="D162" s="455"/>
      <c r="E162" s="299"/>
      <c r="F162" s="298"/>
      <c r="G162" s="741"/>
      <c r="H162" s="752">
        <v>81</v>
      </c>
      <c r="I162" s="301" t="s">
        <v>556</v>
      </c>
      <c r="J162" s="742" t="s">
        <v>33</v>
      </c>
      <c r="K162" s="742" t="s">
        <v>535</v>
      </c>
      <c r="L162" s="299"/>
      <c r="M162" s="746" t="s">
        <v>110</v>
      </c>
      <c r="N162" s="817">
        <v>79796</v>
      </c>
      <c r="O162" s="746" t="s">
        <v>110</v>
      </c>
      <c r="P162" s="737" t="s">
        <v>32</v>
      </c>
      <c r="Q162" s="1000"/>
      <c r="R162" s="1000"/>
      <c r="S162" s="1076"/>
      <c r="T162" s="1076"/>
      <c r="U162" s="1076"/>
      <c r="V162" s="753">
        <v>6372</v>
      </c>
      <c r="W162" s="723"/>
      <c r="X162" s="753">
        <v>6372</v>
      </c>
      <c r="Y162" s="1064"/>
      <c r="Z162" s="1001"/>
      <c r="AA162" s="1495"/>
      <c r="AB162" s="735">
        <v>0</v>
      </c>
      <c r="AC162" s="735">
        <v>0</v>
      </c>
      <c r="AD162" s="734">
        <v>0</v>
      </c>
      <c r="AE162" s="720" t="s">
        <v>734</v>
      </c>
      <c r="AF162" s="724"/>
    </row>
    <row r="163" spans="1:32" ht="24.75" customHeight="1">
      <c r="A163" s="298" t="s">
        <v>774</v>
      </c>
      <c r="B163" s="355" t="s">
        <v>42</v>
      </c>
      <c r="C163" s="299">
        <v>46157</v>
      </c>
      <c r="D163" s="455"/>
      <c r="E163" s="299"/>
      <c r="F163" s="298"/>
      <c r="G163" s="741"/>
      <c r="H163" s="752">
        <v>77</v>
      </c>
      <c r="I163" s="301" t="s">
        <v>556</v>
      </c>
      <c r="J163" s="742" t="s">
        <v>33</v>
      </c>
      <c r="K163" s="742" t="s">
        <v>535</v>
      </c>
      <c r="L163" s="299"/>
      <c r="M163" s="746" t="s">
        <v>110</v>
      </c>
      <c r="N163" s="817">
        <v>69082</v>
      </c>
      <c r="O163" s="746" t="s">
        <v>110</v>
      </c>
      <c r="P163" s="737" t="s">
        <v>32</v>
      </c>
      <c r="Q163" s="1000"/>
      <c r="R163" s="1000"/>
      <c r="S163" s="1076"/>
      <c r="T163" s="1076"/>
      <c r="U163" s="1076"/>
      <c r="V163" s="753">
        <v>5363</v>
      </c>
      <c r="W163" s="723"/>
      <c r="X163" s="753">
        <v>5363</v>
      </c>
      <c r="Y163" s="1064"/>
      <c r="Z163" s="1001"/>
      <c r="AA163" s="1495"/>
      <c r="AB163" s="735">
        <v>0</v>
      </c>
      <c r="AC163" s="735">
        <v>0</v>
      </c>
      <c r="AD163" s="734">
        <v>0</v>
      </c>
      <c r="AE163" s="720" t="s">
        <v>734</v>
      </c>
      <c r="AF163" s="724"/>
    </row>
    <row r="164" spans="1:32" ht="24.75" customHeight="1">
      <c r="A164" s="298" t="s">
        <v>775</v>
      </c>
      <c r="B164" s="355" t="s">
        <v>42</v>
      </c>
      <c r="C164" s="299">
        <v>46281</v>
      </c>
      <c r="D164" s="455"/>
      <c r="E164" s="299"/>
      <c r="F164" s="298"/>
      <c r="G164" s="741"/>
      <c r="H164" s="752">
        <v>67</v>
      </c>
      <c r="I164" s="301" t="s">
        <v>556</v>
      </c>
      <c r="J164" s="742" t="s">
        <v>33</v>
      </c>
      <c r="K164" s="742" t="s">
        <v>535</v>
      </c>
      <c r="L164" s="299"/>
      <c r="M164" s="746" t="s">
        <v>110</v>
      </c>
      <c r="N164" s="817">
        <v>65448</v>
      </c>
      <c r="O164" s="746" t="s">
        <v>110</v>
      </c>
      <c r="P164" s="737" t="s">
        <v>32</v>
      </c>
      <c r="Q164" s="1000"/>
      <c r="R164" s="1000"/>
      <c r="S164" s="1076"/>
      <c r="T164" s="1076"/>
      <c r="U164" s="1076"/>
      <c r="V164" s="753">
        <v>5199</v>
      </c>
      <c r="W164" s="723"/>
      <c r="X164" s="753">
        <v>5199</v>
      </c>
      <c r="Y164" s="1064"/>
      <c r="Z164" s="1001"/>
      <c r="AA164" s="1495"/>
      <c r="AB164" s="735">
        <v>0</v>
      </c>
      <c r="AC164" s="735">
        <v>0</v>
      </c>
      <c r="AD164" s="734">
        <v>0</v>
      </c>
      <c r="AE164" s="720" t="s">
        <v>734</v>
      </c>
      <c r="AF164" s="724"/>
    </row>
    <row r="165" spans="1:32" ht="24.75" customHeight="1">
      <c r="A165" s="298" t="s">
        <v>776</v>
      </c>
      <c r="B165" s="355" t="s">
        <v>42</v>
      </c>
      <c r="C165" s="299">
        <v>46310</v>
      </c>
      <c r="D165" s="455"/>
      <c r="E165" s="299"/>
      <c r="F165" s="298"/>
      <c r="G165" s="741"/>
      <c r="H165" s="752">
        <v>90</v>
      </c>
      <c r="I165" s="301" t="s">
        <v>556</v>
      </c>
      <c r="J165" s="742" t="s">
        <v>33</v>
      </c>
      <c r="K165" s="742" t="s">
        <v>535</v>
      </c>
      <c r="L165" s="299"/>
      <c r="M165" s="746" t="s">
        <v>110</v>
      </c>
      <c r="N165" s="817">
        <v>116020.5</v>
      </c>
      <c r="O165" s="746" t="s">
        <v>110</v>
      </c>
      <c r="P165" s="737" t="s">
        <v>32</v>
      </c>
      <c r="Q165" s="1000"/>
      <c r="R165" s="1000"/>
      <c r="S165" s="1076"/>
      <c r="T165" s="1076"/>
      <c r="U165" s="1076"/>
      <c r="V165" s="753">
        <v>9771</v>
      </c>
      <c r="W165" s="723"/>
      <c r="X165" s="753">
        <v>9771</v>
      </c>
      <c r="Y165" s="1064"/>
      <c r="Z165" s="1001"/>
      <c r="AA165" s="1495"/>
      <c r="AB165" s="735">
        <v>0</v>
      </c>
      <c r="AC165" s="735">
        <v>0</v>
      </c>
      <c r="AD165" s="734">
        <v>0</v>
      </c>
      <c r="AE165" s="720" t="s">
        <v>734</v>
      </c>
      <c r="AF165" s="724"/>
    </row>
    <row r="166" spans="1:32" ht="24.75" customHeight="1">
      <c r="A166" s="298" t="s">
        <v>777</v>
      </c>
      <c r="B166" s="355" t="s">
        <v>42</v>
      </c>
      <c r="C166" s="299">
        <v>46372</v>
      </c>
      <c r="D166" s="455"/>
      <c r="E166" s="299"/>
      <c r="F166" s="298"/>
      <c r="G166" s="741"/>
      <c r="H166" s="752">
        <v>90</v>
      </c>
      <c r="I166" s="301" t="s">
        <v>556</v>
      </c>
      <c r="J166" s="742" t="s">
        <v>33</v>
      </c>
      <c r="K166" s="742" t="s">
        <v>535</v>
      </c>
      <c r="L166" s="299"/>
      <c r="M166" s="746" t="s">
        <v>110</v>
      </c>
      <c r="N166" s="817">
        <v>114306</v>
      </c>
      <c r="O166" s="746" t="s">
        <v>110</v>
      </c>
      <c r="P166" s="737" t="s">
        <v>32</v>
      </c>
      <c r="Q166" s="1000"/>
      <c r="R166" s="1000"/>
      <c r="S166" s="1076"/>
      <c r="T166" s="1076"/>
      <c r="U166" s="1076"/>
      <c r="V166" s="753">
        <v>9562</v>
      </c>
      <c r="W166" s="723"/>
      <c r="X166" s="753">
        <v>9562</v>
      </c>
      <c r="Y166" s="1064"/>
      <c r="Z166" s="1001"/>
      <c r="AA166" s="1495"/>
      <c r="AB166" s="735">
        <v>0</v>
      </c>
      <c r="AC166" s="735">
        <v>0</v>
      </c>
      <c r="AD166" s="734">
        <v>0</v>
      </c>
      <c r="AE166" s="720" t="s">
        <v>734</v>
      </c>
      <c r="AF166" s="724"/>
    </row>
    <row r="167" spans="1:32" ht="24.75" customHeight="1">
      <c r="A167" s="298" t="s">
        <v>778</v>
      </c>
      <c r="B167" s="355" t="s">
        <v>42</v>
      </c>
      <c r="C167" s="299">
        <v>46372</v>
      </c>
      <c r="D167" s="455"/>
      <c r="E167" s="299"/>
      <c r="F167" s="298"/>
      <c r="G167" s="741"/>
      <c r="H167" s="752">
        <v>87</v>
      </c>
      <c r="I167" s="301" t="s">
        <v>556</v>
      </c>
      <c r="J167" s="742" t="s">
        <v>33</v>
      </c>
      <c r="K167" s="742" t="s">
        <v>535</v>
      </c>
      <c r="L167" s="299"/>
      <c r="M167" s="746" t="s">
        <v>110</v>
      </c>
      <c r="N167" s="817">
        <v>80784</v>
      </c>
      <c r="O167" s="746" t="s">
        <v>110</v>
      </c>
      <c r="P167" s="737" t="s">
        <v>32</v>
      </c>
      <c r="Q167" s="1000"/>
      <c r="R167" s="1000"/>
      <c r="S167" s="1076"/>
      <c r="T167" s="1076"/>
      <c r="U167" s="1076"/>
      <c r="V167" s="753">
        <v>6309</v>
      </c>
      <c r="W167" s="723"/>
      <c r="X167" s="753">
        <v>6309</v>
      </c>
      <c r="Y167" s="1064"/>
      <c r="Z167" s="1001"/>
      <c r="AA167" s="1495"/>
      <c r="AB167" s="735">
        <v>0</v>
      </c>
      <c r="AC167" s="735">
        <v>0</v>
      </c>
      <c r="AD167" s="734">
        <v>0</v>
      </c>
      <c r="AE167" s="720" t="s">
        <v>734</v>
      </c>
      <c r="AF167" s="724"/>
    </row>
    <row r="168" spans="1:32" ht="24.75" customHeight="1">
      <c r="A168" s="298" t="s">
        <v>779</v>
      </c>
      <c r="B168" s="355" t="s">
        <v>42</v>
      </c>
      <c r="C168" s="299">
        <v>46340</v>
      </c>
      <c r="D168" s="455"/>
      <c r="E168" s="299"/>
      <c r="F168" s="298"/>
      <c r="G168" s="741"/>
      <c r="H168" s="752">
        <v>90</v>
      </c>
      <c r="I168" s="301" t="s">
        <v>556</v>
      </c>
      <c r="J168" s="742" t="s">
        <v>33</v>
      </c>
      <c r="K168" s="742" t="s">
        <v>535</v>
      </c>
      <c r="L168" s="299"/>
      <c r="M168" s="746" t="s">
        <v>110</v>
      </c>
      <c r="N168" s="817">
        <v>125540.85</v>
      </c>
      <c r="O168" s="746" t="s">
        <v>110</v>
      </c>
      <c r="P168" s="737" t="s">
        <v>32</v>
      </c>
      <c r="Q168" s="1000"/>
      <c r="R168" s="1000"/>
      <c r="S168" s="1076"/>
      <c r="T168" s="1076"/>
      <c r="U168" s="1076"/>
      <c r="V168" s="753">
        <v>10260</v>
      </c>
      <c r="W168" s="723"/>
      <c r="X168" s="753">
        <v>10260</v>
      </c>
      <c r="Y168" s="1064"/>
      <c r="Z168" s="1001"/>
      <c r="AA168" s="1495"/>
      <c r="AB168" s="735">
        <v>0</v>
      </c>
      <c r="AC168" s="735">
        <v>0</v>
      </c>
      <c r="AD168" s="734">
        <v>0</v>
      </c>
      <c r="AE168" s="720" t="s">
        <v>734</v>
      </c>
      <c r="AF168" s="724"/>
    </row>
    <row r="169" spans="1:32" ht="24.75" customHeight="1">
      <c r="A169" s="298" t="s">
        <v>780</v>
      </c>
      <c r="B169" s="355" t="s">
        <v>42</v>
      </c>
      <c r="C169" s="299">
        <v>46340</v>
      </c>
      <c r="D169" s="455"/>
      <c r="E169" s="299"/>
      <c r="F169" s="298"/>
      <c r="G169" s="741"/>
      <c r="H169" s="752">
        <v>89</v>
      </c>
      <c r="I169" s="301" t="s">
        <v>556</v>
      </c>
      <c r="J169" s="742" t="s">
        <v>33</v>
      </c>
      <c r="K169" s="742" t="s">
        <v>535</v>
      </c>
      <c r="L169" s="299"/>
      <c r="M169" s="746" t="s">
        <v>110</v>
      </c>
      <c r="N169" s="817">
        <v>119327</v>
      </c>
      <c r="O169" s="746" t="s">
        <v>110</v>
      </c>
      <c r="P169" s="737" t="s">
        <v>32</v>
      </c>
      <c r="Q169" s="1000"/>
      <c r="R169" s="1000"/>
      <c r="S169" s="1076"/>
      <c r="T169" s="1076"/>
      <c r="U169" s="1076"/>
      <c r="V169" s="753">
        <v>10080</v>
      </c>
      <c r="W169" s="723"/>
      <c r="X169" s="753">
        <v>10080</v>
      </c>
      <c r="Y169" s="1064"/>
      <c r="Z169" s="1001"/>
      <c r="AA169" s="1495"/>
      <c r="AB169" s="735">
        <v>0</v>
      </c>
      <c r="AC169" s="735">
        <v>0</v>
      </c>
      <c r="AD169" s="734">
        <v>0</v>
      </c>
      <c r="AE169" s="720" t="s">
        <v>734</v>
      </c>
      <c r="AF169" s="724"/>
    </row>
    <row r="170" spans="1:32" ht="24.75" customHeight="1">
      <c r="A170" s="298" t="s">
        <v>781</v>
      </c>
      <c r="B170" s="355" t="s">
        <v>42</v>
      </c>
      <c r="C170" s="299">
        <v>46340</v>
      </c>
      <c r="D170" s="455"/>
      <c r="E170" s="299"/>
      <c r="F170" s="298"/>
      <c r="G170" s="741"/>
      <c r="H170" s="752">
        <v>76</v>
      </c>
      <c r="I170" s="301" t="s">
        <v>556</v>
      </c>
      <c r="J170" s="742" t="s">
        <v>33</v>
      </c>
      <c r="K170" s="742" t="s">
        <v>535</v>
      </c>
      <c r="L170" s="299"/>
      <c r="M170" s="746" t="s">
        <v>110</v>
      </c>
      <c r="N170" s="817">
        <v>85720</v>
      </c>
      <c r="O170" s="746" t="s">
        <v>110</v>
      </c>
      <c r="P170" s="737" t="s">
        <v>32</v>
      </c>
      <c r="Q170" s="1000"/>
      <c r="R170" s="1000"/>
      <c r="S170" s="1076"/>
      <c r="T170" s="1076"/>
      <c r="U170" s="1076"/>
      <c r="V170" s="753">
        <v>6859</v>
      </c>
      <c r="W170" s="723"/>
      <c r="X170" s="753">
        <v>6859</v>
      </c>
      <c r="Y170" s="1064"/>
      <c r="Z170" s="1001"/>
      <c r="AA170" s="1495"/>
      <c r="AB170" s="735">
        <v>0</v>
      </c>
      <c r="AC170" s="735">
        <v>0</v>
      </c>
      <c r="AD170" s="734">
        <v>0</v>
      </c>
      <c r="AE170" s="720" t="s">
        <v>734</v>
      </c>
      <c r="AF170" s="724"/>
    </row>
    <row r="171" spans="1:32" ht="24.75" customHeight="1">
      <c r="A171" s="298" t="s">
        <v>782</v>
      </c>
      <c r="B171" s="355" t="s">
        <v>42</v>
      </c>
      <c r="C171" s="299">
        <v>46340</v>
      </c>
      <c r="D171" s="455"/>
      <c r="E171" s="299"/>
      <c r="F171" s="298"/>
      <c r="G171" s="741"/>
      <c r="H171" s="752">
        <v>84</v>
      </c>
      <c r="I171" s="301" t="s">
        <v>556</v>
      </c>
      <c r="J171" s="742" t="s">
        <v>33</v>
      </c>
      <c r="K171" s="742" t="s">
        <v>535</v>
      </c>
      <c r="L171" s="299"/>
      <c r="M171" s="746" t="s">
        <v>110</v>
      </c>
      <c r="N171" s="817">
        <v>75682</v>
      </c>
      <c r="O171" s="746" t="s">
        <v>110</v>
      </c>
      <c r="P171" s="737" t="s">
        <v>32</v>
      </c>
      <c r="Q171" s="1000"/>
      <c r="R171" s="1000"/>
      <c r="S171" s="1076"/>
      <c r="T171" s="1076"/>
      <c r="U171" s="1076"/>
      <c r="V171" s="753">
        <v>5873</v>
      </c>
      <c r="W171" s="723"/>
      <c r="X171" s="753">
        <v>5873</v>
      </c>
      <c r="Y171" s="1064"/>
      <c r="Z171" s="1001"/>
      <c r="AA171" s="1495"/>
      <c r="AB171" s="735">
        <v>0</v>
      </c>
      <c r="AC171" s="735">
        <v>0</v>
      </c>
      <c r="AD171" s="734">
        <v>0</v>
      </c>
      <c r="AE171" s="720" t="s">
        <v>734</v>
      </c>
      <c r="AF171" s="724"/>
    </row>
    <row r="172" spans="1:32" ht="24.75" customHeight="1">
      <c r="A172" s="298" t="s">
        <v>783</v>
      </c>
      <c r="B172" s="355" t="s">
        <v>42</v>
      </c>
      <c r="C172" s="299">
        <v>46340</v>
      </c>
      <c r="D172" s="455"/>
      <c r="E172" s="299"/>
      <c r="F172" s="298"/>
      <c r="G172" s="741"/>
      <c r="H172" s="752">
        <v>55</v>
      </c>
      <c r="I172" s="301" t="s">
        <v>556</v>
      </c>
      <c r="J172" s="742" t="s">
        <v>33</v>
      </c>
      <c r="K172" s="742" t="s">
        <v>535</v>
      </c>
      <c r="L172" s="299"/>
      <c r="M172" s="746" t="s">
        <v>110</v>
      </c>
      <c r="N172" s="817">
        <v>60784</v>
      </c>
      <c r="O172" s="746" t="s">
        <v>110</v>
      </c>
      <c r="P172" s="737" t="s">
        <v>32</v>
      </c>
      <c r="Q172" s="1000"/>
      <c r="R172" s="1000"/>
      <c r="S172" s="1076"/>
      <c r="T172" s="1076"/>
      <c r="U172" s="1076"/>
      <c r="V172" s="753">
        <v>4945</v>
      </c>
      <c r="W172" s="723"/>
      <c r="X172" s="753">
        <v>4945</v>
      </c>
      <c r="Y172" s="1064"/>
      <c r="Z172" s="1001"/>
      <c r="AA172" s="1495"/>
      <c r="AB172" s="735">
        <v>0</v>
      </c>
      <c r="AC172" s="735">
        <v>0</v>
      </c>
      <c r="AD172" s="734">
        <v>0</v>
      </c>
      <c r="AE172" s="720" t="s">
        <v>734</v>
      </c>
      <c r="AF172" s="724"/>
    </row>
    <row r="173" spans="1:32" ht="24.75" customHeight="1">
      <c r="A173" s="298" t="s">
        <v>784</v>
      </c>
      <c r="B173" s="355" t="s">
        <v>42</v>
      </c>
      <c r="C173" s="299">
        <v>46248</v>
      </c>
      <c r="D173" s="455"/>
      <c r="E173" s="299"/>
      <c r="F173" s="298"/>
      <c r="G173" s="741"/>
      <c r="H173" s="752">
        <v>54</v>
      </c>
      <c r="I173" s="301" t="s">
        <v>556</v>
      </c>
      <c r="J173" s="742" t="s">
        <v>33</v>
      </c>
      <c r="K173" s="742" t="s">
        <v>535</v>
      </c>
      <c r="L173" s="299"/>
      <c r="M173" s="746" t="s">
        <v>110</v>
      </c>
      <c r="N173" s="817">
        <v>52670</v>
      </c>
      <c r="O173" s="746" t="s">
        <v>110</v>
      </c>
      <c r="P173" s="737" t="s">
        <v>32</v>
      </c>
      <c r="Q173" s="1000"/>
      <c r="R173" s="1000"/>
      <c r="S173" s="1076"/>
      <c r="T173" s="1076"/>
      <c r="U173" s="1076"/>
      <c r="V173" s="753">
        <v>4275</v>
      </c>
      <c r="W173" s="723"/>
      <c r="X173" s="753">
        <v>4275</v>
      </c>
      <c r="Y173" s="1064"/>
      <c r="Z173" s="1001"/>
      <c r="AA173" s="1495"/>
      <c r="AB173" s="735">
        <v>0</v>
      </c>
      <c r="AC173" s="735">
        <v>0</v>
      </c>
      <c r="AD173" s="734">
        <v>0</v>
      </c>
      <c r="AE173" s="720" t="s">
        <v>734</v>
      </c>
      <c r="AF173" s="724"/>
    </row>
    <row r="174" spans="1:32" ht="24.75" customHeight="1">
      <c r="A174" s="298" t="s">
        <v>785</v>
      </c>
      <c r="B174" s="355" t="s">
        <v>42</v>
      </c>
      <c r="C174" s="299">
        <v>46102</v>
      </c>
      <c r="D174" s="455"/>
      <c r="E174" s="299"/>
      <c r="F174" s="298"/>
      <c r="G174" s="741"/>
      <c r="H174" s="752">
        <v>88</v>
      </c>
      <c r="I174" s="301" t="s">
        <v>556</v>
      </c>
      <c r="J174" s="742" t="s">
        <v>33</v>
      </c>
      <c r="K174" s="742" t="s">
        <v>535</v>
      </c>
      <c r="L174" s="299"/>
      <c r="M174" s="746" t="s">
        <v>238</v>
      </c>
      <c r="N174" s="817"/>
      <c r="O174" s="746" t="s">
        <v>238</v>
      </c>
      <c r="P174" s="737" t="s">
        <v>32</v>
      </c>
      <c r="Q174" s="1000"/>
      <c r="R174" s="1000"/>
      <c r="S174" s="1076"/>
      <c r="T174" s="1076"/>
      <c r="U174" s="1076"/>
      <c r="V174" s="753">
        <v>6378</v>
      </c>
      <c r="W174" s="723"/>
      <c r="X174" s="753">
        <v>6378</v>
      </c>
      <c r="Y174" s="1064"/>
      <c r="Z174" s="1001"/>
      <c r="AA174" s="1495"/>
      <c r="AB174" s="735">
        <v>0</v>
      </c>
      <c r="AC174" s="735">
        <v>0</v>
      </c>
      <c r="AD174" s="734">
        <v>0</v>
      </c>
      <c r="AE174" s="720" t="s">
        <v>786</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7373</v>
      </c>
      <c r="W175" s="723"/>
      <c r="X175" s="753">
        <v>7373</v>
      </c>
      <c r="Y175" s="1064"/>
      <c r="Z175" s="1001"/>
      <c r="AA175" s="1495"/>
      <c r="AB175" s="735">
        <v>0</v>
      </c>
      <c r="AC175" s="735">
        <v>0</v>
      </c>
      <c r="AD175" s="734">
        <v>0</v>
      </c>
      <c r="AE175" s="720" t="s">
        <v>786</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5781</v>
      </c>
      <c r="W176" s="723"/>
      <c r="X176" s="753">
        <v>5781</v>
      </c>
      <c r="Y176" s="1064"/>
      <c r="Z176" s="1001"/>
      <c r="AA176" s="1495"/>
      <c r="AB176" s="735">
        <v>0</v>
      </c>
      <c r="AC176" s="735">
        <v>0</v>
      </c>
      <c r="AD176" s="734">
        <v>0</v>
      </c>
      <c r="AE176" s="720" t="s">
        <v>786</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9051</v>
      </c>
      <c r="W177" s="723"/>
      <c r="X177" s="753">
        <v>9051</v>
      </c>
      <c r="Y177" s="1064"/>
      <c r="Z177" s="1001"/>
      <c r="AA177" s="1495"/>
      <c r="AB177" s="735">
        <v>0</v>
      </c>
      <c r="AC177" s="735">
        <v>0</v>
      </c>
      <c r="AD177" s="734">
        <v>0</v>
      </c>
      <c r="AE177" s="720" t="s">
        <v>786</v>
      </c>
      <c r="AF177" s="724"/>
    </row>
    <row r="178" spans="1:32" ht="24.75" customHeight="1">
      <c r="A178" s="298" t="s">
        <v>790</v>
      </c>
      <c r="B178" s="355" t="s">
        <v>42</v>
      </c>
      <c r="C178" s="299">
        <v>46227</v>
      </c>
      <c r="D178" s="455"/>
      <c r="E178" s="299"/>
      <c r="F178" s="298"/>
      <c r="G178" s="741"/>
      <c r="H178" s="752">
        <v>0</v>
      </c>
      <c r="I178" s="301" t="s">
        <v>556</v>
      </c>
      <c r="J178" s="742" t="s">
        <v>33</v>
      </c>
      <c r="K178" s="742" t="s">
        <v>535</v>
      </c>
      <c r="L178" s="299"/>
      <c r="M178" s="746" t="s">
        <v>110</v>
      </c>
      <c r="N178" s="817">
        <v>9232.4</v>
      </c>
      <c r="O178" s="746" t="s">
        <v>110</v>
      </c>
      <c r="P178" s="737" t="s">
        <v>32</v>
      </c>
      <c r="Q178" s="1000"/>
      <c r="R178" s="1000"/>
      <c r="S178" s="1076"/>
      <c r="T178" s="1076"/>
      <c r="U178" s="1076"/>
      <c r="V178" s="753">
        <v>7261</v>
      </c>
      <c r="W178" s="723"/>
      <c r="X178" s="753">
        <v>7261</v>
      </c>
      <c r="Y178" s="1064"/>
      <c r="Z178" s="1001"/>
      <c r="AA178" s="1495"/>
      <c r="AB178" s="735">
        <v>0</v>
      </c>
      <c r="AC178" s="735">
        <v>0</v>
      </c>
      <c r="AD178" s="734">
        <v>0</v>
      </c>
      <c r="AE178" s="720" t="s">
        <v>791</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9638</v>
      </c>
      <c r="W179" s="723"/>
      <c r="X179" s="753">
        <v>9638</v>
      </c>
      <c r="Y179" s="1064"/>
      <c r="Z179" s="1001"/>
      <c r="AA179" s="1495"/>
      <c r="AB179" s="735">
        <v>0</v>
      </c>
      <c r="AC179" s="735">
        <v>0</v>
      </c>
      <c r="AD179" s="734">
        <v>0</v>
      </c>
      <c r="AE179" s="720" t="s">
        <v>786</v>
      </c>
      <c r="AF179" s="724"/>
    </row>
    <row r="180" spans="1:32" ht="24.75" customHeight="1">
      <c r="A180" s="298" t="s">
        <v>793</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8746</v>
      </c>
      <c r="W180" s="723"/>
      <c r="X180" s="753">
        <v>8746</v>
      </c>
      <c r="Y180" s="1064"/>
      <c r="Z180" s="1001"/>
      <c r="AA180" s="1495"/>
      <c r="AB180" s="735">
        <v>0</v>
      </c>
      <c r="AC180" s="735">
        <v>0</v>
      </c>
      <c r="AD180" s="734">
        <v>0</v>
      </c>
      <c r="AE180" s="720" t="s">
        <v>786</v>
      </c>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1065" t="s">
        <v>794</v>
      </c>
      <c r="B183" s="1065" t="s">
        <v>90</v>
      </c>
      <c r="C183" s="1065" t="s">
        <v>91</v>
      </c>
      <c r="D183" s="1065" t="s">
        <v>444</v>
      </c>
      <c r="E183" s="1065" t="s">
        <v>537</v>
      </c>
      <c r="F183" s="1065" t="s">
        <v>538</v>
      </c>
      <c r="G183" s="1065" t="s">
        <v>92</v>
      </c>
      <c r="H183" s="1065" t="s">
        <v>68</v>
      </c>
      <c r="I183" s="1065" t="s">
        <v>93</v>
      </c>
      <c r="J183" s="1065" t="s">
        <v>26</v>
      </c>
      <c r="K183" s="1065" t="s">
        <v>539</v>
      </c>
      <c r="L183" s="1065" t="s">
        <v>96</v>
      </c>
      <c r="M183" s="1065" t="s">
        <v>95</v>
      </c>
      <c r="N183" s="1066" t="s">
        <v>540</v>
      </c>
      <c r="O183" s="1065" t="s">
        <v>94</v>
      </c>
      <c r="P183" s="1083" t="s">
        <v>97</v>
      </c>
      <c r="Q183" s="1084" t="s">
        <v>98</v>
      </c>
      <c r="R183" s="1052" t="s">
        <v>541</v>
      </c>
      <c r="S183" s="1052" t="s">
        <v>542</v>
      </c>
      <c r="T183" s="1052" t="s">
        <v>543</v>
      </c>
      <c r="U183" s="1052" t="s">
        <v>544</v>
      </c>
      <c r="V183" s="1084" t="s">
        <v>69</v>
      </c>
      <c r="W183" s="1084" t="s">
        <v>545</v>
      </c>
      <c r="X183" s="1084" t="s">
        <v>546</v>
      </c>
      <c r="Y183" s="1084" t="s">
        <v>505</v>
      </c>
      <c r="Z183" s="1084" t="s">
        <v>547</v>
      </c>
      <c r="AA183" s="1498" t="s">
        <v>548</v>
      </c>
      <c r="AB183" s="1085" t="s">
        <v>549</v>
      </c>
      <c r="AC183" s="1084" t="s">
        <v>507</v>
      </c>
      <c r="AD183" s="1084" t="s">
        <v>550</v>
      </c>
      <c r="AE183" s="1086" t="s">
        <v>551</v>
      </c>
      <c r="AF183" s="724"/>
    </row>
    <row r="184" spans="1:32" ht="24.75" customHeight="1">
      <c r="A184" s="741" t="s">
        <v>795</v>
      </c>
      <c r="B184" s="355" t="s">
        <v>43</v>
      </c>
      <c r="C184" s="740">
        <v>46173</v>
      </c>
      <c r="D184" s="455" t="s">
        <v>60</v>
      </c>
      <c r="E184" s="740">
        <v>46029</v>
      </c>
      <c r="F184" s="741" t="s">
        <v>796</v>
      </c>
      <c r="G184" s="741"/>
      <c r="H184" s="742">
        <v>71</v>
      </c>
      <c r="I184" s="301" t="s">
        <v>556</v>
      </c>
      <c r="J184" s="742" t="s">
        <v>30</v>
      </c>
      <c r="K184" s="742"/>
      <c r="L184" s="740"/>
      <c r="M184" s="746" t="s">
        <v>110</v>
      </c>
      <c r="N184" s="772">
        <v>74320.899999999994</v>
      </c>
      <c r="O184" s="746" t="s">
        <v>110</v>
      </c>
      <c r="P184" s="727" t="s">
        <v>29</v>
      </c>
      <c r="Q184" s="718">
        <v>46024</v>
      </c>
      <c r="R184" s="754"/>
      <c r="S184" s="748"/>
      <c r="T184" s="748"/>
      <c r="U184" s="748"/>
      <c r="V184" s="723">
        <v>5990</v>
      </c>
      <c r="W184" s="723">
        <v>5907</v>
      </c>
      <c r="X184" s="1373">
        <f t="shared" ref="X184:X193" si="14">SUM(V184-W184)</f>
        <v>83</v>
      </c>
      <c r="Y184" s="29">
        <f t="shared" ref="Y184:Y193" si="15">IFERROR($W184/$V184, 0)</f>
        <v>0.98614357262103502</v>
      </c>
      <c r="Z184" s="718">
        <v>46140</v>
      </c>
      <c r="AA184" s="694"/>
      <c r="AB184" s="735">
        <v>0</v>
      </c>
      <c r="AC184" s="735">
        <v>0</v>
      </c>
      <c r="AD184" s="734">
        <v>0</v>
      </c>
      <c r="AE184" s="720" t="s">
        <v>797</v>
      </c>
      <c r="AF184" s="724"/>
    </row>
    <row r="185" spans="1:32" ht="24.75" customHeight="1">
      <c r="A185" s="741" t="s">
        <v>798</v>
      </c>
      <c r="B185" s="355" t="s">
        <v>43</v>
      </c>
      <c r="C185" s="740">
        <v>46203</v>
      </c>
      <c r="D185" s="455" t="s">
        <v>60</v>
      </c>
      <c r="E185" s="740">
        <v>46029</v>
      </c>
      <c r="F185" s="741" t="s">
        <v>796</v>
      </c>
      <c r="G185" s="741"/>
      <c r="H185" s="742">
        <v>88</v>
      </c>
      <c r="I185" s="301" t="s">
        <v>556</v>
      </c>
      <c r="J185" s="742" t="s">
        <v>30</v>
      </c>
      <c r="K185" s="742"/>
      <c r="L185" s="740"/>
      <c r="M185" s="746" t="s">
        <v>110</v>
      </c>
      <c r="N185" s="772">
        <v>88069</v>
      </c>
      <c r="O185" s="746" t="s">
        <v>110</v>
      </c>
      <c r="P185" s="727" t="s">
        <v>29</v>
      </c>
      <c r="Q185" s="718">
        <v>46024</v>
      </c>
      <c r="R185" s="754"/>
      <c r="S185" s="748"/>
      <c r="T185" s="748"/>
      <c r="U185" s="748"/>
      <c r="V185" s="723">
        <v>7242</v>
      </c>
      <c r="W185" s="723">
        <v>6824</v>
      </c>
      <c r="X185" s="1373">
        <f t="shared" si="14"/>
        <v>418</v>
      </c>
      <c r="Y185" s="29">
        <f t="shared" si="15"/>
        <v>0.94228113780723555</v>
      </c>
      <c r="Z185" s="718"/>
      <c r="AA185" s="694"/>
      <c r="AB185" s="735">
        <v>0</v>
      </c>
      <c r="AC185" s="735">
        <v>0</v>
      </c>
      <c r="AD185" s="734">
        <v>0</v>
      </c>
      <c r="AE185" s="720" t="s">
        <v>797</v>
      </c>
      <c r="AF185" s="724"/>
    </row>
    <row r="186" spans="1:32" ht="24.75" customHeight="1">
      <c r="A186" s="741" t="s">
        <v>799</v>
      </c>
      <c r="B186" s="355" t="s">
        <v>43</v>
      </c>
      <c r="C186" s="740">
        <v>46326</v>
      </c>
      <c r="D186" s="455" t="s">
        <v>60</v>
      </c>
      <c r="E186" s="740">
        <v>46029</v>
      </c>
      <c r="F186" s="741" t="s">
        <v>796</v>
      </c>
      <c r="G186" s="741"/>
      <c r="H186" s="742">
        <v>73</v>
      </c>
      <c r="I186" s="301" t="s">
        <v>556</v>
      </c>
      <c r="J186" s="742" t="s">
        <v>30</v>
      </c>
      <c r="K186" s="742"/>
      <c r="L186" s="744"/>
      <c r="M186" s="746" t="s">
        <v>110</v>
      </c>
      <c r="N186" s="772">
        <v>99925.7</v>
      </c>
      <c r="O186" s="746" t="s">
        <v>110</v>
      </c>
      <c r="P186" s="727" t="s">
        <v>35</v>
      </c>
      <c r="Q186" s="718">
        <v>46024</v>
      </c>
      <c r="R186" s="718"/>
      <c r="S186" s="748"/>
      <c r="T186" s="748"/>
      <c r="U186" s="748"/>
      <c r="V186" s="723">
        <v>7660</v>
      </c>
      <c r="W186" s="723">
        <v>682</v>
      </c>
      <c r="X186" s="1373">
        <f t="shared" si="14"/>
        <v>6978</v>
      </c>
      <c r="Y186" s="29">
        <f t="shared" si="15"/>
        <v>8.9033942558746734E-2</v>
      </c>
      <c r="Z186" s="687"/>
      <c r="AA186" s="1496"/>
      <c r="AB186" s="735">
        <v>0</v>
      </c>
      <c r="AC186" s="735">
        <v>0</v>
      </c>
      <c r="AD186" s="734">
        <v>0</v>
      </c>
      <c r="AE186" s="720" t="s">
        <v>800</v>
      </c>
      <c r="AF186" s="724"/>
    </row>
    <row r="187" spans="1:32" ht="24.75" customHeight="1">
      <c r="A187" s="741" t="s">
        <v>801</v>
      </c>
      <c r="B187" s="355" t="s">
        <v>43</v>
      </c>
      <c r="C187" s="740">
        <v>46326</v>
      </c>
      <c r="D187" s="455"/>
      <c r="E187" s="740">
        <v>46029</v>
      </c>
      <c r="F187" s="741" t="s">
        <v>796</v>
      </c>
      <c r="G187" s="741"/>
      <c r="H187" s="742">
        <v>87</v>
      </c>
      <c r="I187" s="301" t="s">
        <v>556</v>
      </c>
      <c r="J187" s="742" t="s">
        <v>30</v>
      </c>
      <c r="K187" s="742"/>
      <c r="L187" s="744"/>
      <c r="M187" s="746" t="s">
        <v>110</v>
      </c>
      <c r="N187" s="772">
        <v>108458.4</v>
      </c>
      <c r="O187" s="746" t="s">
        <v>110</v>
      </c>
      <c r="P187" s="727" t="s">
        <v>32</v>
      </c>
      <c r="Q187" s="754"/>
      <c r="R187" s="754"/>
      <c r="S187" s="748"/>
      <c r="T187" s="748"/>
      <c r="U187" s="748"/>
      <c r="V187" s="723">
        <v>8596</v>
      </c>
      <c r="W187" s="723"/>
      <c r="X187" s="1373">
        <f t="shared" si="14"/>
        <v>8596</v>
      </c>
      <c r="Y187" s="29">
        <f t="shared" si="15"/>
        <v>0</v>
      </c>
      <c r="Z187" s="718"/>
      <c r="AA187" s="694"/>
      <c r="AB187" s="735">
        <v>0</v>
      </c>
      <c r="AC187" s="735">
        <v>0</v>
      </c>
      <c r="AD187" s="734">
        <v>0</v>
      </c>
      <c r="AE187" s="720" t="s">
        <v>800</v>
      </c>
      <c r="AF187" s="724"/>
    </row>
    <row r="188" spans="1:32" ht="24.75" customHeight="1">
      <c r="A188" s="741" t="s">
        <v>802</v>
      </c>
      <c r="B188" s="355" t="s">
        <v>43</v>
      </c>
      <c r="C188" s="740">
        <v>46326</v>
      </c>
      <c r="D188" s="455"/>
      <c r="E188" s="740">
        <v>46029</v>
      </c>
      <c r="F188" s="741" t="s">
        <v>796</v>
      </c>
      <c r="G188" s="741"/>
      <c r="H188" s="742">
        <v>70</v>
      </c>
      <c r="I188" s="301" t="s">
        <v>556</v>
      </c>
      <c r="J188" s="742" t="s">
        <v>30</v>
      </c>
      <c r="K188" s="742"/>
      <c r="L188" s="744"/>
      <c r="M188" s="746" t="s">
        <v>110</v>
      </c>
      <c r="N188" s="772">
        <v>70105.25</v>
      </c>
      <c r="O188" s="746" t="s">
        <v>110</v>
      </c>
      <c r="P188" s="727" t="s">
        <v>32</v>
      </c>
      <c r="Q188" s="754"/>
      <c r="R188" s="754"/>
      <c r="S188" s="748"/>
      <c r="T188" s="748"/>
      <c r="U188" s="748"/>
      <c r="V188" s="723">
        <v>5648</v>
      </c>
      <c r="W188" s="723"/>
      <c r="X188" s="1373">
        <f t="shared" si="14"/>
        <v>5648</v>
      </c>
      <c r="Y188" s="29">
        <f t="shared" si="15"/>
        <v>0</v>
      </c>
      <c r="Z188" s="687"/>
      <c r="AA188" s="1496"/>
      <c r="AB188" s="735">
        <v>0</v>
      </c>
      <c r="AC188" s="735">
        <v>0</v>
      </c>
      <c r="AD188" s="734">
        <v>0</v>
      </c>
      <c r="AE188" s="720" t="s">
        <v>800</v>
      </c>
      <c r="AF188" s="724"/>
    </row>
    <row r="189" spans="1:32" ht="24.75" customHeight="1">
      <c r="A189" s="741" t="s">
        <v>803</v>
      </c>
      <c r="B189" s="355" t="s">
        <v>43</v>
      </c>
      <c r="C189" s="740">
        <v>46326</v>
      </c>
      <c r="D189" s="455"/>
      <c r="E189" s="740"/>
      <c r="F189" s="741"/>
      <c r="G189" s="741"/>
      <c r="H189" s="742">
        <v>77</v>
      </c>
      <c r="I189" s="301" t="s">
        <v>556</v>
      </c>
      <c r="J189" s="742" t="s">
        <v>30</v>
      </c>
      <c r="K189" s="742"/>
      <c r="L189" s="744"/>
      <c r="M189" s="746" t="s">
        <v>110</v>
      </c>
      <c r="N189" s="772">
        <v>78047.350000000006</v>
      </c>
      <c r="O189" s="746" t="s">
        <v>110</v>
      </c>
      <c r="P189" s="727" t="s">
        <v>32</v>
      </c>
      <c r="Q189" s="754"/>
      <c r="R189" s="754"/>
      <c r="S189" s="748"/>
      <c r="T189" s="748"/>
      <c r="U189" s="748"/>
      <c r="V189" s="723">
        <v>6238</v>
      </c>
      <c r="W189" s="723"/>
      <c r="X189" s="1373">
        <f t="shared" si="14"/>
        <v>6238</v>
      </c>
      <c r="Y189" s="29">
        <f t="shared" si="15"/>
        <v>0</v>
      </c>
      <c r="Z189" s="687"/>
      <c r="AA189" s="1496"/>
      <c r="AB189" s="735">
        <v>0</v>
      </c>
      <c r="AC189" s="735">
        <v>0</v>
      </c>
      <c r="AD189" s="734">
        <v>0</v>
      </c>
      <c r="AE189" s="720" t="s">
        <v>800</v>
      </c>
      <c r="AF189" s="724"/>
    </row>
    <row r="190" spans="1:32" ht="24.75" customHeight="1">
      <c r="A190" s="741" t="s">
        <v>804</v>
      </c>
      <c r="B190" s="355" t="s">
        <v>43</v>
      </c>
      <c r="C190" s="740">
        <v>46326</v>
      </c>
      <c r="D190" s="455"/>
      <c r="E190" s="740">
        <v>46029</v>
      </c>
      <c r="F190" s="741" t="s">
        <v>796</v>
      </c>
      <c r="G190" s="741"/>
      <c r="H190" s="742">
        <v>52</v>
      </c>
      <c r="I190" s="301" t="s">
        <v>556</v>
      </c>
      <c r="J190" s="742" t="s">
        <v>30</v>
      </c>
      <c r="K190" s="742"/>
      <c r="L190" s="744"/>
      <c r="M190" s="746" t="s">
        <v>110</v>
      </c>
      <c r="N190" s="772">
        <v>91411.65</v>
      </c>
      <c r="O190" s="746" t="s">
        <v>110</v>
      </c>
      <c r="P190" s="727" t="s">
        <v>32</v>
      </c>
      <c r="Q190" s="754"/>
      <c r="R190" s="754"/>
      <c r="S190" s="748"/>
      <c r="T190" s="748"/>
      <c r="U190" s="748"/>
      <c r="V190" s="723">
        <v>5926</v>
      </c>
      <c r="W190" s="723"/>
      <c r="X190" s="1373">
        <f t="shared" si="14"/>
        <v>5926</v>
      </c>
      <c r="Y190" s="29">
        <f t="shared" si="15"/>
        <v>0</v>
      </c>
      <c r="Z190" s="718"/>
      <c r="AA190" s="694"/>
      <c r="AB190" s="735">
        <v>0</v>
      </c>
      <c r="AC190" s="735">
        <v>0</v>
      </c>
      <c r="AD190" s="734">
        <v>0</v>
      </c>
      <c r="AE190" s="720" t="s">
        <v>797</v>
      </c>
      <c r="AF190" s="724"/>
    </row>
    <row r="191" spans="1:32" ht="24.75" customHeight="1">
      <c r="A191" s="298" t="s">
        <v>805</v>
      </c>
      <c r="B191" s="355" t="s">
        <v>43</v>
      </c>
      <c r="C191" s="740">
        <v>46326</v>
      </c>
      <c r="D191" s="455"/>
      <c r="E191" s="740">
        <v>46029</v>
      </c>
      <c r="F191" s="741" t="s">
        <v>796</v>
      </c>
      <c r="G191" s="741"/>
      <c r="H191" s="742">
        <v>81</v>
      </c>
      <c r="I191" s="301" t="s">
        <v>556</v>
      </c>
      <c r="J191" s="742" t="s">
        <v>30</v>
      </c>
      <c r="K191" s="742"/>
      <c r="L191" s="299"/>
      <c r="M191" s="746" t="s">
        <v>110</v>
      </c>
      <c r="N191" s="772">
        <v>105892.05</v>
      </c>
      <c r="O191" s="746" t="s">
        <v>110</v>
      </c>
      <c r="P191" s="727" t="s">
        <v>32</v>
      </c>
      <c r="Q191" s="1000"/>
      <c r="R191" s="1000"/>
      <c r="S191" s="1076"/>
      <c r="T191" s="1076"/>
      <c r="U191" s="1076"/>
      <c r="V191" s="723">
        <v>8641</v>
      </c>
      <c r="W191" s="998"/>
      <c r="X191" s="1373">
        <f t="shared" si="14"/>
        <v>8641</v>
      </c>
      <c r="Y191" s="29">
        <f t="shared" si="15"/>
        <v>0</v>
      </c>
      <c r="Z191" s="22"/>
      <c r="AA191" s="1497"/>
      <c r="AB191" s="735">
        <v>0</v>
      </c>
      <c r="AC191" s="735">
        <v>0</v>
      </c>
      <c r="AD191" s="734">
        <v>0</v>
      </c>
      <c r="AE191" s="720" t="s">
        <v>797</v>
      </c>
      <c r="AF191" s="724"/>
    </row>
    <row r="192" spans="1:32" ht="24.75" customHeight="1">
      <c r="A192" s="298" t="s">
        <v>806</v>
      </c>
      <c r="B192" s="355" t="s">
        <v>43</v>
      </c>
      <c r="C192" s="740">
        <v>46326</v>
      </c>
      <c r="D192" s="455"/>
      <c r="E192" s="740">
        <v>46029</v>
      </c>
      <c r="F192" s="741" t="s">
        <v>796</v>
      </c>
      <c r="G192" s="741"/>
      <c r="H192" s="742">
        <v>79</v>
      </c>
      <c r="I192" s="301" t="s">
        <v>556</v>
      </c>
      <c r="J192" s="742" t="s">
        <v>30</v>
      </c>
      <c r="K192" s="742"/>
      <c r="L192" s="299"/>
      <c r="M192" s="746" t="s">
        <v>110</v>
      </c>
      <c r="N192" s="772">
        <v>88420</v>
      </c>
      <c r="O192" s="746" t="s">
        <v>110</v>
      </c>
      <c r="P192" s="727" t="s">
        <v>32</v>
      </c>
      <c r="Q192" s="1003"/>
      <c r="R192" s="1003"/>
      <c r="S192" s="1087"/>
      <c r="T192" s="1087"/>
      <c r="U192" s="1087"/>
      <c r="V192" s="767">
        <v>7502</v>
      </c>
      <c r="W192" s="1004"/>
      <c r="X192" s="1373">
        <f t="shared" si="14"/>
        <v>7502</v>
      </c>
      <c r="Y192" s="1088">
        <f t="shared" si="15"/>
        <v>0</v>
      </c>
      <c r="Z192" s="1089"/>
      <c r="AA192" s="1497"/>
      <c r="AB192" s="735">
        <v>0</v>
      </c>
      <c r="AC192" s="735">
        <v>0</v>
      </c>
      <c r="AD192" s="734">
        <v>0</v>
      </c>
      <c r="AE192" s="720" t="s">
        <v>797</v>
      </c>
      <c r="AF192" s="724"/>
    </row>
    <row r="193" spans="1:32" ht="24.75" customHeight="1">
      <c r="A193" s="1251" t="s">
        <v>807</v>
      </c>
      <c r="B193" s="355" t="s">
        <v>43</v>
      </c>
      <c r="C193" s="740">
        <v>46173</v>
      </c>
      <c r="D193" s="455" t="s">
        <v>60</v>
      </c>
      <c r="E193" s="740">
        <v>46029</v>
      </c>
      <c r="F193" s="298" t="s">
        <v>796</v>
      </c>
      <c r="G193" s="741"/>
      <c r="H193" s="742">
        <v>0</v>
      </c>
      <c r="I193" s="301" t="s">
        <v>556</v>
      </c>
      <c r="J193" s="742" t="s">
        <v>30</v>
      </c>
      <c r="K193" s="742"/>
      <c r="L193" s="299"/>
      <c r="M193" s="746" t="s">
        <v>110</v>
      </c>
      <c r="N193" s="772">
        <v>50239.7</v>
      </c>
      <c r="O193" s="746" t="s">
        <v>110</v>
      </c>
      <c r="P193" s="727" t="s">
        <v>29</v>
      </c>
      <c r="Q193" s="718">
        <v>46024</v>
      </c>
      <c r="R193" s="1345"/>
      <c r="S193" s="1087"/>
      <c r="T193" s="1087"/>
      <c r="U193" s="1087"/>
      <c r="V193" s="767">
        <v>3682</v>
      </c>
      <c r="W193" s="1004">
        <v>3438</v>
      </c>
      <c r="X193" s="1373">
        <f t="shared" si="14"/>
        <v>244</v>
      </c>
      <c r="Y193" s="1088">
        <f t="shared" si="15"/>
        <v>0.93373166757197179</v>
      </c>
      <c r="Z193" s="272">
        <v>46155</v>
      </c>
      <c r="AA193" s="363"/>
      <c r="AB193" s="735">
        <v>0.5</v>
      </c>
      <c r="AC193" s="735">
        <v>0</v>
      </c>
      <c r="AD193" s="734">
        <v>0</v>
      </c>
      <c r="AE193" s="1239" t="s">
        <v>808</v>
      </c>
      <c r="AF193" s="724"/>
    </row>
    <row r="194" spans="1:32" ht="24.75" customHeight="1">
      <c r="A194" s="741"/>
      <c r="B194" s="743"/>
      <c r="C194" s="743"/>
      <c r="D194" s="743"/>
      <c r="E194" s="743"/>
      <c r="F194" s="741"/>
      <c r="G194" s="741"/>
      <c r="H194" s="743"/>
      <c r="I194" s="743"/>
      <c r="J194" s="743"/>
      <c r="K194" s="743"/>
      <c r="L194" s="741"/>
      <c r="M194" s="743"/>
      <c r="N194" s="773"/>
      <c r="O194" s="743"/>
      <c r="P194" s="724"/>
      <c r="AE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77"/>
      <c r="B196" s="778"/>
      <c r="C196" s="778"/>
      <c r="D196" s="778"/>
      <c r="E196" s="778"/>
      <c r="F196" s="777"/>
      <c r="G196" s="777"/>
      <c r="H196" s="778"/>
      <c r="I196" s="778"/>
      <c r="J196" s="778"/>
      <c r="K196" s="778"/>
      <c r="L196" s="777"/>
      <c r="M196" s="778"/>
      <c r="N196" s="813"/>
      <c r="O196" s="778"/>
      <c r="P196" s="724"/>
      <c r="AE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row>
    <row r="200" spans="1:32" ht="24.75" customHeight="1">
      <c r="A200" s="741"/>
      <c r="B200" s="743"/>
      <c r="C200" s="743"/>
      <c r="D200" s="743"/>
      <c r="E200" s="743"/>
      <c r="F200" s="741"/>
      <c r="G200" s="741"/>
      <c r="H200" s="743"/>
      <c r="I200" s="743"/>
      <c r="J200" s="743"/>
      <c r="K200" s="743"/>
      <c r="L200" s="741"/>
      <c r="M200" s="743"/>
      <c r="N200" s="773"/>
      <c r="O200" s="743"/>
      <c r="P200" s="775"/>
      <c r="Q200" s="725"/>
      <c r="R200" s="725"/>
      <c r="S200" s="725"/>
      <c r="T200" s="725"/>
      <c r="U200" s="725"/>
      <c r="V200" s="762"/>
      <c r="W200" s="725"/>
      <c r="X200" s="725"/>
      <c r="Y200" s="725"/>
      <c r="Z200" s="725"/>
      <c r="AA200" s="725"/>
      <c r="AB200" s="725"/>
      <c r="AC200" s="725"/>
      <c r="AD200" s="764"/>
    </row>
    <row r="201" spans="1:32" ht="24.75" customHeight="1">
      <c r="A201" s="741"/>
      <c r="B201" s="743"/>
      <c r="C201" s="743"/>
      <c r="D201" s="743"/>
      <c r="E201" s="743"/>
      <c r="F201" s="741"/>
      <c r="G201" s="741"/>
      <c r="H201" s="743"/>
      <c r="I201" s="743"/>
      <c r="J201" s="743"/>
      <c r="K201" s="743"/>
      <c r="L201" s="741"/>
      <c r="M201" s="743"/>
      <c r="N201" s="773"/>
      <c r="O201" s="743"/>
      <c r="P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15" customHeight="1">
      <c r="A228" s="741"/>
      <c r="B228" s="743"/>
      <c r="C228" s="743"/>
      <c r="D228" s="743"/>
      <c r="E228" s="743"/>
      <c r="F228" s="741"/>
      <c r="G228" s="741"/>
      <c r="H228" s="743"/>
      <c r="I228" s="743"/>
      <c r="J228" s="743"/>
      <c r="K228" s="743"/>
      <c r="L228" s="741"/>
      <c r="M228" s="743"/>
      <c r="N228" s="773"/>
      <c r="O228" s="743"/>
      <c r="P228" s="724"/>
    </row>
    <row r="229" spans="1:16" ht="15" customHeight="1">
      <c r="A229" s="762"/>
      <c r="B229" s="725"/>
      <c r="C229" s="725"/>
      <c r="D229" s="725"/>
      <c r="E229" s="725"/>
      <c r="F229" s="762"/>
      <c r="G229" s="762"/>
      <c r="H229" s="725"/>
      <c r="I229" s="725"/>
      <c r="J229" s="725"/>
      <c r="K229" s="725"/>
      <c r="L229" s="762"/>
      <c r="M229" s="725"/>
      <c r="N229" s="763"/>
      <c r="O229" s="725"/>
    </row>
  </sheetData>
  <sortState xmlns:xlrd2="http://schemas.microsoft.com/office/spreadsheetml/2017/richdata2" ref="A2:AD60">
    <sortCondition descending="1" ref="B2:B60"/>
  </sortState>
  <dataValidations count="7">
    <dataValidation allowBlank="1" showInputMessage="1" showErrorMessage="1" sqref="D119 L186:L1048576 L121:L123 D125:D182 D122 Q59:U59 L59 Q194:U1048576 Q51:U51 Q122:U123 Q121:V121 R184:R185 Q187:R192 S184:V193 L53:L57 Q53:V57 X36:X43 Q36:V50 V81:V117 D184:D193 L36:L51 L2:L33 Q2:V33 L61:L119 Q61:U119 V61:V79" xr:uid="{1D31F93E-3D68-4310-94BF-578ADAD65882}"/>
    <dataValidation type="list" allowBlank="1" showInputMessage="1" showErrorMessage="1" sqref="J59 J121:J122 J125:J182 J75 J71 J53:J57 J105:J106 J184:J193 J77:J85 J32:J33 J51 J36:J43 J114:J119" xr:uid="{5598570D-D2DE-4A6E-ABB1-14F4B3480632}">
      <formula1>"Received, Pending, Not Required"</formula1>
    </dataValidation>
    <dataValidation type="list" allowBlank="1" showInputMessage="1" showErrorMessage="1" sqref="I125:I180 I121:I123 I55:I56 I82 I59 I77:I80 I184:I1048576 I85 I33 I51 I113:I119" xr:uid="{BDA55F74-4FDA-49CF-8062-F3046665EBCB}">
      <formula1>"On Track, In Jeopardy, Completed on Track, Completed, Completed -Missed TSD"</formula1>
    </dataValidation>
    <dataValidation type="list" allowBlank="1" showInputMessage="1" showErrorMessage="1" sqref="I83:I84 I81 I57 I53:I54 I36:I43 I86:I112 I2:I32 I61:I76" xr:uid="{B676ED09-FB47-4D85-B41D-60012AA8BA0B}">
      <formula1>"On Track, In Jeopardy, Completed on Track, Completed, Completed -Missed TSD, On Hold Per Tillman"</formula1>
    </dataValidation>
    <dataValidation type="list" allowBlank="1" showInputMessage="1" showErrorMessage="1" sqref="K121:K123 K125:K180 K59 K184:K1048576 K53:K57 K36:K51 K82:K119 K2:K33 K61:K80" xr:uid="{E79CFDF7-5B00-4092-B572-9E33744A1925}">
      <formula1>"Pending Locates,Permits, SOW Pending, NTP Pending, Materials, Reassigned, Door Tags"</formula1>
    </dataValidation>
    <dataValidation type="list" allowBlank="1" showInputMessage="1" showErrorMessage="1" sqref="P121:P123 P125:P180 P53:P59 P184:P1048576 P36:P51 P2:P33 P61:P11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809</v>
      </c>
      <c r="B2" s="377" t="s">
        <v>34</v>
      </c>
      <c r="C2" s="1390">
        <v>46172</v>
      </c>
      <c r="D2" s="360" t="s">
        <v>50</v>
      </c>
      <c r="E2" s="360">
        <v>45905</v>
      </c>
      <c r="F2" s="360" t="s">
        <v>55</v>
      </c>
      <c r="G2" s="361"/>
      <c r="H2" s="362">
        <v>0</v>
      </c>
      <c r="I2" s="1055" t="s">
        <v>689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689</v>
      </c>
      <c r="J3" s="691" t="s">
        <v>30</v>
      </c>
      <c r="K3" s="986"/>
      <c r="L3" s="360" t="s">
        <v>622</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689</v>
      </c>
      <c r="J4" s="691" t="s">
        <v>30</v>
      </c>
      <c r="K4" s="986"/>
      <c r="L4" s="360" t="s">
        <v>622</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689</v>
      </c>
      <c r="J5" s="691" t="s">
        <v>30</v>
      </c>
      <c r="K5" s="701"/>
      <c r="L5" s="360" t="s">
        <v>622</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689</v>
      </c>
      <c r="J6" s="691" t="s">
        <v>30</v>
      </c>
      <c r="K6" s="701"/>
      <c r="L6" s="360" t="s">
        <v>622</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689</v>
      </c>
      <c r="J7" s="1058" t="s">
        <v>30</v>
      </c>
      <c r="K7" s="701"/>
      <c r="L7" s="360" t="s">
        <v>622</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689</v>
      </c>
      <c r="J8" s="1058" t="s">
        <v>30</v>
      </c>
      <c r="K8" s="701" t="s">
        <v>832</v>
      </c>
      <c r="L8" s="360" t="s">
        <v>622</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689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689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473</v>
      </c>
      <c r="E11" s="1389">
        <v>46142</v>
      </c>
      <c r="F11" s="1388" t="s">
        <v>53</v>
      </c>
      <c r="G11" s="1257"/>
      <c r="H11" s="1566">
        <v>58</v>
      </c>
      <c r="I11" s="372" t="s">
        <v>689</v>
      </c>
      <c r="J11" s="1058" t="s">
        <v>30</v>
      </c>
      <c r="K11" s="691"/>
      <c r="L11" s="360" t="s">
        <v>622</v>
      </c>
      <c r="M11" s="372" t="s">
        <v>110</v>
      </c>
      <c r="N11" s="991">
        <v>56668.15</v>
      </c>
      <c r="O11" s="372" t="s">
        <v>110</v>
      </c>
      <c r="P11" s="729" t="s">
        <v>38</v>
      </c>
      <c r="Q11" s="1568">
        <v>46144</v>
      </c>
      <c r="R11" s="702" t="s">
        <v>238</v>
      </c>
      <c r="S11" s="363" t="s">
        <v>814</v>
      </c>
      <c r="T11" s="373" t="s">
        <v>815</v>
      </c>
      <c r="U11" s="373" t="s">
        <v>815</v>
      </c>
      <c r="V11" s="1570">
        <v>4061</v>
      </c>
      <c r="W11" s="1583">
        <v>4061</v>
      </c>
      <c r="X11" s="1570">
        <f>SUM(V11-W11)</f>
        <v>0</v>
      </c>
      <c r="Y11" s="1244">
        <f>IFERROR($W11/$V11, 0)</f>
        <v>1</v>
      </c>
      <c r="Z11" s="1568">
        <v>46153</v>
      </c>
      <c r="AA11" s="1568">
        <v>46178</v>
      </c>
      <c r="AB11" s="697">
        <v>0</v>
      </c>
      <c r="AC11" s="697">
        <v>0</v>
      </c>
      <c r="AD11" s="1056">
        <v>0</v>
      </c>
      <c r="AE11" s="1245" t="s">
        <v>647</v>
      </c>
    </row>
    <row r="12" spans="1:31" ht="39.75" customHeight="1">
      <c r="A12" s="1518" t="s">
        <v>842</v>
      </c>
      <c r="B12" s="1519" t="s">
        <v>34</v>
      </c>
      <c r="C12" s="1390">
        <v>46191</v>
      </c>
      <c r="D12" s="1389" t="s">
        <v>473</v>
      </c>
      <c r="E12" s="1389">
        <v>46142</v>
      </c>
      <c r="F12" s="1388" t="s">
        <v>53</v>
      </c>
      <c r="G12" s="1257"/>
      <c r="H12" s="1566">
        <v>81</v>
      </c>
      <c r="I12" s="372" t="s">
        <v>689</v>
      </c>
      <c r="J12" s="1058" t="s">
        <v>30</v>
      </c>
      <c r="K12" s="691"/>
      <c r="L12" s="360" t="s">
        <v>622</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647</v>
      </c>
    </row>
    <row r="13" spans="1:31" ht="39.75" customHeight="1">
      <c r="A13" s="1518" t="s">
        <v>843</v>
      </c>
      <c r="B13" s="1519" t="s">
        <v>34</v>
      </c>
      <c r="C13" s="1390">
        <v>46191</v>
      </c>
      <c r="D13" s="1389" t="s">
        <v>54</v>
      </c>
      <c r="E13" s="1389">
        <v>46163</v>
      </c>
      <c r="F13" s="1388" t="s">
        <v>53</v>
      </c>
      <c r="G13" s="1257" t="s">
        <v>844</v>
      </c>
      <c r="H13" s="1566">
        <v>83</v>
      </c>
      <c r="I13" s="372" t="s">
        <v>689</v>
      </c>
      <c r="J13" s="1058" t="s">
        <v>30</v>
      </c>
      <c r="K13" s="691"/>
      <c r="L13" s="360" t="s">
        <v>622</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647</v>
      </c>
    </row>
    <row r="14" spans="1:31" ht="39.75" customHeight="1">
      <c r="A14" s="1526" t="s">
        <v>845</v>
      </c>
      <c r="B14" s="1062" t="s">
        <v>34</v>
      </c>
      <c r="C14" s="1390">
        <v>46191</v>
      </c>
      <c r="D14" s="1389" t="s">
        <v>54</v>
      </c>
      <c r="E14" s="1389">
        <v>46169</v>
      </c>
      <c r="F14" s="1388" t="s">
        <v>53</v>
      </c>
      <c r="G14" s="1257" t="s">
        <v>846</v>
      </c>
      <c r="H14" s="1566">
        <v>56</v>
      </c>
      <c r="I14" s="1055" t="s">
        <v>689</v>
      </c>
      <c r="J14" s="1058" t="s">
        <v>30</v>
      </c>
      <c r="K14" s="691"/>
      <c r="L14" s="360" t="s">
        <v>622</v>
      </c>
      <c r="M14" s="372" t="s">
        <v>110</v>
      </c>
      <c r="N14" s="991">
        <v>42220</v>
      </c>
      <c r="O14" s="372" t="s">
        <v>110</v>
      </c>
      <c r="P14" s="729" t="s">
        <v>38</v>
      </c>
      <c r="Q14" s="1568">
        <v>46170</v>
      </c>
      <c r="R14" s="702" t="s">
        <v>238</v>
      </c>
      <c r="S14" s="363" t="s">
        <v>814</v>
      </c>
      <c r="T14" s="373" t="s">
        <v>815</v>
      </c>
      <c r="U14" s="373" t="s">
        <v>815</v>
      </c>
      <c r="V14" s="1569">
        <v>3090</v>
      </c>
      <c r="W14" s="1583">
        <v>2901</v>
      </c>
      <c r="X14" s="1570">
        <f>SUM(V14-W14)</f>
        <v>189</v>
      </c>
      <c r="Y14" s="1244">
        <f>IFERROR($W14/$V14, 0)</f>
        <v>0.93883495145631068</v>
      </c>
      <c r="Z14" s="1568">
        <v>46183</v>
      </c>
      <c r="AA14" s="1568">
        <v>46184</v>
      </c>
      <c r="AB14" s="1192">
        <v>0</v>
      </c>
      <c r="AC14" s="697">
        <v>0</v>
      </c>
      <c r="AD14" s="1261">
        <v>0</v>
      </c>
      <c r="AE14" s="1245" t="s">
        <v>647</v>
      </c>
    </row>
    <row r="15" spans="1:31" ht="39.75" customHeight="1">
      <c r="A15" s="728" t="s">
        <v>847</v>
      </c>
      <c r="B15" s="377" t="s">
        <v>34</v>
      </c>
      <c r="C15" s="689">
        <v>46112</v>
      </c>
      <c r="D15" s="700" t="s">
        <v>54</v>
      </c>
      <c r="E15" s="699">
        <v>46125</v>
      </c>
      <c r="F15" s="700" t="s">
        <v>53</v>
      </c>
      <c r="G15" s="699" t="s">
        <v>848</v>
      </c>
      <c r="H15" s="701">
        <v>20</v>
      </c>
      <c r="I15" s="372" t="s">
        <v>689</v>
      </c>
      <c r="J15" s="1058" t="s">
        <v>30</v>
      </c>
      <c r="K15" s="691"/>
      <c r="L15" s="360" t="s">
        <v>622</v>
      </c>
      <c r="M15" s="701" t="s">
        <v>110</v>
      </c>
      <c r="N15" s="705">
        <v>1733.25</v>
      </c>
      <c r="O15" s="701" t="s">
        <v>110</v>
      </c>
      <c r="P15" s="729" t="s">
        <v>38</v>
      </c>
      <c r="Q15" s="702">
        <v>46128</v>
      </c>
      <c r="R15" s="702" t="s">
        <v>110</v>
      </c>
      <c r="S15" s="363">
        <v>46169</v>
      </c>
      <c r="T15" s="373" t="s">
        <v>849</v>
      </c>
      <c r="U15" s="363">
        <v>46176</v>
      </c>
      <c r="V15" s="703">
        <v>145</v>
      </c>
      <c r="W15" s="730">
        <v>145</v>
      </c>
      <c r="X15" s="695">
        <f>SUM(V15-W15)</f>
        <v>0</v>
      </c>
      <c r="Y15" s="365">
        <f>IFERROR($W15/$V15, 0)</f>
        <v>1</v>
      </c>
      <c r="Z15" s="702">
        <v>46156</v>
      </c>
      <c r="AA15" s="1503">
        <v>46169</v>
      </c>
      <c r="AB15" s="1501">
        <v>1</v>
      </c>
      <c r="AC15" s="697">
        <v>0</v>
      </c>
      <c r="AD15" s="1056">
        <v>0</v>
      </c>
      <c r="AE15" s="1490" t="s">
        <v>850</v>
      </c>
    </row>
    <row r="16" spans="1:31" ht="39.75" customHeight="1">
      <c r="A16" s="1440" t="s">
        <v>851</v>
      </c>
      <c r="B16" s="377" t="s">
        <v>34</v>
      </c>
      <c r="C16" s="1390">
        <v>46181</v>
      </c>
      <c r="D16" s="1388" t="s">
        <v>50</v>
      </c>
      <c r="E16" s="1389">
        <v>46143</v>
      </c>
      <c r="F16" s="689" t="s">
        <v>53</v>
      </c>
      <c r="G16" s="1257"/>
      <c r="H16" s="701">
        <v>0</v>
      </c>
      <c r="I16" s="372" t="s">
        <v>689</v>
      </c>
      <c r="J16" s="701" t="s">
        <v>30</v>
      </c>
      <c r="K16" s="691"/>
      <c r="L16" s="360" t="s">
        <v>622</v>
      </c>
      <c r="M16" s="701" t="s">
        <v>110</v>
      </c>
      <c r="N16" s="705">
        <v>6580.6</v>
      </c>
      <c r="O16" s="701" t="s">
        <v>110</v>
      </c>
      <c r="P16" s="729" t="s">
        <v>38</v>
      </c>
      <c r="Q16" s="1568">
        <v>46147</v>
      </c>
      <c r="R16" s="702" t="s">
        <v>110</v>
      </c>
      <c r="S16" s="363">
        <v>46161</v>
      </c>
      <c r="T16" s="373" t="s">
        <v>815</v>
      </c>
      <c r="U16" s="373" t="s">
        <v>815</v>
      </c>
      <c r="V16" s="1569">
        <v>466</v>
      </c>
      <c r="W16" s="1583">
        <v>505</v>
      </c>
      <c r="X16" s="1570">
        <f>SUM(V16-W16)</f>
        <v>-39</v>
      </c>
      <c r="Y16" s="1244">
        <f>IFERROR($W16/$V16, 0)</f>
        <v>1.0836909871244635</v>
      </c>
      <c r="Z16" s="1568">
        <v>46157</v>
      </c>
      <c r="AA16" s="1503">
        <v>46161</v>
      </c>
      <c r="AB16" s="1501">
        <v>0</v>
      </c>
      <c r="AC16" s="697">
        <v>0</v>
      </c>
      <c r="AD16" s="1056">
        <v>0</v>
      </c>
      <c r="AE16" s="1245" t="s">
        <v>660</v>
      </c>
    </row>
    <row r="17" spans="1:31" ht="39.75" customHeight="1">
      <c r="A17" s="728" t="s">
        <v>130</v>
      </c>
      <c r="B17" s="377" t="s">
        <v>34</v>
      </c>
      <c r="C17" s="689">
        <v>46040</v>
      </c>
      <c r="D17" s="1243" t="s">
        <v>852</v>
      </c>
      <c r="E17" s="699">
        <v>45867</v>
      </c>
      <c r="F17" s="700" t="s">
        <v>53</v>
      </c>
      <c r="G17" s="1243" t="s">
        <v>853</v>
      </c>
      <c r="H17" s="701">
        <v>0</v>
      </c>
      <c r="I17" s="372" t="s">
        <v>689</v>
      </c>
      <c r="J17" s="1180" t="s">
        <v>30</v>
      </c>
      <c r="K17" s="362"/>
      <c r="L17" s="360" t="s">
        <v>622</v>
      </c>
      <c r="M17" s="1180" t="s">
        <v>110</v>
      </c>
      <c r="N17" s="705">
        <v>144972.5</v>
      </c>
      <c r="O17" s="1180" t="s">
        <v>110</v>
      </c>
      <c r="P17" s="729" t="s">
        <v>38</v>
      </c>
      <c r="Q17" s="1226">
        <v>45867</v>
      </c>
      <c r="R17" s="702" t="s">
        <v>238</v>
      </c>
      <c r="S17" s="363" t="s">
        <v>814</v>
      </c>
      <c r="T17" s="373" t="s">
        <v>815</v>
      </c>
      <c r="U17" s="373" t="s">
        <v>815</v>
      </c>
      <c r="V17" s="1227">
        <v>9840</v>
      </c>
      <c r="W17" s="1265">
        <v>9806</v>
      </c>
      <c r="X17" s="1228">
        <f>SUM(V17-W17)</f>
        <v>34</v>
      </c>
      <c r="Y17" s="365">
        <f>IFERROR($W17/$V17, 0)</f>
        <v>0.99654471544715451</v>
      </c>
      <c r="Z17" s="1226">
        <v>45884</v>
      </c>
      <c r="AA17" s="1503">
        <v>46062</v>
      </c>
      <c r="AB17" s="1501">
        <v>1</v>
      </c>
      <c r="AC17" s="697">
        <v>0</v>
      </c>
      <c r="AD17" s="1229">
        <v>0</v>
      </c>
      <c r="AE17" s="1245" t="s">
        <v>854</v>
      </c>
    </row>
    <row r="18" spans="1:31" ht="39.75" customHeight="1">
      <c r="A18" s="728" t="s">
        <v>855</v>
      </c>
      <c r="B18" s="377" t="s">
        <v>34</v>
      </c>
      <c r="C18" s="689">
        <v>46103</v>
      </c>
      <c r="D18" s="366" t="s">
        <v>50</v>
      </c>
      <c r="E18" s="699">
        <v>46077</v>
      </c>
      <c r="F18" s="689" t="s">
        <v>53</v>
      </c>
      <c r="G18" s="700" t="s">
        <v>856</v>
      </c>
      <c r="H18" s="990">
        <v>0</v>
      </c>
      <c r="I18" s="372" t="s">
        <v>689</v>
      </c>
      <c r="J18" s="701" t="s">
        <v>30</v>
      </c>
      <c r="K18" s="1225"/>
      <c r="L18" s="360" t="s">
        <v>622</v>
      </c>
      <c r="M18" s="701" t="s">
        <v>110</v>
      </c>
      <c r="N18" s="991">
        <v>15002.75</v>
      </c>
      <c r="O18" s="701" t="s">
        <v>110</v>
      </c>
      <c r="P18" s="729" t="s">
        <v>38</v>
      </c>
      <c r="Q18" s="992">
        <v>46147</v>
      </c>
      <c r="R18" s="702" t="s">
        <v>110</v>
      </c>
      <c r="S18" s="363" t="s">
        <v>814</v>
      </c>
      <c r="T18" s="373" t="s">
        <v>815</v>
      </c>
      <c r="U18" s="373" t="s">
        <v>815</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857</v>
      </c>
      <c r="B19" s="377" t="s">
        <v>34</v>
      </c>
      <c r="C19" s="689">
        <v>46112</v>
      </c>
      <c r="D19" s="366" t="s">
        <v>50</v>
      </c>
      <c r="E19" s="699">
        <v>46077</v>
      </c>
      <c r="F19" s="689" t="s">
        <v>53</v>
      </c>
      <c r="G19" s="700" t="s">
        <v>858</v>
      </c>
      <c r="H19" s="701">
        <v>0</v>
      </c>
      <c r="I19" s="1055" t="s">
        <v>689</v>
      </c>
      <c r="J19" s="701" t="s">
        <v>30</v>
      </c>
      <c r="K19" s="691"/>
      <c r="L19" s="360" t="s">
        <v>622</v>
      </c>
      <c r="M19" s="701" t="s">
        <v>110</v>
      </c>
      <c r="N19" s="705">
        <v>3995.4</v>
      </c>
      <c r="O19" s="701" t="s">
        <v>110</v>
      </c>
      <c r="P19" s="729" t="s">
        <v>38</v>
      </c>
      <c r="Q19" s="702">
        <v>46077</v>
      </c>
      <c r="R19" s="702" t="s">
        <v>110</v>
      </c>
      <c r="S19" s="363">
        <v>46169</v>
      </c>
      <c r="T19" s="373" t="s">
        <v>815</v>
      </c>
      <c r="U19" s="373" t="s">
        <v>815</v>
      </c>
      <c r="V19" s="703">
        <v>294</v>
      </c>
      <c r="W19" s="730">
        <v>313</v>
      </c>
      <c r="X19" s="695">
        <f>SUM(V19-W19)</f>
        <v>-19</v>
      </c>
      <c r="Y19" s="365">
        <f>IFERROR($W19/$V19, 0)</f>
        <v>1.064625850340136</v>
      </c>
      <c r="Z19" s="702">
        <v>46099</v>
      </c>
      <c r="AA19" s="1503">
        <v>46140</v>
      </c>
      <c r="AB19" s="1501">
        <v>1</v>
      </c>
      <c r="AC19" s="697">
        <v>1</v>
      </c>
      <c r="AD19" s="697">
        <v>1</v>
      </c>
      <c r="AE19" s="698" t="s">
        <v>859</v>
      </c>
    </row>
    <row r="20" spans="1:31" ht="39.75" customHeight="1">
      <c r="A20" s="728" t="s">
        <v>860</v>
      </c>
      <c r="B20" s="377" t="s">
        <v>34</v>
      </c>
      <c r="C20" s="1390">
        <v>46172</v>
      </c>
      <c r="D20" s="366" t="s">
        <v>54</v>
      </c>
      <c r="E20" s="367">
        <v>46056</v>
      </c>
      <c r="F20" s="366" t="s">
        <v>53</v>
      </c>
      <c r="G20" s="1243" t="s">
        <v>861</v>
      </c>
      <c r="H20" s="1180">
        <v>0</v>
      </c>
      <c r="I20" s="1264" t="s">
        <v>689</v>
      </c>
      <c r="J20" s="1180" t="s">
        <v>30</v>
      </c>
      <c r="K20" s="691"/>
      <c r="L20" s="360" t="s">
        <v>622</v>
      </c>
      <c r="M20" s="1180" t="s">
        <v>110</v>
      </c>
      <c r="N20" s="416">
        <v>118710.8</v>
      </c>
      <c r="O20" s="1180" t="s">
        <v>110</v>
      </c>
      <c r="P20" s="729" t="s">
        <v>38</v>
      </c>
      <c r="Q20" s="370">
        <v>46062</v>
      </c>
      <c r="R20" s="370" t="s">
        <v>238</v>
      </c>
      <c r="S20" s="363">
        <v>46171</v>
      </c>
      <c r="T20" s="373" t="s">
        <v>839</v>
      </c>
      <c r="U20" s="373" t="s">
        <v>815</v>
      </c>
      <c r="V20" s="9">
        <v>6978</v>
      </c>
      <c r="W20" s="485">
        <v>6978</v>
      </c>
      <c r="X20" s="364">
        <f>SUM(V20-W20)</f>
        <v>0</v>
      </c>
      <c r="Y20" s="365">
        <f>IFERROR($W20/$V20, 0)</f>
        <v>1</v>
      </c>
      <c r="Z20" s="370">
        <v>46064</v>
      </c>
      <c r="AA20" s="1503">
        <v>46083</v>
      </c>
      <c r="AB20" s="1501">
        <v>0</v>
      </c>
      <c r="AC20" s="697">
        <v>0</v>
      </c>
      <c r="AD20" s="1229">
        <v>0</v>
      </c>
      <c r="AE20" s="1245" t="s">
        <v>862</v>
      </c>
    </row>
    <row r="21" spans="1:31" ht="39.75" customHeight="1">
      <c r="A21" s="615" t="s">
        <v>863</v>
      </c>
      <c r="B21" s="377" t="s">
        <v>34</v>
      </c>
      <c r="C21" s="360">
        <v>46174</v>
      </c>
      <c r="D21" s="366" t="s">
        <v>58</v>
      </c>
      <c r="E21" s="367">
        <v>46070</v>
      </c>
      <c r="F21" s="366" t="s">
        <v>53</v>
      </c>
      <c r="G21" s="700"/>
      <c r="H21" s="990">
        <v>115</v>
      </c>
      <c r="I21" s="372" t="s">
        <v>689</v>
      </c>
      <c r="J21" s="742" t="s">
        <v>36</v>
      </c>
      <c r="K21" s="691"/>
      <c r="L21" s="360" t="s">
        <v>622</v>
      </c>
      <c r="M21" s="701" t="s">
        <v>110</v>
      </c>
      <c r="N21" s="817">
        <v>125188</v>
      </c>
      <c r="O21" s="701" t="s">
        <v>110</v>
      </c>
      <c r="P21" s="729" t="s">
        <v>38</v>
      </c>
      <c r="Q21" s="992">
        <v>46083</v>
      </c>
      <c r="R21" s="992" t="s">
        <v>110</v>
      </c>
      <c r="S21" s="363">
        <v>46154</v>
      </c>
      <c r="T21" s="373" t="s">
        <v>815</v>
      </c>
      <c r="U21" s="373" t="s">
        <v>815</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864</v>
      </c>
      <c r="B22" s="1255" t="s">
        <v>553</v>
      </c>
      <c r="C22" s="1390">
        <v>46199</v>
      </c>
      <c r="D22" s="358" t="s">
        <v>50</v>
      </c>
      <c r="E22" s="1389">
        <v>46143</v>
      </c>
      <c r="F22" s="1388" t="s">
        <v>59</v>
      </c>
      <c r="G22" s="1243" t="s">
        <v>865</v>
      </c>
      <c r="H22" s="1566">
        <v>21</v>
      </c>
      <c r="I22" s="372" t="s">
        <v>689</v>
      </c>
      <c r="J22" s="1058" t="s">
        <v>30</v>
      </c>
      <c r="K22" s="691"/>
      <c r="L22" s="1389">
        <v>46147</v>
      </c>
      <c r="M22" s="372" t="s">
        <v>110</v>
      </c>
      <c r="N22" s="991">
        <v>81882</v>
      </c>
      <c r="O22" s="372" t="s">
        <v>110</v>
      </c>
      <c r="P22" s="729" t="s">
        <v>38</v>
      </c>
      <c r="Q22" s="1568">
        <v>46146</v>
      </c>
      <c r="R22" s="992" t="s">
        <v>110</v>
      </c>
      <c r="S22" s="363">
        <v>46182</v>
      </c>
      <c r="T22" s="373" t="s">
        <v>815</v>
      </c>
      <c r="U22" s="373" t="s">
        <v>815</v>
      </c>
      <c r="V22" s="1569">
        <v>6481</v>
      </c>
      <c r="W22" s="1491">
        <v>6586</v>
      </c>
      <c r="X22" s="1570">
        <f>SUM(V22-W22)</f>
        <v>-105</v>
      </c>
      <c r="Y22" s="1244">
        <f>IFERROR($W22/$V22, 0)</f>
        <v>1.0162012035179757</v>
      </c>
      <c r="Z22" s="1568">
        <v>46154</v>
      </c>
      <c r="AA22" s="1528">
        <v>46177</v>
      </c>
      <c r="AB22" s="1501">
        <v>0</v>
      </c>
      <c r="AC22" s="697">
        <v>0</v>
      </c>
      <c r="AD22" s="1056">
        <v>0</v>
      </c>
      <c r="AE22" s="1043" t="s">
        <v>866</v>
      </c>
    </row>
    <row r="23" spans="1:31" ht="39.75" customHeight="1">
      <c r="A23" s="1440" t="s">
        <v>867</v>
      </c>
      <c r="B23" s="1255" t="s">
        <v>553</v>
      </c>
      <c r="C23" s="1390">
        <v>46199</v>
      </c>
      <c r="D23" s="1390" t="s">
        <v>56</v>
      </c>
      <c r="E23" s="1389">
        <v>46170</v>
      </c>
      <c r="F23" s="1388" t="s">
        <v>61</v>
      </c>
      <c r="G23" s="1278"/>
      <c r="H23" s="1566">
        <v>65</v>
      </c>
      <c r="I23" s="372" t="s">
        <v>689</v>
      </c>
      <c r="J23" s="1058" t="s">
        <v>30</v>
      </c>
      <c r="K23" s="691"/>
      <c r="L23" s="1389">
        <v>46175</v>
      </c>
      <c r="M23" s="372" t="s">
        <v>110</v>
      </c>
      <c r="N23" s="991">
        <v>97544</v>
      </c>
      <c r="O23" s="372" t="s">
        <v>110</v>
      </c>
      <c r="P23" s="729" t="s">
        <v>38</v>
      </c>
      <c r="Q23" s="1568">
        <v>46171</v>
      </c>
      <c r="R23" s="702" t="s">
        <v>238</v>
      </c>
      <c r="S23" s="363" t="s">
        <v>814</v>
      </c>
      <c r="T23" s="373" t="s">
        <v>815</v>
      </c>
      <c r="U23" s="373" t="s">
        <v>815</v>
      </c>
      <c r="V23" s="1569">
        <v>7771</v>
      </c>
      <c r="W23" s="1491">
        <v>7729</v>
      </c>
      <c r="X23" s="1570">
        <f>SUM(V23-W23)</f>
        <v>42</v>
      </c>
      <c r="Y23" s="1244">
        <f>IFERROR($W23/$V23, 0)</f>
        <v>0.99459529018144388</v>
      </c>
      <c r="Z23" s="1568">
        <v>46178</v>
      </c>
      <c r="AA23" s="1581">
        <v>46184</v>
      </c>
      <c r="AB23" s="815">
        <v>0</v>
      </c>
      <c r="AC23" s="1501">
        <v>0</v>
      </c>
      <c r="AD23" s="1056">
        <v>0</v>
      </c>
      <c r="AE23" s="1043" t="s">
        <v>868</v>
      </c>
    </row>
    <row r="24" spans="1:31" ht="39.75" customHeight="1">
      <c r="A24" s="1440" t="s">
        <v>869</v>
      </c>
      <c r="B24" s="1255" t="s">
        <v>553</v>
      </c>
      <c r="C24" s="1390">
        <v>46199</v>
      </c>
      <c r="D24" s="1390" t="s">
        <v>56</v>
      </c>
      <c r="E24" s="1389">
        <v>46155</v>
      </c>
      <c r="F24" s="1388" t="s">
        <v>572</v>
      </c>
      <c r="G24" s="1243" t="s">
        <v>870</v>
      </c>
      <c r="H24" s="1566">
        <v>0</v>
      </c>
      <c r="I24" s="1055" t="s">
        <v>689</v>
      </c>
      <c r="J24" s="1058" t="s">
        <v>30</v>
      </c>
      <c r="K24" s="691"/>
      <c r="L24" s="1389">
        <v>46176</v>
      </c>
      <c r="M24" s="372" t="s">
        <v>110</v>
      </c>
      <c r="N24" s="991">
        <v>10128.049999999999</v>
      </c>
      <c r="O24" s="372" t="s">
        <v>110</v>
      </c>
      <c r="P24" s="729" t="s">
        <v>38</v>
      </c>
      <c r="Q24" s="1568">
        <v>46176</v>
      </c>
      <c r="R24" s="702" t="s">
        <v>238</v>
      </c>
      <c r="S24" s="363" t="s">
        <v>814</v>
      </c>
      <c r="T24" s="373" t="s">
        <v>815</v>
      </c>
      <c r="U24" s="373" t="s">
        <v>815</v>
      </c>
      <c r="V24" s="1569">
        <v>813</v>
      </c>
      <c r="W24" s="1491">
        <v>800</v>
      </c>
      <c r="X24" s="1570">
        <f>SUM(V24-W24)</f>
        <v>13</v>
      </c>
      <c r="Y24" s="1244">
        <f>IFERROR($W24/$V24, 0)</f>
        <v>0.98400984009840098</v>
      </c>
      <c r="Z24" s="1568">
        <v>46184</v>
      </c>
      <c r="AA24" s="1568">
        <v>46184</v>
      </c>
      <c r="AB24" s="1529">
        <v>0</v>
      </c>
      <c r="AC24" s="697">
        <v>0</v>
      </c>
      <c r="AD24" s="1056">
        <v>0</v>
      </c>
      <c r="AE24" s="1043" t="s">
        <v>871</v>
      </c>
    </row>
    <row r="25" spans="1:31" ht="39.75" customHeight="1">
      <c r="A25" s="615" t="s">
        <v>872</v>
      </c>
      <c r="B25" s="377" t="s">
        <v>37</v>
      </c>
      <c r="C25" s="1390">
        <v>46172</v>
      </c>
      <c r="D25" s="700" t="s">
        <v>54</v>
      </c>
      <c r="E25" s="367">
        <v>46128</v>
      </c>
      <c r="F25" s="366" t="s">
        <v>51</v>
      </c>
      <c r="G25" s="700" t="s">
        <v>873</v>
      </c>
      <c r="H25" s="990">
        <v>0</v>
      </c>
      <c r="I25" s="372" t="s">
        <v>689</v>
      </c>
      <c r="J25" s="701" t="s">
        <v>30</v>
      </c>
      <c r="K25" s="986"/>
      <c r="L25" s="360" t="s">
        <v>622</v>
      </c>
      <c r="M25" s="701" t="s">
        <v>110</v>
      </c>
      <c r="N25" s="991">
        <v>146065.95000000001</v>
      </c>
      <c r="O25" s="1332" t="s">
        <v>110</v>
      </c>
      <c r="P25" s="729" t="s">
        <v>38</v>
      </c>
      <c r="Q25" s="992">
        <v>46087</v>
      </c>
      <c r="R25" s="702" t="s">
        <v>110</v>
      </c>
      <c r="S25" s="363" t="s">
        <v>814</v>
      </c>
      <c r="T25" s="373" t="s">
        <v>815</v>
      </c>
      <c r="U25" s="373" t="s">
        <v>815</v>
      </c>
      <c r="V25" s="993">
        <v>3461</v>
      </c>
      <c r="W25" s="1376">
        <v>3428</v>
      </c>
      <c r="X25" s="989">
        <f>SUM(V25-W25)</f>
        <v>33</v>
      </c>
      <c r="Y25" s="365">
        <f>IFERROR($W25/$V25, 0)</f>
        <v>0.99046518347298473</v>
      </c>
      <c r="Z25" s="1226">
        <v>46106</v>
      </c>
      <c r="AA25" s="1503">
        <v>46136</v>
      </c>
      <c r="AB25" s="1501">
        <v>1</v>
      </c>
      <c r="AC25" s="697">
        <v>0</v>
      </c>
      <c r="AD25" s="703">
        <v>0</v>
      </c>
      <c r="AE25" s="698" t="s">
        <v>874</v>
      </c>
    </row>
    <row r="26" spans="1:31" ht="39.75" customHeight="1">
      <c r="A26" s="728" t="s">
        <v>875</v>
      </c>
      <c r="B26" s="377" t="s">
        <v>37</v>
      </c>
      <c r="C26" s="689">
        <v>46040</v>
      </c>
      <c r="D26" s="700" t="s">
        <v>52</v>
      </c>
      <c r="E26" s="699">
        <v>46031</v>
      </c>
      <c r="F26" s="700" t="s">
        <v>51</v>
      </c>
      <c r="G26" s="700" t="s">
        <v>876</v>
      </c>
      <c r="H26" s="701">
        <v>73</v>
      </c>
      <c r="I26" s="372" t="s">
        <v>689</v>
      </c>
      <c r="J26" s="1058" t="s">
        <v>30</v>
      </c>
      <c r="K26" s="691"/>
      <c r="L26" s="360" t="s">
        <v>622</v>
      </c>
      <c r="M26" s="701" t="s">
        <v>110</v>
      </c>
      <c r="N26" s="705">
        <v>77814</v>
      </c>
      <c r="O26" s="701" t="s">
        <v>110</v>
      </c>
      <c r="P26" s="729" t="s">
        <v>38</v>
      </c>
      <c r="Q26" s="702">
        <v>46015</v>
      </c>
      <c r="R26" s="702" t="s">
        <v>238</v>
      </c>
      <c r="S26" s="363">
        <v>46122</v>
      </c>
      <c r="T26" s="373" t="s">
        <v>815</v>
      </c>
      <c r="U26" s="373" t="s">
        <v>815</v>
      </c>
      <c r="V26" s="703">
        <v>6263</v>
      </c>
      <c r="W26" s="730">
        <v>6221</v>
      </c>
      <c r="X26" s="695">
        <f>SUM(V26-W26)</f>
        <v>42</v>
      </c>
      <c r="Y26" s="365">
        <f>IFERROR($W26/$V26, 0)</f>
        <v>0.9932939485869392</v>
      </c>
      <c r="Z26" s="702">
        <v>46024</v>
      </c>
      <c r="AA26" s="1503">
        <v>46038</v>
      </c>
      <c r="AB26" s="1501">
        <v>0</v>
      </c>
      <c r="AC26" s="697">
        <v>0</v>
      </c>
      <c r="AD26" s="703">
        <v>0</v>
      </c>
      <c r="AE26" s="1344" t="s">
        <v>877</v>
      </c>
    </row>
    <row r="27" spans="1:31" ht="39.75" customHeight="1">
      <c r="A27" s="728" t="s">
        <v>878</v>
      </c>
      <c r="B27" s="377" t="s">
        <v>37</v>
      </c>
      <c r="C27" s="689">
        <v>46081</v>
      </c>
      <c r="D27" s="700" t="s">
        <v>50</v>
      </c>
      <c r="E27" s="699">
        <v>46001</v>
      </c>
      <c r="F27" s="700" t="s">
        <v>51</v>
      </c>
      <c r="G27" s="700" t="s">
        <v>879</v>
      </c>
      <c r="H27" s="701">
        <v>80</v>
      </c>
      <c r="I27" s="372" t="s">
        <v>689</v>
      </c>
      <c r="J27" s="1058" t="s">
        <v>30</v>
      </c>
      <c r="K27" s="691"/>
      <c r="L27" s="699">
        <v>46021</v>
      </c>
      <c r="M27" s="701" t="s">
        <v>110</v>
      </c>
      <c r="N27" s="705">
        <v>65843.5</v>
      </c>
      <c r="O27" s="701" t="s">
        <v>110</v>
      </c>
      <c r="P27" s="729" t="s">
        <v>38</v>
      </c>
      <c r="Q27" s="702">
        <v>45995</v>
      </c>
      <c r="R27" s="702" t="s">
        <v>238</v>
      </c>
      <c r="S27" s="363" t="s">
        <v>814</v>
      </c>
      <c r="T27" s="373" t="s">
        <v>815</v>
      </c>
      <c r="U27" s="373" t="s">
        <v>815</v>
      </c>
      <c r="V27" s="703">
        <v>5052</v>
      </c>
      <c r="W27" s="730">
        <v>4889</v>
      </c>
      <c r="X27" s="695">
        <f>SUM(V27-W27)</f>
        <v>163</v>
      </c>
      <c r="Y27" s="365">
        <f>IFERROR($W27/$V27, 0)</f>
        <v>0.967735550277118</v>
      </c>
      <c r="Z27" s="702">
        <v>46001</v>
      </c>
      <c r="AA27" s="1503">
        <v>46022</v>
      </c>
      <c r="AB27" s="1501">
        <v>0</v>
      </c>
      <c r="AC27" s="697">
        <v>0</v>
      </c>
      <c r="AD27" s="703">
        <v>0</v>
      </c>
      <c r="AE27" s="698" t="s">
        <v>880</v>
      </c>
    </row>
    <row r="28" spans="1:31" ht="39.75" customHeight="1">
      <c r="A28" s="615" t="s">
        <v>881</v>
      </c>
      <c r="B28" s="377" t="s">
        <v>37</v>
      </c>
      <c r="C28" s="360">
        <v>46053</v>
      </c>
      <c r="D28" s="366" t="s">
        <v>52</v>
      </c>
      <c r="E28" s="367">
        <v>45964</v>
      </c>
      <c r="F28" s="366" t="s">
        <v>51</v>
      </c>
      <c r="G28" s="368"/>
      <c r="H28" s="369">
        <v>82</v>
      </c>
      <c r="I28" s="372" t="s">
        <v>689</v>
      </c>
      <c r="J28" s="369" t="s">
        <v>30</v>
      </c>
      <c r="K28" s="362"/>
      <c r="L28" s="360" t="s">
        <v>622</v>
      </c>
      <c r="M28" s="369" t="s">
        <v>110</v>
      </c>
      <c r="N28" s="634">
        <v>101871</v>
      </c>
      <c r="O28" s="369" t="s">
        <v>110</v>
      </c>
      <c r="P28" s="484" t="s">
        <v>38</v>
      </c>
      <c r="Q28" s="370">
        <v>45965</v>
      </c>
      <c r="R28" s="702" t="s">
        <v>238</v>
      </c>
      <c r="S28" s="363">
        <v>46122</v>
      </c>
      <c r="T28" s="373" t="s">
        <v>815</v>
      </c>
      <c r="U28" s="373" t="s">
        <v>815</v>
      </c>
      <c r="V28" s="9">
        <v>8100</v>
      </c>
      <c r="W28" s="485">
        <v>7972</v>
      </c>
      <c r="X28" s="364">
        <f>SUM(V28-W28)</f>
        <v>128</v>
      </c>
      <c r="Y28" s="365">
        <f>IFERROR($W28/$V28, 0)</f>
        <v>0.98419753086419748</v>
      </c>
      <c r="Z28" s="370">
        <v>45973</v>
      </c>
      <c r="AA28" s="1503">
        <v>45981</v>
      </c>
      <c r="AB28" s="784">
        <v>0</v>
      </c>
      <c r="AC28" s="280">
        <v>0</v>
      </c>
      <c r="AD28" s="9">
        <v>0</v>
      </c>
      <c r="AE28" s="798" t="s">
        <v>882</v>
      </c>
    </row>
    <row r="29" spans="1:31" ht="39.75" customHeight="1">
      <c r="A29" s="615" t="s">
        <v>883</v>
      </c>
      <c r="B29" s="377" t="s">
        <v>37</v>
      </c>
      <c r="C29" s="360">
        <v>46053</v>
      </c>
      <c r="D29" s="366" t="s">
        <v>52</v>
      </c>
      <c r="E29" s="367">
        <v>45974</v>
      </c>
      <c r="F29" s="366" t="s">
        <v>51</v>
      </c>
      <c r="G29" s="368" t="s">
        <v>884</v>
      </c>
      <c r="H29" s="369">
        <v>77</v>
      </c>
      <c r="I29" s="372" t="s">
        <v>689</v>
      </c>
      <c r="J29" s="369" t="s">
        <v>30</v>
      </c>
      <c r="K29" s="362"/>
      <c r="L29" s="367">
        <v>45965</v>
      </c>
      <c r="M29" s="369" t="s">
        <v>110</v>
      </c>
      <c r="N29" s="634">
        <v>90786</v>
      </c>
      <c r="O29" s="369" t="s">
        <v>110</v>
      </c>
      <c r="P29" s="484" t="s">
        <v>38</v>
      </c>
      <c r="Q29" s="370">
        <v>45965</v>
      </c>
      <c r="R29" s="702" t="s">
        <v>238</v>
      </c>
      <c r="S29" s="363">
        <v>46122</v>
      </c>
      <c r="T29" s="373" t="s">
        <v>815</v>
      </c>
      <c r="U29" s="373" t="s">
        <v>815</v>
      </c>
      <c r="V29" s="9">
        <v>8013</v>
      </c>
      <c r="W29" s="485">
        <v>7885</v>
      </c>
      <c r="X29" s="364">
        <f>SUM(V29-W29)</f>
        <v>128</v>
      </c>
      <c r="Y29" s="365">
        <f>IFERROR($W29/$V29, 0)</f>
        <v>0.98402595781854485</v>
      </c>
      <c r="Z29" s="370">
        <v>45979</v>
      </c>
      <c r="AA29" s="1503">
        <v>45982</v>
      </c>
      <c r="AB29" s="784">
        <v>0</v>
      </c>
      <c r="AC29" s="280">
        <v>0</v>
      </c>
      <c r="AD29" s="9">
        <v>0</v>
      </c>
      <c r="AE29" s="798" t="s">
        <v>882</v>
      </c>
    </row>
    <row r="30" spans="1:31" ht="39.75" customHeight="1">
      <c r="A30" s="780" t="s">
        <v>885</v>
      </c>
      <c r="B30" s="311" t="s">
        <v>37</v>
      </c>
      <c r="C30" s="689">
        <v>46040</v>
      </c>
      <c r="D30" s="700" t="s">
        <v>52</v>
      </c>
      <c r="E30" s="699">
        <v>45996</v>
      </c>
      <c r="F30" s="700" t="s">
        <v>51</v>
      </c>
      <c r="G30" s="700" t="s">
        <v>886</v>
      </c>
      <c r="H30" s="701">
        <v>78</v>
      </c>
      <c r="I30" s="372" t="s">
        <v>689</v>
      </c>
      <c r="J30" s="701" t="s">
        <v>30</v>
      </c>
      <c r="K30" s="691"/>
      <c r="L30" s="360" t="s">
        <v>622</v>
      </c>
      <c r="M30" s="701" t="s">
        <v>110</v>
      </c>
      <c r="N30" s="705">
        <v>84477</v>
      </c>
      <c r="O30" s="701" t="s">
        <v>110</v>
      </c>
      <c r="P30" s="729" t="s">
        <v>38</v>
      </c>
      <c r="Q30" s="702">
        <v>46000</v>
      </c>
      <c r="R30" s="702" t="s">
        <v>238</v>
      </c>
      <c r="S30" s="363">
        <v>46122</v>
      </c>
      <c r="T30" s="373" t="s">
        <v>815</v>
      </c>
      <c r="U30" s="373" t="s">
        <v>815</v>
      </c>
      <c r="V30" s="703">
        <v>6758</v>
      </c>
      <c r="W30" s="755">
        <v>6565</v>
      </c>
      <c r="X30" s="723">
        <f>SUM(V30-W30)</f>
        <v>193</v>
      </c>
      <c r="Y30" s="3">
        <f>IFERROR($W30/$V30, 0)</f>
        <v>0.97144125480911514</v>
      </c>
      <c r="Z30" s="779">
        <v>46006</v>
      </c>
      <c r="AA30" s="1503">
        <v>46010</v>
      </c>
      <c r="AB30" s="1501">
        <v>0</v>
      </c>
      <c r="AC30" s="794">
        <v>0</v>
      </c>
      <c r="AD30" s="795">
        <v>0</v>
      </c>
      <c r="AE30" s="799" t="s">
        <v>887</v>
      </c>
    </row>
    <row r="31" spans="1:31" ht="39.75" customHeight="1">
      <c r="A31" s="615" t="s">
        <v>888</v>
      </c>
      <c r="B31" s="1182" t="s">
        <v>37</v>
      </c>
      <c r="C31" s="1341">
        <v>46171</v>
      </c>
      <c r="D31" s="366" t="s">
        <v>471</v>
      </c>
      <c r="E31" s="367">
        <v>46129</v>
      </c>
      <c r="F31" s="366" t="s">
        <v>51</v>
      </c>
      <c r="G31" s="1243"/>
      <c r="H31" s="369">
        <v>80</v>
      </c>
      <c r="I31" s="1264" t="s">
        <v>689</v>
      </c>
      <c r="J31" s="1266" t="s">
        <v>30</v>
      </c>
      <c r="K31" s="691"/>
      <c r="L31" s="360" t="s">
        <v>622</v>
      </c>
      <c r="M31" s="701" t="s">
        <v>110</v>
      </c>
      <c r="N31" s="416">
        <v>77548</v>
      </c>
      <c r="O31" s="1181" t="s">
        <v>110</v>
      </c>
      <c r="P31" s="1418" t="s">
        <v>38</v>
      </c>
      <c r="Q31" s="1226">
        <v>46132</v>
      </c>
      <c r="R31" s="702" t="s">
        <v>238</v>
      </c>
      <c r="S31" s="363" t="s">
        <v>814</v>
      </c>
      <c r="T31" s="363">
        <v>46174</v>
      </c>
      <c r="U31" s="373" t="s">
        <v>815</v>
      </c>
      <c r="V31" s="9">
        <v>6605</v>
      </c>
      <c r="W31" s="485">
        <v>6518</v>
      </c>
      <c r="X31" s="364">
        <f>SUM(V31-W31)</f>
        <v>87</v>
      </c>
      <c r="Y31" s="1244">
        <f>IFERROR($W31/$V31, 0)</f>
        <v>0.98682816048448141</v>
      </c>
      <c r="Z31" s="1226">
        <v>46135</v>
      </c>
      <c r="AA31" s="1503">
        <v>46149</v>
      </c>
      <c r="AB31" s="1501">
        <v>0</v>
      </c>
      <c r="AC31" s="1191">
        <v>0</v>
      </c>
      <c r="AD31" s="1427">
        <v>0</v>
      </c>
      <c r="AE31" s="1245" t="s">
        <v>889</v>
      </c>
    </row>
    <row r="32" spans="1:31" ht="39.75" customHeight="1">
      <c r="A32" s="1456" t="s">
        <v>890</v>
      </c>
      <c r="B32" s="1393" t="s">
        <v>37</v>
      </c>
      <c r="C32" s="1341">
        <v>46171</v>
      </c>
      <c r="D32" s="1241" t="s">
        <v>471</v>
      </c>
      <c r="E32" s="1242">
        <v>46141</v>
      </c>
      <c r="F32" s="1241" t="s">
        <v>51</v>
      </c>
      <c r="G32" s="1243"/>
      <c r="H32" s="1374">
        <v>89</v>
      </c>
      <c r="I32" s="1264" t="s">
        <v>689</v>
      </c>
      <c r="J32" s="1266" t="s">
        <v>30</v>
      </c>
      <c r="K32" s="691"/>
      <c r="L32" s="360" t="s">
        <v>622</v>
      </c>
      <c r="M32" s="1180" t="s">
        <v>110</v>
      </c>
      <c r="N32" s="1369">
        <v>70666</v>
      </c>
      <c r="O32" s="1181" t="s">
        <v>110</v>
      </c>
      <c r="P32" s="1418" t="s">
        <v>38</v>
      </c>
      <c r="Q32" s="1371">
        <v>46150</v>
      </c>
      <c r="R32" s="702" t="s">
        <v>238</v>
      </c>
      <c r="S32" s="363" t="s">
        <v>814</v>
      </c>
      <c r="T32" s="373" t="s">
        <v>815</v>
      </c>
      <c r="U32" s="373" t="s">
        <v>815</v>
      </c>
      <c r="V32" s="1372">
        <v>6549</v>
      </c>
      <c r="W32" s="1376">
        <v>6536</v>
      </c>
      <c r="X32" s="1373">
        <f t="shared" ref="X32" si="2">SUM(V32-W32)</f>
        <v>13</v>
      </c>
      <c r="Y32" s="1244">
        <f t="shared" ref="Y32" si="3">IFERROR($W32/$V32, 0)</f>
        <v>0.99801496411665902</v>
      </c>
      <c r="Z32" s="1371">
        <v>46154</v>
      </c>
      <c r="AA32" s="1503">
        <v>46163</v>
      </c>
      <c r="AB32" s="1501">
        <v>0</v>
      </c>
      <c r="AC32" s="735">
        <v>0</v>
      </c>
      <c r="AD32" s="734">
        <v>0</v>
      </c>
      <c r="AE32" s="1245" t="s">
        <v>699</v>
      </c>
    </row>
    <row r="33" spans="1:31" ht="39.75" customHeight="1">
      <c r="A33" s="1356" t="s">
        <v>891</v>
      </c>
      <c r="B33" s="1182" t="s">
        <v>37</v>
      </c>
      <c r="C33" s="1341">
        <v>46171</v>
      </c>
      <c r="D33" s="1241" t="s">
        <v>54</v>
      </c>
      <c r="E33" s="1242">
        <v>46136</v>
      </c>
      <c r="F33" s="1241" t="s">
        <v>51</v>
      </c>
      <c r="G33" s="1243"/>
      <c r="H33" s="1374">
        <v>0</v>
      </c>
      <c r="I33" s="1264" t="s">
        <v>689</v>
      </c>
      <c r="J33" s="1266" t="s">
        <v>30</v>
      </c>
      <c r="K33" s="691"/>
      <c r="L33" s="360" t="s">
        <v>622</v>
      </c>
      <c r="M33" s="1180" t="s">
        <v>110</v>
      </c>
      <c r="N33" s="1369">
        <v>60407.15</v>
      </c>
      <c r="O33" s="1181" t="s">
        <v>110</v>
      </c>
      <c r="P33" s="1418" t="s">
        <v>38</v>
      </c>
      <c r="Q33" s="1371">
        <v>46136</v>
      </c>
      <c r="R33" s="702" t="s">
        <v>238</v>
      </c>
      <c r="S33" s="363" t="s">
        <v>814</v>
      </c>
      <c r="T33" s="373" t="s">
        <v>815</v>
      </c>
      <c r="U33" s="373" t="s">
        <v>815</v>
      </c>
      <c r="V33" s="1372">
        <v>4327</v>
      </c>
      <c r="W33" s="1376">
        <v>4481</v>
      </c>
      <c r="X33" s="1373">
        <f>SUM(V33-W33)</f>
        <v>-154</v>
      </c>
      <c r="Y33" s="1244">
        <f>IFERROR($W33/$V33, 0)</f>
        <v>1.0355904783914953</v>
      </c>
      <c r="Z33" s="1371">
        <v>46146</v>
      </c>
      <c r="AA33" s="1503">
        <v>46157</v>
      </c>
      <c r="AB33" s="1501">
        <v>1</v>
      </c>
      <c r="AC33" s="735">
        <v>0</v>
      </c>
      <c r="AD33" s="734">
        <v>0</v>
      </c>
      <c r="AE33" s="1245" t="s">
        <v>892</v>
      </c>
    </row>
    <row r="34" spans="1:31" ht="39.75" customHeight="1">
      <c r="A34" s="615" t="s">
        <v>893</v>
      </c>
      <c r="B34" s="358" t="s">
        <v>31</v>
      </c>
      <c r="C34" s="360">
        <v>46021</v>
      </c>
      <c r="D34" s="358" t="s">
        <v>894</v>
      </c>
      <c r="E34" s="360" t="s">
        <v>260</v>
      </c>
      <c r="F34" s="358" t="s">
        <v>61</v>
      </c>
      <c r="G34" s="361" t="s">
        <v>895</v>
      </c>
      <c r="H34" s="362">
        <v>0</v>
      </c>
      <c r="I34" s="362" t="s">
        <v>689</v>
      </c>
      <c r="J34" s="362" t="s">
        <v>30</v>
      </c>
      <c r="K34" s="362"/>
      <c r="L34" s="360" t="s">
        <v>622</v>
      </c>
      <c r="M34" s="362" t="s">
        <v>110</v>
      </c>
      <c r="N34" s="608">
        <v>1931.75</v>
      </c>
      <c r="O34" s="578" t="s">
        <v>110</v>
      </c>
      <c r="P34" s="1275" t="s">
        <v>38</v>
      </c>
      <c r="Q34" s="59"/>
      <c r="R34" s="702" t="s">
        <v>238</v>
      </c>
      <c r="S34" s="363" t="s">
        <v>814</v>
      </c>
      <c r="T34" s="373" t="s">
        <v>815</v>
      </c>
      <c r="U34" s="373" t="s">
        <v>815</v>
      </c>
      <c r="V34" s="333">
        <v>0</v>
      </c>
      <c r="W34" s="450">
        <v>0</v>
      </c>
      <c r="X34" s="364">
        <f>SUM(V34-W34)</f>
        <v>0</v>
      </c>
      <c r="Y34" s="365">
        <f>IFERROR($W34/$V34, 0)</f>
        <v>0</v>
      </c>
      <c r="Z34" s="370">
        <v>45996</v>
      </c>
      <c r="AA34" s="1504" t="s">
        <v>896</v>
      </c>
      <c r="AB34" s="784">
        <v>0</v>
      </c>
      <c r="AC34" s="280">
        <v>1</v>
      </c>
      <c r="AD34" s="364">
        <v>0</v>
      </c>
      <c r="AE34" s="796" t="s">
        <v>897</v>
      </c>
    </row>
    <row r="35" spans="1:31" ht="39.75" customHeight="1">
      <c r="A35" s="1433" t="s">
        <v>898</v>
      </c>
      <c r="B35" s="1195" t="s">
        <v>31</v>
      </c>
      <c r="C35" s="1196">
        <v>46203</v>
      </c>
      <c r="D35" s="1195" t="s">
        <v>56</v>
      </c>
      <c r="E35" s="1196">
        <v>46100</v>
      </c>
      <c r="F35" s="375" t="s">
        <v>57</v>
      </c>
      <c r="G35" s="1195"/>
      <c r="H35" s="1197">
        <v>36</v>
      </c>
      <c r="I35" s="301" t="s">
        <v>689</v>
      </c>
      <c r="J35" s="742" t="s">
        <v>30</v>
      </c>
      <c r="K35" s="362"/>
      <c r="L35" s="1196">
        <v>46098</v>
      </c>
      <c r="M35" s="742" t="s">
        <v>110</v>
      </c>
      <c r="N35" s="772">
        <v>61453.599999999999</v>
      </c>
      <c r="O35" s="742" t="s">
        <v>110</v>
      </c>
      <c r="P35" s="1418" t="s">
        <v>38</v>
      </c>
      <c r="Q35" s="1214">
        <v>46097</v>
      </c>
      <c r="R35" s="702" t="s">
        <v>238</v>
      </c>
      <c r="S35" s="363" t="s">
        <v>814</v>
      </c>
      <c r="T35" s="373" t="s">
        <v>815</v>
      </c>
      <c r="U35" s="373" t="s">
        <v>815</v>
      </c>
      <c r="V35" s="1426">
        <v>3439</v>
      </c>
      <c r="W35" s="1432">
        <v>3439</v>
      </c>
      <c r="X35" s="1408">
        <f>SUM(V35-W35)</f>
        <v>0</v>
      </c>
      <c r="Y35" s="1399">
        <f>IFERROR($W35/$V35, 0)</f>
        <v>1</v>
      </c>
      <c r="Z35" s="1499">
        <v>46140</v>
      </c>
      <c r="AA35" s="1503">
        <v>46153</v>
      </c>
      <c r="AB35" s="1502">
        <v>0</v>
      </c>
      <c r="AC35" s="697">
        <v>0</v>
      </c>
      <c r="AD35" s="1056">
        <v>0</v>
      </c>
      <c r="AE35" s="1348" t="s">
        <v>899</v>
      </c>
    </row>
    <row r="36" spans="1:31" ht="39.75" customHeight="1">
      <c r="A36" s="780" t="s">
        <v>900</v>
      </c>
      <c r="B36" s="355" t="s">
        <v>43</v>
      </c>
      <c r="C36" s="740">
        <v>46171</v>
      </c>
      <c r="D36" s="455" t="s">
        <v>60</v>
      </c>
      <c r="E36" s="740">
        <v>46029</v>
      </c>
      <c r="F36" s="741" t="s">
        <v>901</v>
      </c>
      <c r="G36" s="741"/>
      <c r="H36" s="752">
        <v>53</v>
      </c>
      <c r="I36" s="301" t="s">
        <v>689</v>
      </c>
      <c r="J36" s="742" t="s">
        <v>30</v>
      </c>
      <c r="K36" s="362"/>
      <c r="L36" s="360" t="s">
        <v>622</v>
      </c>
      <c r="M36" s="746" t="s">
        <v>110</v>
      </c>
      <c r="N36" s="774">
        <v>51528.05</v>
      </c>
      <c r="O36" s="746" t="s">
        <v>110</v>
      </c>
      <c r="P36" s="1406" t="s">
        <v>38</v>
      </c>
      <c r="Q36" s="718">
        <v>46024</v>
      </c>
      <c r="R36" s="702" t="s">
        <v>238</v>
      </c>
      <c r="S36" s="363" t="s">
        <v>814</v>
      </c>
      <c r="T36" s="373" t="s">
        <v>815</v>
      </c>
      <c r="U36" s="373" t="s">
        <v>815</v>
      </c>
      <c r="V36" s="753">
        <v>4005</v>
      </c>
      <c r="W36" s="755">
        <v>4047</v>
      </c>
      <c r="X36" s="1373">
        <f>SUM(V36-W36)</f>
        <v>-42</v>
      </c>
      <c r="Y36" s="1064">
        <f>IFERROR($W36/$V36, 0)</f>
        <v>1.0104868913857679</v>
      </c>
      <c r="Z36" s="1346">
        <v>46112</v>
      </c>
      <c r="AA36" s="1503">
        <v>46175</v>
      </c>
      <c r="AB36" s="818">
        <v>0</v>
      </c>
      <c r="AC36" s="735">
        <v>0</v>
      </c>
      <c r="AD36" s="734">
        <v>0</v>
      </c>
      <c r="AE36" s="720" t="s">
        <v>800</v>
      </c>
    </row>
    <row r="37" spans="1:31" ht="39.75" customHeight="1">
      <c r="A37" s="780" t="s">
        <v>902</v>
      </c>
      <c r="B37" s="355" t="s">
        <v>43</v>
      </c>
      <c r="C37" s="740">
        <v>46173</v>
      </c>
      <c r="D37" s="455" t="s">
        <v>60</v>
      </c>
      <c r="E37" s="740">
        <v>46029</v>
      </c>
      <c r="F37" s="741" t="s">
        <v>796</v>
      </c>
      <c r="G37" s="741"/>
      <c r="H37" s="752">
        <v>55</v>
      </c>
      <c r="I37" s="301" t="s">
        <v>689</v>
      </c>
      <c r="J37" s="742" t="s">
        <v>30</v>
      </c>
      <c r="K37" s="362"/>
      <c r="L37" s="360" t="s">
        <v>622</v>
      </c>
      <c r="M37" s="746" t="s">
        <v>110</v>
      </c>
      <c r="N37" s="774">
        <v>55435.9</v>
      </c>
      <c r="O37" s="746" t="s">
        <v>110</v>
      </c>
      <c r="P37" s="1406" t="s">
        <v>38</v>
      </c>
      <c r="Q37" s="718">
        <v>46024</v>
      </c>
      <c r="R37" s="702" t="s">
        <v>238</v>
      </c>
      <c r="S37" s="363" t="s">
        <v>814</v>
      </c>
      <c r="T37" s="373" t="s">
        <v>815</v>
      </c>
      <c r="U37" s="373" t="s">
        <v>815</v>
      </c>
      <c r="V37" s="723">
        <v>4230</v>
      </c>
      <c r="W37" s="755">
        <v>4230</v>
      </c>
      <c r="X37" s="1373">
        <f t="shared" ref="X37:X41" si="4">SUM(V37-W37)</f>
        <v>0</v>
      </c>
      <c r="Y37" s="29">
        <f t="shared" ref="Y37:Y41" si="5">IFERROR($W37/$V37, 0)</f>
        <v>1</v>
      </c>
      <c r="Z37" s="1346">
        <v>46128</v>
      </c>
      <c r="AA37" s="1503">
        <v>46175</v>
      </c>
      <c r="AB37" s="818">
        <v>0</v>
      </c>
      <c r="AC37" s="735">
        <v>0</v>
      </c>
      <c r="AD37" s="734">
        <v>0</v>
      </c>
      <c r="AE37" s="720" t="s">
        <v>797</v>
      </c>
    </row>
    <row r="38" spans="1:31" ht="39.75" customHeight="1">
      <c r="A38" s="1493" t="s">
        <v>903</v>
      </c>
      <c r="B38" s="1062" t="s">
        <v>40</v>
      </c>
      <c r="C38" s="1390">
        <v>46172</v>
      </c>
      <c r="D38" s="1388" t="s">
        <v>52</v>
      </c>
      <c r="E38" s="1389">
        <v>46142</v>
      </c>
      <c r="F38" s="1388" t="s">
        <v>51</v>
      </c>
      <c r="G38" s="1243"/>
      <c r="H38" s="1566">
        <v>79</v>
      </c>
      <c r="I38" s="304" t="s">
        <v>689</v>
      </c>
      <c r="J38" s="746" t="s">
        <v>30</v>
      </c>
      <c r="K38" s="691"/>
      <c r="L38" s="360" t="s">
        <v>622</v>
      </c>
      <c r="M38" s="1180" t="s">
        <v>110</v>
      </c>
      <c r="N38" s="1369">
        <v>73533</v>
      </c>
      <c r="O38" s="1181" t="s">
        <v>110</v>
      </c>
      <c r="P38" s="1418" t="s">
        <v>38</v>
      </c>
      <c r="Q38" s="1568">
        <v>46147</v>
      </c>
      <c r="R38" s="702" t="s">
        <v>238</v>
      </c>
      <c r="S38" s="363" t="s">
        <v>814</v>
      </c>
      <c r="T38" s="373" t="s">
        <v>815</v>
      </c>
      <c r="U38" s="373" t="s">
        <v>815</v>
      </c>
      <c r="V38" s="1569">
        <v>5974</v>
      </c>
      <c r="W38" s="1583">
        <v>5911</v>
      </c>
      <c r="X38" s="1570">
        <f>SUM(V38-W38)</f>
        <v>63</v>
      </c>
      <c r="Y38" s="1244">
        <f>IFERROR($W38/$V38, 0)</f>
        <v>0.98945430197522599</v>
      </c>
      <c r="Z38" s="370">
        <v>46174</v>
      </c>
      <c r="AA38" s="1503">
        <v>46176</v>
      </c>
      <c r="AB38" s="697">
        <v>0</v>
      </c>
      <c r="AC38" s="697">
        <v>0</v>
      </c>
      <c r="AD38" s="1056">
        <v>0</v>
      </c>
      <c r="AE38" s="1245" t="s">
        <v>647</v>
      </c>
    </row>
    <row r="39" spans="1:31" ht="39.75" customHeight="1">
      <c r="A39" s="1356" t="s">
        <v>904</v>
      </c>
      <c r="B39" s="1062" t="s">
        <v>40</v>
      </c>
      <c r="C39" s="1390">
        <v>46172</v>
      </c>
      <c r="D39" s="1241" t="s">
        <v>52</v>
      </c>
      <c r="E39" s="1242">
        <v>46142</v>
      </c>
      <c r="F39" s="1241" t="s">
        <v>51</v>
      </c>
      <c r="G39" s="1243"/>
      <c r="H39" s="995">
        <v>74</v>
      </c>
      <c r="I39" s="304" t="s">
        <v>689</v>
      </c>
      <c r="J39" s="746" t="s">
        <v>30</v>
      </c>
      <c r="K39" s="691"/>
      <c r="L39" s="360" t="s">
        <v>622</v>
      </c>
      <c r="M39" s="1180" t="s">
        <v>110</v>
      </c>
      <c r="N39" s="1369">
        <v>75564</v>
      </c>
      <c r="O39" s="1181" t="s">
        <v>110</v>
      </c>
      <c r="P39" s="1418" t="s">
        <v>38</v>
      </c>
      <c r="Q39" s="1371">
        <v>46147</v>
      </c>
      <c r="R39" s="702" t="s">
        <v>238</v>
      </c>
      <c r="S39" s="363" t="s">
        <v>814</v>
      </c>
      <c r="T39" s="373" t="s">
        <v>815</v>
      </c>
      <c r="U39" s="373" t="s">
        <v>815</v>
      </c>
      <c r="V39" s="1372">
        <v>6250</v>
      </c>
      <c r="W39" s="1376">
        <v>6357</v>
      </c>
      <c r="X39" s="1373">
        <f t="shared" ref="X39" si="6">SUM(V39-W39)</f>
        <v>-107</v>
      </c>
      <c r="Y39" s="1244">
        <f t="shared" ref="Y39" si="7">IFERROR($W39/$V39, 0)</f>
        <v>1.01712</v>
      </c>
      <c r="Z39" s="1371">
        <v>46162</v>
      </c>
      <c r="AA39" s="1503">
        <v>46174</v>
      </c>
      <c r="AB39" s="697">
        <v>0</v>
      </c>
      <c r="AC39" s="735">
        <v>0</v>
      </c>
      <c r="AD39" s="734">
        <v>0</v>
      </c>
      <c r="AE39" s="1245" t="s">
        <v>723</v>
      </c>
    </row>
    <row r="40" spans="1:31" ht="39.75" customHeight="1">
      <c r="A40" s="1356" t="s">
        <v>905</v>
      </c>
      <c r="B40" s="1062" t="s">
        <v>40</v>
      </c>
      <c r="C40" s="1390">
        <v>46172</v>
      </c>
      <c r="D40" s="1241" t="s">
        <v>50</v>
      </c>
      <c r="E40" s="1242">
        <v>46143</v>
      </c>
      <c r="F40" s="1241" t="s">
        <v>51</v>
      </c>
      <c r="G40" s="1243"/>
      <c r="H40" s="995">
        <v>0</v>
      </c>
      <c r="I40" s="304" t="s">
        <v>689</v>
      </c>
      <c r="J40" s="746" t="s">
        <v>30</v>
      </c>
      <c r="K40" s="691"/>
      <c r="L40" s="360" t="s">
        <v>622</v>
      </c>
      <c r="M40" s="1180" t="s">
        <v>110</v>
      </c>
      <c r="N40" s="1369">
        <v>21122.05</v>
      </c>
      <c r="O40" s="1181" t="s">
        <v>110</v>
      </c>
      <c r="P40" s="1418" t="s">
        <v>38</v>
      </c>
      <c r="Q40" s="370">
        <v>46143</v>
      </c>
      <c r="R40" s="702" t="s">
        <v>238</v>
      </c>
      <c r="S40" s="363" t="s">
        <v>814</v>
      </c>
      <c r="T40" s="373" t="s">
        <v>815</v>
      </c>
      <c r="U40" s="373" t="s">
        <v>815</v>
      </c>
      <c r="V40" s="9">
        <v>1693</v>
      </c>
      <c r="W40" s="485">
        <v>1400</v>
      </c>
      <c r="X40" s="364">
        <f>SUM(V40-W40)</f>
        <v>293</v>
      </c>
      <c r="Y40" s="1244">
        <f>IFERROR($W40/$V40, 0)</f>
        <v>0.8269344359125812</v>
      </c>
      <c r="Z40" s="370">
        <v>46174</v>
      </c>
      <c r="AA40" s="370">
        <v>46181</v>
      </c>
      <c r="AB40" s="1192">
        <v>0</v>
      </c>
      <c r="AC40" s="735">
        <v>0</v>
      </c>
      <c r="AD40" s="1427">
        <v>0</v>
      </c>
      <c r="AE40" s="1245" t="s">
        <v>723</v>
      </c>
    </row>
    <row r="41" spans="1:31" ht="39.75" customHeight="1">
      <c r="A41" s="1356" t="s">
        <v>906</v>
      </c>
      <c r="B41" s="1062" t="s">
        <v>40</v>
      </c>
      <c r="C41" s="1390">
        <v>46172</v>
      </c>
      <c r="D41" s="1241" t="s">
        <v>50</v>
      </c>
      <c r="E41" s="1242">
        <v>46143</v>
      </c>
      <c r="F41" s="1241" t="s">
        <v>51</v>
      </c>
      <c r="G41" s="1243"/>
      <c r="H41" s="995">
        <v>0</v>
      </c>
      <c r="I41" s="304" t="s">
        <v>689</v>
      </c>
      <c r="J41" s="746" t="s">
        <v>30</v>
      </c>
      <c r="K41" s="362"/>
      <c r="L41" s="360" t="s">
        <v>622</v>
      </c>
      <c r="M41" s="1180" t="s">
        <v>110</v>
      </c>
      <c r="N41" s="1369">
        <v>15405.5</v>
      </c>
      <c r="O41" s="1181" t="s">
        <v>110</v>
      </c>
      <c r="P41" s="1418" t="s">
        <v>38</v>
      </c>
      <c r="Q41" s="1371">
        <v>46143</v>
      </c>
      <c r="R41" s="702" t="s">
        <v>238</v>
      </c>
      <c r="S41" s="363" t="s">
        <v>814</v>
      </c>
      <c r="T41" s="373" t="s">
        <v>815</v>
      </c>
      <c r="U41" s="373" t="s">
        <v>815</v>
      </c>
      <c r="V41" s="1372">
        <v>761</v>
      </c>
      <c r="W41" s="1376">
        <v>760</v>
      </c>
      <c r="X41" s="1373">
        <f t="shared" si="4"/>
        <v>1</v>
      </c>
      <c r="Y41" s="1244">
        <f t="shared" si="5"/>
        <v>0.99868593955321949</v>
      </c>
      <c r="Z41" s="1371">
        <v>46174</v>
      </c>
      <c r="AA41" s="1503">
        <v>46175</v>
      </c>
      <c r="AB41" s="1501">
        <v>0</v>
      </c>
      <c r="AC41" s="735">
        <v>0</v>
      </c>
      <c r="AD41" s="734">
        <v>0</v>
      </c>
      <c r="AE41" s="1245" t="s">
        <v>723</v>
      </c>
    </row>
    <row r="42" spans="1:31" ht="39.75" customHeight="1">
      <c r="A42" s="1356" t="s">
        <v>907</v>
      </c>
      <c r="B42" s="1062" t="s">
        <v>40</v>
      </c>
      <c r="C42" s="1306">
        <v>46130</v>
      </c>
      <c r="D42" s="1241" t="s">
        <v>50</v>
      </c>
      <c r="E42" s="1242">
        <v>46121</v>
      </c>
      <c r="F42" s="1241" t="s">
        <v>51</v>
      </c>
      <c r="G42" s="1243"/>
      <c r="H42" s="995">
        <v>0</v>
      </c>
      <c r="I42" s="304" t="s">
        <v>689</v>
      </c>
      <c r="J42" s="746" t="s">
        <v>30</v>
      </c>
      <c r="K42" s="1368"/>
      <c r="L42" s="360" t="s">
        <v>622</v>
      </c>
      <c r="M42" s="1180" t="s">
        <v>110</v>
      </c>
      <c r="N42" s="1369">
        <v>4434.3999999999996</v>
      </c>
      <c r="O42" s="1180" t="s">
        <v>110</v>
      </c>
      <c r="P42" s="1375" t="s">
        <v>38</v>
      </c>
      <c r="Q42" s="1371">
        <v>46121</v>
      </c>
      <c r="R42" s="702" t="s">
        <v>238</v>
      </c>
      <c r="S42" s="363" t="s">
        <v>814</v>
      </c>
      <c r="T42" s="373" t="s">
        <v>815</v>
      </c>
      <c r="U42" s="373" t="s">
        <v>815</v>
      </c>
      <c r="V42" s="1372">
        <v>439</v>
      </c>
      <c r="W42" s="1376">
        <v>449</v>
      </c>
      <c r="X42" s="1373">
        <f>SUM(V42-W42)</f>
        <v>-10</v>
      </c>
      <c r="Y42" s="1244">
        <f>IFERROR($W42/$V42, 0)</f>
        <v>1.0227790432801822</v>
      </c>
      <c r="Z42" s="1371">
        <v>46132</v>
      </c>
      <c r="AA42" s="1503">
        <v>46156</v>
      </c>
      <c r="AB42" s="1501">
        <v>1</v>
      </c>
      <c r="AC42" s="697">
        <v>1</v>
      </c>
      <c r="AD42" s="697">
        <v>1</v>
      </c>
      <c r="AE42" s="1307" t="s">
        <v>908</v>
      </c>
    </row>
    <row r="43" spans="1:31" ht="39.75" customHeight="1">
      <c r="A43" s="1356" t="s">
        <v>909</v>
      </c>
      <c r="B43" s="1062" t="s">
        <v>40</v>
      </c>
      <c r="C43" s="1390">
        <v>46172</v>
      </c>
      <c r="D43" s="1241" t="s">
        <v>50</v>
      </c>
      <c r="E43" s="1242">
        <v>46143</v>
      </c>
      <c r="F43" s="1241" t="s">
        <v>51</v>
      </c>
      <c r="G43" s="1243"/>
      <c r="H43" s="995">
        <v>0</v>
      </c>
      <c r="I43" s="304" t="s">
        <v>689</v>
      </c>
      <c r="J43" s="746" t="s">
        <v>30</v>
      </c>
      <c r="K43" s="1368"/>
      <c r="L43" s="360" t="s">
        <v>622</v>
      </c>
      <c r="M43" s="1180" t="s">
        <v>110</v>
      </c>
      <c r="N43" s="1369">
        <v>1552.9</v>
      </c>
      <c r="O43" s="1181" t="s">
        <v>110</v>
      </c>
      <c r="P43" s="1418" t="s">
        <v>38</v>
      </c>
      <c r="Q43" s="1371">
        <v>46143</v>
      </c>
      <c r="R43" s="702" t="s">
        <v>238</v>
      </c>
      <c r="S43" s="363" t="s">
        <v>814</v>
      </c>
      <c r="T43" s="373" t="s">
        <v>815</v>
      </c>
      <c r="U43" s="373" t="s">
        <v>815</v>
      </c>
      <c r="V43" s="1372">
        <v>94</v>
      </c>
      <c r="W43" s="1376">
        <v>108</v>
      </c>
      <c r="X43" s="1373">
        <f>SUM(V43-W43)</f>
        <v>-14</v>
      </c>
      <c r="Y43" s="1244">
        <f>IFERROR($W43/$V43, 0)</f>
        <v>1.1489361702127661</v>
      </c>
      <c r="Z43" s="702">
        <v>46155</v>
      </c>
      <c r="AA43" s="1503">
        <v>46156</v>
      </c>
      <c r="AB43" s="1501">
        <v>1</v>
      </c>
      <c r="AC43" s="697">
        <v>1</v>
      </c>
      <c r="AD43" s="697">
        <v>1</v>
      </c>
      <c r="AE43" s="1245" t="s">
        <v>723</v>
      </c>
    </row>
    <row r="44" spans="1:31" ht="39.75" customHeight="1">
      <c r="A44" s="1356" t="s">
        <v>910</v>
      </c>
      <c r="B44" s="1062" t="s">
        <v>40</v>
      </c>
      <c r="C44" s="1306">
        <v>46130</v>
      </c>
      <c r="D44" s="1241" t="s">
        <v>50</v>
      </c>
      <c r="E44" s="1242">
        <v>46121</v>
      </c>
      <c r="F44" s="1241" t="s">
        <v>51</v>
      </c>
      <c r="G44" s="1243"/>
      <c r="H44" s="995">
        <v>0</v>
      </c>
      <c r="I44" s="304" t="s">
        <v>689</v>
      </c>
      <c r="J44" s="746" t="s">
        <v>30</v>
      </c>
      <c r="K44" s="1368"/>
      <c r="L44" s="360" t="s">
        <v>622</v>
      </c>
      <c r="M44" s="1180" t="s">
        <v>110</v>
      </c>
      <c r="N44" s="1369">
        <v>3969.75</v>
      </c>
      <c r="O44" s="1180" t="s">
        <v>110</v>
      </c>
      <c r="P44" s="1375" t="s">
        <v>38</v>
      </c>
      <c r="Q44" s="1371">
        <v>46121</v>
      </c>
      <c r="R44" s="1371" t="s">
        <v>238</v>
      </c>
      <c r="S44" s="363" t="s">
        <v>814</v>
      </c>
      <c r="T44" s="373" t="s">
        <v>815</v>
      </c>
      <c r="U44" s="373" t="s">
        <v>815</v>
      </c>
      <c r="V44" s="1372">
        <v>295</v>
      </c>
      <c r="W44" s="1376">
        <v>288</v>
      </c>
      <c r="X44" s="1373">
        <v>295</v>
      </c>
      <c r="Y44" s="1244">
        <f>IFERROR($W44/$V44, 0)</f>
        <v>0.97627118644067801</v>
      </c>
      <c r="Z44" s="1371">
        <v>46132</v>
      </c>
      <c r="AA44" s="1503">
        <v>46136</v>
      </c>
      <c r="AB44" s="1501">
        <v>1</v>
      </c>
      <c r="AC44" s="1192">
        <v>1</v>
      </c>
      <c r="AD44" s="1192">
        <v>1</v>
      </c>
      <c r="AE44" s="1307" t="s">
        <v>911</v>
      </c>
    </row>
    <row r="45" spans="1:31" ht="39.75" customHeight="1">
      <c r="A45" s="1356" t="s">
        <v>912</v>
      </c>
      <c r="B45" s="1062" t="s">
        <v>40</v>
      </c>
      <c r="C45" s="1306">
        <v>46130</v>
      </c>
      <c r="D45" s="1241" t="s">
        <v>50</v>
      </c>
      <c r="E45" s="1242">
        <v>46121</v>
      </c>
      <c r="F45" s="1241" t="s">
        <v>51</v>
      </c>
      <c r="G45" s="1243"/>
      <c r="H45" s="995">
        <v>0</v>
      </c>
      <c r="I45" s="304" t="s">
        <v>689</v>
      </c>
      <c r="J45" s="746" t="s">
        <v>30</v>
      </c>
      <c r="K45" s="1368"/>
      <c r="L45" s="360" t="s">
        <v>622</v>
      </c>
      <c r="M45" s="1180" t="s">
        <v>110</v>
      </c>
      <c r="N45" s="1369">
        <v>4004.55</v>
      </c>
      <c r="O45" s="1180" t="s">
        <v>110</v>
      </c>
      <c r="P45" s="1375" t="s">
        <v>38</v>
      </c>
      <c r="Q45" s="1371">
        <v>46121</v>
      </c>
      <c r="R45" s="1371" t="s">
        <v>238</v>
      </c>
      <c r="S45" s="363" t="s">
        <v>814</v>
      </c>
      <c r="T45" s="373" t="s">
        <v>815</v>
      </c>
      <c r="U45" s="373" t="s">
        <v>815</v>
      </c>
      <c r="V45" s="1372">
        <v>303</v>
      </c>
      <c r="W45" s="1376">
        <v>290</v>
      </c>
      <c r="X45" s="1373">
        <f>SUM(V45-W45)</f>
        <v>13</v>
      </c>
      <c r="Y45" s="1244">
        <f>IFERROR($W45/$V45, 0)</f>
        <v>0.95709570957095713</v>
      </c>
      <c r="Z45" s="1371">
        <v>46133</v>
      </c>
      <c r="AA45" s="1503">
        <v>46136</v>
      </c>
      <c r="AB45" s="1501">
        <v>1</v>
      </c>
      <c r="AC45" s="1192">
        <v>1</v>
      </c>
      <c r="AD45" s="1192">
        <v>1</v>
      </c>
      <c r="AE45" s="1307" t="s">
        <v>913</v>
      </c>
    </row>
    <row r="46" spans="1:31" ht="39.75" customHeight="1">
      <c r="A46" s="615" t="s">
        <v>519</v>
      </c>
      <c r="B46" s="359" t="s">
        <v>28</v>
      </c>
      <c r="C46" s="360">
        <v>45991</v>
      </c>
      <c r="D46" s="360" t="s">
        <v>50</v>
      </c>
      <c r="E46" s="367">
        <v>45748</v>
      </c>
      <c r="F46" s="366" t="s">
        <v>59</v>
      </c>
      <c r="G46" s="368" t="s">
        <v>914</v>
      </c>
      <c r="H46" s="369">
        <v>0</v>
      </c>
      <c r="I46" s="369" t="s">
        <v>689</v>
      </c>
      <c r="J46" s="362" t="s">
        <v>30</v>
      </c>
      <c r="K46" s="588"/>
      <c r="L46" s="367">
        <v>45741</v>
      </c>
      <c r="M46" s="362" t="s">
        <v>110</v>
      </c>
      <c r="N46" s="634">
        <v>17203.45</v>
      </c>
      <c r="O46" s="362" t="s">
        <v>110</v>
      </c>
      <c r="P46" s="484" t="s">
        <v>38</v>
      </c>
      <c r="Q46" s="370">
        <v>45742</v>
      </c>
      <c r="R46" s="370" t="s">
        <v>238</v>
      </c>
      <c r="S46" s="363">
        <v>46134</v>
      </c>
      <c r="T46" s="373" t="s">
        <v>815</v>
      </c>
      <c r="U46" s="373" t="s">
        <v>815</v>
      </c>
      <c r="V46" s="9">
        <v>1157</v>
      </c>
      <c r="W46" s="485">
        <v>1321</v>
      </c>
      <c r="X46" s="364">
        <f>SUM(V46-W46)</f>
        <v>-164</v>
      </c>
      <c r="Y46" s="365">
        <f>IFERROR($W46/$V46, 0)</f>
        <v>1.1417458945548833</v>
      </c>
      <c r="Z46" s="370">
        <v>45925</v>
      </c>
      <c r="AA46" s="1503">
        <v>46107</v>
      </c>
      <c r="AB46" s="784">
        <v>0</v>
      </c>
      <c r="AC46" s="280">
        <v>0</v>
      </c>
      <c r="AD46" s="1056">
        <v>0</v>
      </c>
      <c r="AE46" s="1043" t="s">
        <v>915</v>
      </c>
    </row>
    <row r="47" spans="1:31" ht="39.75" customHeight="1">
      <c r="A47" s="666" t="s">
        <v>433</v>
      </c>
      <c r="B47" s="568" t="s">
        <v>28</v>
      </c>
      <c r="C47" s="597">
        <v>45991</v>
      </c>
      <c r="D47" s="676" t="s">
        <v>50</v>
      </c>
      <c r="E47" s="24">
        <v>45779</v>
      </c>
      <c r="F47" s="569" t="s">
        <v>59</v>
      </c>
      <c r="G47" s="571" t="s">
        <v>434</v>
      </c>
      <c r="H47" s="572">
        <v>0</v>
      </c>
      <c r="I47" s="369" t="s">
        <v>689</v>
      </c>
      <c r="J47" s="362" t="s">
        <v>30</v>
      </c>
      <c r="K47" s="604"/>
      <c r="L47" s="19">
        <v>45742</v>
      </c>
      <c r="M47" s="606" t="s">
        <v>110</v>
      </c>
      <c r="N47" s="669">
        <v>23800.25</v>
      </c>
      <c r="O47" s="300" t="s">
        <v>110</v>
      </c>
      <c r="P47" s="1274" t="s">
        <v>38</v>
      </c>
      <c r="Q47" s="21">
        <v>45743</v>
      </c>
      <c r="R47" s="370" t="s">
        <v>238</v>
      </c>
      <c r="S47" s="363">
        <v>46134</v>
      </c>
      <c r="T47" s="373" t="s">
        <v>815</v>
      </c>
      <c r="U47" s="373" t="s">
        <v>815</v>
      </c>
      <c r="V47" s="5">
        <v>1697</v>
      </c>
      <c r="W47" s="644">
        <v>1815</v>
      </c>
      <c r="X47" s="364">
        <f>SUM(V47-W47)</f>
        <v>-118</v>
      </c>
      <c r="Y47" s="256">
        <f>IFERROR($W47/$V47, 0)</f>
        <v>1.0695344725987035</v>
      </c>
      <c r="Z47" s="281">
        <v>45791</v>
      </c>
      <c r="AA47" s="1503">
        <v>45968</v>
      </c>
      <c r="AB47" s="896">
        <v>1</v>
      </c>
      <c r="AC47" s="464">
        <v>0</v>
      </c>
      <c r="AD47" s="1092">
        <v>0</v>
      </c>
      <c r="AE47" s="1043" t="s">
        <v>915</v>
      </c>
    </row>
    <row r="48" spans="1:31" ht="39.75" customHeight="1">
      <c r="A48" s="728" t="s">
        <v>435</v>
      </c>
      <c r="B48" s="359" t="s">
        <v>28</v>
      </c>
      <c r="C48" s="689">
        <v>46044</v>
      </c>
      <c r="D48" s="689" t="s">
        <v>50</v>
      </c>
      <c r="E48" s="699">
        <v>45700</v>
      </c>
      <c r="F48" s="699" t="s">
        <v>59</v>
      </c>
      <c r="G48" s="699" t="s">
        <v>436</v>
      </c>
      <c r="H48" s="701">
        <v>0</v>
      </c>
      <c r="I48" s="701" t="s">
        <v>689</v>
      </c>
      <c r="J48" s="701" t="s">
        <v>30</v>
      </c>
      <c r="K48" s="701"/>
      <c r="L48" s="699">
        <v>45700</v>
      </c>
      <c r="M48" s="701" t="s">
        <v>110</v>
      </c>
      <c r="N48" s="705">
        <v>19745.25</v>
      </c>
      <c r="O48" s="701" t="s">
        <v>110</v>
      </c>
      <c r="P48" s="1272" t="s">
        <v>38</v>
      </c>
      <c r="Q48" s="702">
        <v>45696</v>
      </c>
      <c r="R48" s="702" t="s">
        <v>238</v>
      </c>
      <c r="S48" s="363">
        <v>46140</v>
      </c>
      <c r="T48" s="373" t="s">
        <v>815</v>
      </c>
      <c r="U48" s="373" t="s">
        <v>815</v>
      </c>
      <c r="V48" s="703">
        <v>1534</v>
      </c>
      <c r="W48" s="730">
        <v>1571</v>
      </c>
      <c r="X48" s="695">
        <f>SUM(V48-W48)</f>
        <v>-37</v>
      </c>
      <c r="Y48" s="365">
        <f>IFERROR($W48/$V48, 0)</f>
        <v>1.0241199478487615</v>
      </c>
      <c r="Z48" s="702">
        <v>45736</v>
      </c>
      <c r="AA48" s="1503">
        <v>45982</v>
      </c>
      <c r="AB48" s="1501">
        <v>0</v>
      </c>
      <c r="AC48" s="697">
        <v>0</v>
      </c>
      <c r="AD48" s="1093">
        <v>0</v>
      </c>
      <c r="AE48" s="1043" t="s">
        <v>916</v>
      </c>
    </row>
    <row r="49" spans="1:31" ht="39.75" customHeight="1">
      <c r="A49" s="728" t="s">
        <v>437</v>
      </c>
      <c r="B49" s="359" t="s">
        <v>28</v>
      </c>
      <c r="C49" s="689">
        <v>46080</v>
      </c>
      <c r="D49" s="366" t="s">
        <v>466</v>
      </c>
      <c r="E49" s="699">
        <v>45748</v>
      </c>
      <c r="F49" s="366" t="s">
        <v>59</v>
      </c>
      <c r="G49" s="712" t="s">
        <v>438</v>
      </c>
      <c r="H49" s="701">
        <v>0</v>
      </c>
      <c r="I49" s="701" t="s">
        <v>689</v>
      </c>
      <c r="J49" s="701" t="s">
        <v>30</v>
      </c>
      <c r="K49" s="713"/>
      <c r="L49" s="699">
        <v>45741</v>
      </c>
      <c r="M49" s="701" t="s">
        <v>110</v>
      </c>
      <c r="N49" s="705">
        <v>31186.25</v>
      </c>
      <c r="O49" s="701" t="s">
        <v>110</v>
      </c>
      <c r="P49" s="1273" t="s">
        <v>38</v>
      </c>
      <c r="Q49" s="702">
        <v>45743</v>
      </c>
      <c r="R49" s="702" t="s">
        <v>622</v>
      </c>
      <c r="S49" s="702" t="s">
        <v>36</v>
      </c>
      <c r="T49" s="702" t="s">
        <v>36</v>
      </c>
      <c r="U49" s="702" t="s">
        <v>36</v>
      </c>
      <c r="V49" s="703">
        <v>2003</v>
      </c>
      <c r="W49" s="730">
        <v>225</v>
      </c>
      <c r="X49" s="695">
        <f>SUM(V49-W49)</f>
        <v>1778</v>
      </c>
      <c r="Y49" s="365">
        <f>IFERROR($W49/$V49, 0)</f>
        <v>0.11233150274588118</v>
      </c>
      <c r="Z49" s="702">
        <v>45785</v>
      </c>
      <c r="AA49" s="1504" t="s">
        <v>917</v>
      </c>
      <c r="AB49" s="1501">
        <v>0</v>
      </c>
      <c r="AC49" s="697">
        <v>0</v>
      </c>
      <c r="AD49" s="703">
        <v>0</v>
      </c>
      <c r="AE49" s="806" t="s">
        <v>918</v>
      </c>
    </row>
    <row r="50" spans="1:31" ht="39.75" customHeight="1">
      <c r="A50" s="728" t="s">
        <v>919</v>
      </c>
      <c r="B50" s="359" t="s">
        <v>28</v>
      </c>
      <c r="C50" s="689">
        <v>46218</v>
      </c>
      <c r="D50" s="689" t="s">
        <v>920</v>
      </c>
      <c r="E50" s="19" t="s">
        <v>260</v>
      </c>
      <c r="F50" s="700" t="s">
        <v>59</v>
      </c>
      <c r="G50" s="700" t="s">
        <v>921</v>
      </c>
      <c r="H50" s="701">
        <v>380</v>
      </c>
      <c r="I50" s="1055" t="s">
        <v>689</v>
      </c>
      <c r="J50" s="691" t="s">
        <v>36</v>
      </c>
      <c r="K50" s="713"/>
      <c r="L50" s="699">
        <v>45964</v>
      </c>
      <c r="M50" s="701" t="s">
        <v>110</v>
      </c>
      <c r="N50" s="705">
        <v>117414</v>
      </c>
      <c r="O50" s="701" t="s">
        <v>110</v>
      </c>
      <c r="P50" s="1272" t="s">
        <v>38</v>
      </c>
      <c r="Q50" s="702">
        <v>45964</v>
      </c>
      <c r="R50" s="702" t="s">
        <v>110</v>
      </c>
      <c r="S50" s="702">
        <v>46143</v>
      </c>
      <c r="T50" s="373" t="s">
        <v>815</v>
      </c>
      <c r="U50" s="373" t="s">
        <v>815</v>
      </c>
      <c r="V50" s="703">
        <v>9181</v>
      </c>
      <c r="W50" s="730">
        <v>9179</v>
      </c>
      <c r="X50" s="695">
        <f>SUM(V50-W50)</f>
        <v>2</v>
      </c>
      <c r="Y50" s="383">
        <f>IFERROR($W50/$V50, 0)</f>
        <v>0.99978215880623023</v>
      </c>
      <c r="Z50" s="694">
        <v>45992</v>
      </c>
      <c r="AA50" s="1504" t="s">
        <v>922</v>
      </c>
      <c r="AB50" s="1501">
        <v>1</v>
      </c>
      <c r="AC50" s="697">
        <v>0</v>
      </c>
      <c r="AD50" s="1056">
        <v>0</v>
      </c>
      <c r="AE50" s="796" t="s">
        <v>923</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K2 K18:K50 K4:K16" xr:uid="{1F77D159-87F8-4334-B8DB-1D98E9EF8F0C}">
      <formula1>"Pending Locates,Permits, SOW Pending, NTP Pending, Materials, Reassigned, Door Tags"</formula1>
    </dataValidation>
    <dataValidation type="list" allowBlank="1" showInputMessage="1" showErrorMessage="1" sqref="I48 I35 I26:I27 I21:I24 I17 I31:I33 I7:I8 I10:I15" xr:uid="{FF75A226-FC7F-404C-911A-49986724D48A}">
      <formula1>"On Track, In Jeopardy, Completed on Track, Completed, Completed -Missed TSD, On Hold Per Tillman"</formula1>
    </dataValidation>
    <dataValidation type="list" allowBlank="1" showInputMessage="1" showErrorMessage="1" sqref="I49:I50 I16:I20 I25 I9 I34 I28:I30 I2:I6 I36:I47" xr:uid="{FAE40925-7EC8-4626-B635-D815FEB73FF5}">
      <formula1>"On Track, In Jeopardy, Completed on Track, Completed, Completed -Missed TSD"</formula1>
    </dataValidation>
    <dataValidation type="list" allowBlank="1" showInputMessage="1" showErrorMessage="1" sqref="J2:J6 J9 J28:J30 J16:J21 J25 J34:J50" xr:uid="{ECCD296E-320E-42DF-8A21-19E7E0361B1B}">
      <formula1>"Received, Pending, Not Required"</formula1>
    </dataValidation>
    <dataValidation allowBlank="1" showInputMessage="1" showErrorMessage="1" sqref="D47 E50 E48 Q47:R48 Q49:V49 Q50:U50 S1 Q1:Q2 W6 R1:R45 D36:D37 V31:V33 V5:V9 V38:V45 L36:L50 Q38:Q45 L1:L34 V18:V25 Q5:Q34 S2:U48 V12: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N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689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689</v>
      </c>
      <c r="J3" s="691" t="s">
        <v>30</v>
      </c>
      <c r="K3" s="360" t="s">
        <v>622</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689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689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939</v>
      </c>
      <c r="E6" s="19">
        <v>45716</v>
      </c>
      <c r="F6" s="18" t="s">
        <v>51</v>
      </c>
      <c r="G6" s="908" t="s">
        <v>112</v>
      </c>
      <c r="H6" s="20">
        <v>0</v>
      </c>
      <c r="I6" s="304" t="s">
        <v>689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815</v>
      </c>
      <c r="AC6" s="258"/>
    </row>
    <row r="7" spans="1:29" ht="39.75" customHeight="1">
      <c r="A7" s="500" t="s">
        <v>115</v>
      </c>
      <c r="B7" s="311" t="s">
        <v>34</v>
      </c>
      <c r="C7" s="299">
        <v>45991</v>
      </c>
      <c r="D7" s="19" t="s">
        <v>941</v>
      </c>
      <c r="E7" s="305">
        <v>45707</v>
      </c>
      <c r="F7" s="18" t="s">
        <v>51</v>
      </c>
      <c r="G7" s="441" t="s">
        <v>116</v>
      </c>
      <c r="H7" s="304">
        <v>0</v>
      </c>
      <c r="I7" s="304" t="s">
        <v>689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689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689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689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689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689</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689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689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689</v>
      </c>
      <c r="J15" s="1225" t="s">
        <v>30</v>
      </c>
      <c r="K15" s="360" t="s">
        <v>622</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689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689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689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689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689</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689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689</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689</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689</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689</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689</v>
      </c>
      <c r="J26" s="1058" t="s">
        <v>30</v>
      </c>
      <c r="K26" s="360" t="s">
        <v>622</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689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689</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993</v>
      </c>
    </row>
    <row r="29" spans="1:29" ht="39.75" customHeight="1">
      <c r="A29" s="1353" t="s">
        <v>994</v>
      </c>
      <c r="B29" s="377" t="s">
        <v>34</v>
      </c>
      <c r="C29" s="699">
        <v>46171</v>
      </c>
      <c r="D29" s="699" t="s">
        <v>54</v>
      </c>
      <c r="E29" s="699">
        <v>46148</v>
      </c>
      <c r="F29" s="700" t="s">
        <v>53</v>
      </c>
      <c r="G29" s="699" t="s">
        <v>995</v>
      </c>
      <c r="H29" s="1058">
        <v>48</v>
      </c>
      <c r="I29" s="372" t="s">
        <v>689</v>
      </c>
      <c r="J29" s="1058" t="s">
        <v>30</v>
      </c>
      <c r="K29" s="360" t="s">
        <v>622</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849</v>
      </c>
      <c r="AC29" s="1245" t="s">
        <v>996</v>
      </c>
    </row>
    <row r="30" spans="1:29" ht="39.75" customHeight="1">
      <c r="A30" s="801" t="s">
        <v>997</v>
      </c>
      <c r="B30" s="377" t="s">
        <v>34</v>
      </c>
      <c r="C30" s="689">
        <v>46096</v>
      </c>
      <c r="D30" s="1243" t="s">
        <v>52</v>
      </c>
      <c r="E30" s="699">
        <v>46077</v>
      </c>
      <c r="F30" s="700" t="s">
        <v>53</v>
      </c>
      <c r="G30" s="1243" t="s">
        <v>998</v>
      </c>
      <c r="H30" s="701">
        <v>0</v>
      </c>
      <c r="I30" s="372" t="s">
        <v>689</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689</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689</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689</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689</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689</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689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689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1011</v>
      </c>
    </row>
    <row r="38" spans="1:29" ht="39.75" customHeight="1">
      <c r="A38" s="801" t="s">
        <v>1012</v>
      </c>
      <c r="B38" s="377" t="s">
        <v>34</v>
      </c>
      <c r="C38" s="689">
        <v>46040</v>
      </c>
      <c r="D38" s="700" t="s">
        <v>54</v>
      </c>
      <c r="E38" s="699">
        <v>46042</v>
      </c>
      <c r="F38" s="700" t="s">
        <v>53</v>
      </c>
      <c r="G38" s="700"/>
      <c r="H38" s="701">
        <v>0</v>
      </c>
      <c r="I38" s="372" t="s">
        <v>689</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689</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689</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689</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1022</v>
      </c>
    </row>
    <row r="42" spans="1:29" ht="39.75" customHeight="1">
      <c r="A42" s="1322" t="s">
        <v>1023</v>
      </c>
      <c r="B42" s="1128" t="s">
        <v>34</v>
      </c>
      <c r="C42" s="605">
        <v>46053</v>
      </c>
      <c r="D42" s="607" t="s">
        <v>1024</v>
      </c>
      <c r="E42" s="633">
        <v>46030</v>
      </c>
      <c r="F42" s="607" t="s">
        <v>53</v>
      </c>
      <c r="G42" s="923"/>
      <c r="H42" s="731">
        <v>0</v>
      </c>
      <c r="I42" s="1130" t="s">
        <v>689</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689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689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572</v>
      </c>
      <c r="G45" s="442" t="s">
        <v>150</v>
      </c>
      <c r="H45" s="300">
        <v>0</v>
      </c>
      <c r="I45" s="301" t="s">
        <v>689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689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689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689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689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689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572</v>
      </c>
      <c r="G51" s="303" t="s">
        <v>158</v>
      </c>
      <c r="H51" s="20">
        <v>0</v>
      </c>
      <c r="I51" s="304" t="s">
        <v>689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689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689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689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572</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689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689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689</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689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689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689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572</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689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689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689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689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689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689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689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572</v>
      </c>
      <c r="G77" s="368"/>
      <c r="H77" s="369">
        <v>76</v>
      </c>
      <c r="I77" s="372" t="s">
        <v>689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572</v>
      </c>
      <c r="G78" s="366" t="s">
        <v>200</v>
      </c>
      <c r="H78" s="369">
        <v>62</v>
      </c>
      <c r="I78" s="369" t="s">
        <v>689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572</v>
      </c>
      <c r="G79" s="298" t="s">
        <v>202</v>
      </c>
      <c r="H79" s="300">
        <v>85</v>
      </c>
      <c r="I79" s="300" t="s">
        <v>689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572</v>
      </c>
      <c r="G80" s="298" t="s">
        <v>206</v>
      </c>
      <c r="H80" s="300">
        <v>72</v>
      </c>
      <c r="I80" s="300" t="s">
        <v>689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572</v>
      </c>
      <c r="G81" s="358" t="s">
        <v>1074</v>
      </c>
      <c r="H81" s="362">
        <v>66</v>
      </c>
      <c r="I81" s="362" t="s">
        <v>689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689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572</v>
      </c>
      <c r="G83" s="298" t="s">
        <v>1078</v>
      </c>
      <c r="H83" s="300">
        <v>87</v>
      </c>
      <c r="I83" s="300" t="s">
        <v>689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689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689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689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689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572</v>
      </c>
      <c r="G88" s="361" t="s">
        <v>1089</v>
      </c>
      <c r="H88" s="362">
        <v>67</v>
      </c>
      <c r="I88" s="1055" t="s">
        <v>689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689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689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572</v>
      </c>
      <c r="G91" s="298" t="s">
        <v>210</v>
      </c>
      <c r="H91" s="300">
        <v>66</v>
      </c>
      <c r="I91" s="300" t="s">
        <v>689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689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689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572</v>
      </c>
      <c r="G94" s="492" t="s">
        <v>1101</v>
      </c>
      <c r="H94" s="300">
        <v>73</v>
      </c>
      <c r="I94" s="301" t="s">
        <v>689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572</v>
      </c>
      <c r="G95" s="303" t="s">
        <v>1103</v>
      </c>
      <c r="H95" s="20">
        <v>70</v>
      </c>
      <c r="I95" s="304" t="s">
        <v>689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689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572</v>
      </c>
      <c r="G97" s="303"/>
      <c r="H97" s="20">
        <v>87</v>
      </c>
      <c r="I97" s="304" t="s">
        <v>689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689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1111</v>
      </c>
    </row>
    <row r="99" spans="1:29" ht="39.75" customHeight="1">
      <c r="A99" s="297" t="s">
        <v>216</v>
      </c>
      <c r="B99" s="18" t="s">
        <v>31</v>
      </c>
      <c r="C99" s="19">
        <v>45862</v>
      </c>
      <c r="D99" s="305" t="s">
        <v>56</v>
      </c>
      <c r="E99" s="19">
        <v>45758</v>
      </c>
      <c r="F99" s="305" t="s">
        <v>57</v>
      </c>
      <c r="G99" s="442" t="s">
        <v>217</v>
      </c>
      <c r="H99" s="20">
        <v>62</v>
      </c>
      <c r="I99" s="20" t="s">
        <v>689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689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689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689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572</v>
      </c>
      <c r="G103" s="361" t="s">
        <v>1114</v>
      </c>
      <c r="H103" s="362">
        <v>28</v>
      </c>
      <c r="I103" s="1055" t="s">
        <v>689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689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572</v>
      </c>
      <c r="G105" s="303"/>
      <c r="H105" s="20">
        <v>53</v>
      </c>
      <c r="I105" s="304" t="s">
        <v>689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689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572</v>
      </c>
      <c r="G107" s="361"/>
      <c r="H107" s="362">
        <v>82</v>
      </c>
      <c r="I107" s="1055" t="s">
        <v>689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689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689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572</v>
      </c>
      <c r="G110" s="361"/>
      <c r="H110" s="362">
        <v>34</v>
      </c>
      <c r="I110" s="1055" t="s">
        <v>689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1130</v>
      </c>
    </row>
    <row r="111" spans="1:29" ht="39.75" customHeight="1">
      <c r="A111" s="559" t="s">
        <v>1131</v>
      </c>
      <c r="B111" s="358" t="s">
        <v>31</v>
      </c>
      <c r="C111" s="367">
        <v>45960</v>
      </c>
      <c r="D111" s="360" t="s">
        <v>1044</v>
      </c>
      <c r="E111" s="360">
        <v>45932</v>
      </c>
      <c r="F111" s="358" t="s">
        <v>57</v>
      </c>
      <c r="G111" s="361"/>
      <c r="H111" s="362">
        <v>79</v>
      </c>
      <c r="I111" s="1055" t="s">
        <v>689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689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1134</v>
      </c>
    </row>
    <row r="113" spans="1:29" ht="39.75" customHeight="1">
      <c r="A113" s="559" t="s">
        <v>1135</v>
      </c>
      <c r="B113" s="358" t="s">
        <v>31</v>
      </c>
      <c r="C113" s="367">
        <v>45976</v>
      </c>
      <c r="D113" s="360" t="s">
        <v>56</v>
      </c>
      <c r="E113" s="360">
        <v>45959</v>
      </c>
      <c r="F113" s="358" t="s">
        <v>61</v>
      </c>
      <c r="G113" s="361"/>
      <c r="H113" s="362">
        <v>61</v>
      </c>
      <c r="I113" s="1055" t="s">
        <v>689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1136</v>
      </c>
    </row>
    <row r="114" spans="1:29" ht="39.75" customHeight="1">
      <c r="A114" s="559" t="s">
        <v>1137</v>
      </c>
      <c r="B114" s="358" t="s">
        <v>31</v>
      </c>
      <c r="C114" s="367">
        <v>45976</v>
      </c>
      <c r="D114" s="360" t="s">
        <v>56</v>
      </c>
      <c r="E114" s="360">
        <v>45959</v>
      </c>
      <c r="F114" s="358" t="s">
        <v>554</v>
      </c>
      <c r="G114" s="361"/>
      <c r="H114" s="362">
        <v>69</v>
      </c>
      <c r="I114" s="1055" t="s">
        <v>689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689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689</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689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689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689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689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689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572</v>
      </c>
      <c r="G123" s="442" t="s">
        <v>170</v>
      </c>
      <c r="H123" s="20">
        <v>82</v>
      </c>
      <c r="I123" s="304" t="s">
        <v>689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572</v>
      </c>
      <c r="G124" s="303" t="s">
        <v>172</v>
      </c>
      <c r="H124" s="20">
        <v>79</v>
      </c>
      <c r="I124" s="304" t="s">
        <v>689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689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689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572</v>
      </c>
      <c r="G127" s="303"/>
      <c r="H127" s="20">
        <v>69</v>
      </c>
      <c r="I127" s="304" t="s">
        <v>689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689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689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689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689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689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689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689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689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689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689</v>
      </c>
      <c r="J138" s="986" t="s">
        <v>30</v>
      </c>
      <c r="K138" s="360" t="s">
        <v>622</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1190</v>
      </c>
    </row>
    <row r="139" spans="1:29" ht="39.75" customHeight="1">
      <c r="A139" s="297" t="s">
        <v>1191</v>
      </c>
      <c r="B139" s="355" t="s">
        <v>31</v>
      </c>
      <c r="C139" s="19">
        <v>45899</v>
      </c>
      <c r="D139" s="18" t="s">
        <v>1192</v>
      </c>
      <c r="E139" s="299">
        <v>45876</v>
      </c>
      <c r="F139" s="305" t="s">
        <v>572</v>
      </c>
      <c r="G139" s="492" t="s">
        <v>1193</v>
      </c>
      <c r="H139" s="300">
        <v>0</v>
      </c>
      <c r="I139" s="301" t="s">
        <v>689</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689</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689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572</v>
      </c>
      <c r="G142" s="492" t="s">
        <v>240</v>
      </c>
      <c r="H142" s="300">
        <v>0</v>
      </c>
      <c r="I142" s="300" t="s">
        <v>689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689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689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1204</v>
      </c>
    </row>
    <row r="145" spans="1:29" ht="39.75" customHeight="1">
      <c r="A145" s="297" t="s">
        <v>241</v>
      </c>
      <c r="B145" s="298" t="s">
        <v>31</v>
      </c>
      <c r="C145" s="455">
        <v>45805</v>
      </c>
      <c r="D145" s="455" t="s">
        <v>56</v>
      </c>
      <c r="E145" s="455">
        <v>45695</v>
      </c>
      <c r="F145" s="455" t="s">
        <v>572</v>
      </c>
      <c r="G145" s="1113" t="s">
        <v>242</v>
      </c>
      <c r="H145" s="300">
        <v>0</v>
      </c>
      <c r="I145" s="301" t="s">
        <v>689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572</v>
      </c>
      <c r="G146" s="492" t="s">
        <v>244</v>
      </c>
      <c r="H146" s="300">
        <v>0</v>
      </c>
      <c r="I146" s="300" t="s">
        <v>689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572</v>
      </c>
      <c r="G147" s="492" t="s">
        <v>1207</v>
      </c>
      <c r="H147" s="300">
        <v>0</v>
      </c>
      <c r="I147" s="301" t="s">
        <v>689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572</v>
      </c>
      <c r="G148" s="442" t="s">
        <v>247</v>
      </c>
      <c r="H148" s="300">
        <v>0</v>
      </c>
      <c r="I148" s="301" t="s">
        <v>689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689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689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689</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689</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689</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689</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1222</v>
      </c>
    </row>
    <row r="155" spans="1:29" ht="39.75" customHeight="1">
      <c r="A155" s="559" t="s">
        <v>1223</v>
      </c>
      <c r="B155" s="358" t="s">
        <v>31</v>
      </c>
      <c r="C155" s="367">
        <v>45991</v>
      </c>
      <c r="D155" s="360" t="s">
        <v>1044</v>
      </c>
      <c r="E155" s="360">
        <v>45953</v>
      </c>
      <c r="F155" s="358" t="s">
        <v>61</v>
      </c>
      <c r="G155" s="361" t="s">
        <v>1224</v>
      </c>
      <c r="H155" s="362">
        <v>0</v>
      </c>
      <c r="I155" s="362" t="s">
        <v>689</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689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689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689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689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689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689</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689</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689</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689</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689</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572</v>
      </c>
      <c r="G167" s="442" t="s">
        <v>259</v>
      </c>
      <c r="H167" s="300">
        <v>0</v>
      </c>
      <c r="I167" s="301" t="s">
        <v>689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572</v>
      </c>
      <c r="G168" s="361"/>
      <c r="H168" s="362">
        <v>385</v>
      </c>
      <c r="I168" s="1055" t="s">
        <v>689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689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689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689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572</v>
      </c>
      <c r="G173" s="492"/>
      <c r="H173" s="300">
        <v>50</v>
      </c>
      <c r="I173" s="301" t="s">
        <v>689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689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689</v>
      </c>
      <c r="J175" s="746" t="s">
        <v>30</v>
      </c>
      <c r="K175" s="360" t="s">
        <v>622</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689</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689</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689</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689</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689</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689</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689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689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689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815</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689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815</v>
      </c>
      <c r="AC189" s="27" t="s">
        <v>1285</v>
      </c>
    </row>
    <row r="190" spans="1:29" ht="39.75" customHeight="1">
      <c r="A190" s="500" t="s">
        <v>287</v>
      </c>
      <c r="B190" s="302" t="s">
        <v>28</v>
      </c>
      <c r="C190" s="19">
        <v>45772</v>
      </c>
      <c r="D190" s="19" t="s">
        <v>56</v>
      </c>
      <c r="E190" s="305">
        <v>45685</v>
      </c>
      <c r="F190" s="305" t="s">
        <v>59</v>
      </c>
      <c r="G190" s="441" t="s">
        <v>288</v>
      </c>
      <c r="H190" s="304">
        <v>76</v>
      </c>
      <c r="I190" s="301" t="s">
        <v>689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689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815</v>
      </c>
      <c r="AC191" s="11" t="s">
        <v>1287</v>
      </c>
    </row>
    <row r="192" spans="1:29" ht="39.75" customHeight="1">
      <c r="A192" s="500" t="s">
        <v>291</v>
      </c>
      <c r="B192" s="302" t="s">
        <v>28</v>
      </c>
      <c r="C192" s="19">
        <v>45772</v>
      </c>
      <c r="D192" s="19" t="s">
        <v>1282</v>
      </c>
      <c r="E192" s="305">
        <v>45695</v>
      </c>
      <c r="F192" s="18" t="s">
        <v>1284</v>
      </c>
      <c r="G192" s="441" t="s">
        <v>290</v>
      </c>
      <c r="H192" s="304">
        <v>86</v>
      </c>
      <c r="I192" s="304" t="s">
        <v>689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689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815</v>
      </c>
      <c r="AC193" s="27" t="s">
        <v>1288</v>
      </c>
    </row>
    <row r="194" spans="1:29" ht="39.75" customHeight="1">
      <c r="A194" s="500" t="s">
        <v>294</v>
      </c>
      <c r="B194" s="302" t="s">
        <v>28</v>
      </c>
      <c r="C194" s="19">
        <v>45772</v>
      </c>
      <c r="D194" s="305" t="s">
        <v>1067</v>
      </c>
      <c r="E194" s="305">
        <v>45686</v>
      </c>
      <c r="F194" s="305" t="s">
        <v>1277</v>
      </c>
      <c r="G194" s="441" t="s">
        <v>295</v>
      </c>
      <c r="H194" s="304">
        <v>81</v>
      </c>
      <c r="I194" s="301" t="s">
        <v>689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689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689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815</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815</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815</v>
      </c>
      <c r="AC201" s="1121" t="s">
        <v>1299</v>
      </c>
    </row>
    <row r="202" spans="1:29" ht="39.75" customHeight="1">
      <c r="A202" s="297" t="s">
        <v>310</v>
      </c>
      <c r="B202" s="302" t="s">
        <v>28</v>
      </c>
      <c r="C202" s="19">
        <v>45772</v>
      </c>
      <c r="D202" s="18" t="s">
        <v>961</v>
      </c>
      <c r="E202" s="19">
        <v>45743</v>
      </c>
      <c r="F202" s="18" t="s">
        <v>1300</v>
      </c>
      <c r="G202" s="303" t="s">
        <v>311</v>
      </c>
      <c r="H202" s="20">
        <v>85</v>
      </c>
      <c r="I202" s="304" t="s">
        <v>689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815</v>
      </c>
      <c r="AC202" s="76" t="s">
        <v>1301</v>
      </c>
    </row>
    <row r="203" spans="1:29" ht="39.75" customHeight="1">
      <c r="A203" s="297" t="s">
        <v>312</v>
      </c>
      <c r="B203" s="302" t="s">
        <v>28</v>
      </c>
      <c r="C203" s="19">
        <v>45772</v>
      </c>
      <c r="D203" s="18" t="s">
        <v>1302</v>
      </c>
      <c r="E203" s="19">
        <v>45743</v>
      </c>
      <c r="F203" s="18" t="s">
        <v>55</v>
      </c>
      <c r="G203" s="303" t="s">
        <v>313</v>
      </c>
      <c r="H203" s="20">
        <v>88</v>
      </c>
      <c r="I203" s="304" t="s">
        <v>689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1291</v>
      </c>
      <c r="E204" s="19">
        <v>45743</v>
      </c>
      <c r="F204" s="18" t="s">
        <v>59</v>
      </c>
      <c r="G204" s="303" t="s">
        <v>315</v>
      </c>
      <c r="H204" s="20">
        <v>57</v>
      </c>
      <c r="I204" s="304" t="s">
        <v>689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815</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689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689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689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689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689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689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689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689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689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689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689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689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689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689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689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815</v>
      </c>
      <c r="AC227" s="11"/>
    </row>
    <row r="228" spans="1:29" ht="39.75" customHeight="1">
      <c r="A228" s="297" t="s">
        <v>372</v>
      </c>
      <c r="B228" s="302" t="s">
        <v>28</v>
      </c>
      <c r="C228" s="305">
        <v>45711</v>
      </c>
      <c r="D228" s="19" t="s">
        <v>1302</v>
      </c>
      <c r="E228" s="299">
        <v>45706</v>
      </c>
      <c r="F228" s="19" t="s">
        <v>55</v>
      </c>
      <c r="G228" s="306" t="s">
        <v>373</v>
      </c>
      <c r="H228" s="20">
        <v>85</v>
      </c>
      <c r="I228" s="304" t="s">
        <v>689</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689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689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689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689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689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689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689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689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689</v>
      </c>
      <c r="J244" s="20" t="s">
        <v>30</v>
      </c>
      <c r="K244" s="360" t="s">
        <v>622</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689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689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689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689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689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689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689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572</v>
      </c>
      <c r="G253" s="816"/>
      <c r="H253" s="746">
        <v>0</v>
      </c>
      <c r="I253" s="304" t="s">
        <v>689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572</v>
      </c>
      <c r="G254" s="1185"/>
      <c r="H254" s="1186">
        <v>0</v>
      </c>
      <c r="I254" s="1187" t="s">
        <v>689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689</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689</v>
      </c>
      <c r="J256" s="20" t="s">
        <v>30</v>
      </c>
      <c r="K256" s="360" t="s">
        <v>622</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689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689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689</v>
      </c>
      <c r="J259" s="731" t="s">
        <v>30</v>
      </c>
      <c r="K259" s="360" t="s">
        <v>622</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689</v>
      </c>
      <c r="J260" s="20" t="s">
        <v>30</v>
      </c>
      <c r="K260" s="360" t="s">
        <v>622</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689</v>
      </c>
      <c r="J261" s="20" t="s">
        <v>30</v>
      </c>
      <c r="K261" s="360" t="s">
        <v>622</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689</v>
      </c>
      <c r="J262" s="20" t="s">
        <v>30</v>
      </c>
      <c r="K262" s="360" t="s">
        <v>622</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815</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689</v>
      </c>
      <c r="J263" s="20" t="s">
        <v>30</v>
      </c>
      <c r="K263" s="360" t="s">
        <v>622</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815</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689</v>
      </c>
      <c r="J264" s="20" t="s">
        <v>30</v>
      </c>
      <c r="K264" s="360" t="s">
        <v>622</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689</v>
      </c>
      <c r="J265" s="20" t="s">
        <v>30</v>
      </c>
      <c r="K265" s="360" t="s">
        <v>622</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689</v>
      </c>
      <c r="J266" s="20" t="s">
        <v>30</v>
      </c>
      <c r="K266" s="360" t="s">
        <v>622</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572</v>
      </c>
      <c r="G267" s="741" t="s">
        <v>1379</v>
      </c>
      <c r="H267" s="752">
        <v>89</v>
      </c>
      <c r="I267" s="1148" t="s">
        <v>689</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572</v>
      </c>
      <c r="G268" s="492" t="s">
        <v>1382</v>
      </c>
      <c r="H268" s="300">
        <v>59</v>
      </c>
      <c r="I268" s="1148" t="s">
        <v>689</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572</v>
      </c>
      <c r="G269" s="492" t="s">
        <v>1385</v>
      </c>
      <c r="H269" s="300">
        <v>89</v>
      </c>
      <c r="I269" s="1148" t="s">
        <v>689</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572</v>
      </c>
      <c r="G270" s="492"/>
      <c r="H270" s="300">
        <v>88</v>
      </c>
      <c r="I270" s="1148" t="s">
        <v>689</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572</v>
      </c>
      <c r="G271" s="492" t="s">
        <v>1390</v>
      </c>
      <c r="H271" s="300">
        <v>87</v>
      </c>
      <c r="I271" s="1148" t="s">
        <v>689</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572</v>
      </c>
      <c r="G272" s="492"/>
      <c r="H272" s="300">
        <v>90</v>
      </c>
      <c r="I272" s="1148" t="s">
        <v>689</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572</v>
      </c>
      <c r="G273" s="741" t="s">
        <v>1394</v>
      </c>
      <c r="H273" s="742">
        <v>90</v>
      </c>
      <c r="I273" s="1148" t="s">
        <v>689</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572</v>
      </c>
      <c r="G274" s="492" t="s">
        <v>1397</v>
      </c>
      <c r="H274" s="300">
        <v>90</v>
      </c>
      <c r="I274" s="1148" t="s">
        <v>689</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572</v>
      </c>
      <c r="G275" s="741" t="s">
        <v>1400</v>
      </c>
      <c r="H275" s="742">
        <v>90</v>
      </c>
      <c r="I275" s="1148" t="s">
        <v>689</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572</v>
      </c>
      <c r="G276" s="492" t="s">
        <v>1403</v>
      </c>
      <c r="H276" s="300">
        <v>89</v>
      </c>
      <c r="I276" s="1148" t="s">
        <v>689</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572</v>
      </c>
      <c r="G277" s="741" t="s">
        <v>1406</v>
      </c>
      <c r="H277" s="742">
        <v>88</v>
      </c>
      <c r="I277" s="1148" t="s">
        <v>689</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572</v>
      </c>
      <c r="G278" s="741" t="s">
        <v>1409</v>
      </c>
      <c r="H278" s="742">
        <v>86</v>
      </c>
      <c r="I278" s="1148" t="s">
        <v>689</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572</v>
      </c>
      <c r="G279" s="741" t="s">
        <v>1412</v>
      </c>
      <c r="H279" s="742">
        <v>87</v>
      </c>
      <c r="I279" s="1148" t="s">
        <v>689</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572</v>
      </c>
      <c r="G280" s="741" t="s">
        <v>1415</v>
      </c>
      <c r="H280" s="742">
        <v>85</v>
      </c>
      <c r="I280" s="1148" t="s">
        <v>689</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572</v>
      </c>
      <c r="G281" s="741" t="s">
        <v>1418</v>
      </c>
      <c r="H281" s="742">
        <v>87</v>
      </c>
      <c r="I281" s="1148" t="s">
        <v>689</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572</v>
      </c>
      <c r="G282" s="741" t="s">
        <v>1421</v>
      </c>
      <c r="H282" s="742">
        <v>85</v>
      </c>
      <c r="I282" s="1148" t="s">
        <v>689</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572</v>
      </c>
      <c r="G283" s="741" t="s">
        <v>1424</v>
      </c>
      <c r="H283" s="742">
        <v>76</v>
      </c>
      <c r="I283" s="1148" t="s">
        <v>689</v>
      </c>
      <c r="J283" s="731" t="s">
        <v>30</v>
      </c>
      <c r="K283" s="744">
        <v>45987</v>
      </c>
      <c r="L283" s="731" t="s">
        <v>110</v>
      </c>
      <c r="M283" s="822">
        <v>74892.5</v>
      </c>
      <c r="N283" s="343">
        <v>62257.5</v>
      </c>
      <c r="O283" s="555"/>
      <c r="P283" s="343">
        <v>62257.5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572</v>
      </c>
      <c r="G284" s="768" t="s">
        <v>1427</v>
      </c>
      <c r="H284" s="769">
        <v>86</v>
      </c>
      <c r="I284" s="372" t="s">
        <v>689</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572</v>
      </c>
      <c r="G285" s="741" t="s">
        <v>1430</v>
      </c>
      <c r="H285" s="742">
        <v>78</v>
      </c>
      <c r="I285" s="304" t="s">
        <v>689</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572</v>
      </c>
      <c r="G286" s="741" t="s">
        <v>1433</v>
      </c>
      <c r="H286" s="742">
        <v>73</v>
      </c>
      <c r="I286" s="304" t="s">
        <v>689</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572</v>
      </c>
      <c r="G287" s="741" t="s">
        <v>1436</v>
      </c>
      <c r="H287" s="742">
        <v>0</v>
      </c>
      <c r="I287" s="1148" t="s">
        <v>689</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572</v>
      </c>
      <c r="G288" s="741" t="s">
        <v>1439</v>
      </c>
      <c r="H288" s="742">
        <v>0</v>
      </c>
      <c r="I288" s="1148" t="s">
        <v>689</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15903024.970000001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689</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689</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689</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689</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689</v>
      </c>
      <c r="J300" s="1058" t="s">
        <v>30</v>
      </c>
      <c r="K300" s="360" t="s">
        <v>622</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815</v>
      </c>
      <c r="AB300" s="373" t="s">
        <v>815</v>
      </c>
      <c r="AC300" s="698" t="s">
        <v>1454</v>
      </c>
    </row>
    <row r="301" spans="1:32" ht="39.75" customHeight="1">
      <c r="A301" s="1510" t="s">
        <v>841</v>
      </c>
      <c r="B301" s="377" t="s">
        <v>34</v>
      </c>
      <c r="C301" s="1390">
        <v>46191</v>
      </c>
      <c r="D301" s="1389" t="s">
        <v>473</v>
      </c>
      <c r="E301" s="1389">
        <v>46142</v>
      </c>
      <c r="F301" s="1388" t="s">
        <v>53</v>
      </c>
      <c r="G301" s="1257"/>
      <c r="H301" s="1566">
        <v>58</v>
      </c>
      <c r="I301" s="372" t="s">
        <v>689</v>
      </c>
      <c r="J301" s="1058" t="s">
        <v>30</v>
      </c>
      <c r="K301" s="360" t="s">
        <v>622</v>
      </c>
      <c r="L301" s="372" t="s">
        <v>110</v>
      </c>
      <c r="M301" s="1246">
        <v>56668.15</v>
      </c>
      <c r="N301" s="920"/>
      <c r="O301" s="1359"/>
      <c r="P301" s="1246">
        <v>56668.15</v>
      </c>
      <c r="Q301" s="372" t="s">
        <v>110</v>
      </c>
      <c r="R301" s="1509" t="s">
        <v>38</v>
      </c>
      <c r="S301" s="1568">
        <v>46144</v>
      </c>
      <c r="T301" s="1570">
        <v>4061</v>
      </c>
      <c r="U301" s="1584">
        <v>4061</v>
      </c>
      <c r="V301" s="3">
        <f>IFERROR(Table5[[#This Row],[Actual Redline Completed Footage UG]]/Table5[[#This Row],[Footage UG]], 0)</f>
        <v>1</v>
      </c>
      <c r="W301" s="1568">
        <v>46153</v>
      </c>
      <c r="X301" s="815">
        <v>0</v>
      </c>
      <c r="Y301" s="815">
        <v>0</v>
      </c>
      <c r="Z301" s="1501">
        <v>0</v>
      </c>
      <c r="AA301" s="373" t="s">
        <v>815</v>
      </c>
      <c r="AB301" s="373" t="s">
        <v>815</v>
      </c>
      <c r="AC301" s="1245" t="s">
        <v>647</v>
      </c>
    </row>
    <row r="302" spans="1:32" ht="39.75" customHeight="1">
      <c r="A302" s="1508" t="s">
        <v>1455</v>
      </c>
      <c r="B302" s="377" t="s">
        <v>34</v>
      </c>
      <c r="C302" s="1390">
        <v>46172</v>
      </c>
      <c r="D302" s="367" t="s">
        <v>54</v>
      </c>
      <c r="E302" s="367">
        <v>46142</v>
      </c>
      <c r="F302" s="366" t="s">
        <v>53</v>
      </c>
      <c r="G302" s="699" t="s">
        <v>1456</v>
      </c>
      <c r="H302" s="990">
        <v>0</v>
      </c>
      <c r="I302" s="372" t="s">
        <v>689</v>
      </c>
      <c r="J302" s="1058" t="s">
        <v>30</v>
      </c>
      <c r="K302" s="360" t="s">
        <v>622</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815</v>
      </c>
      <c r="AB302" s="373" t="s">
        <v>815</v>
      </c>
      <c r="AC302" s="983"/>
    </row>
    <row r="303" spans="1:32" ht="39.75" customHeight="1">
      <c r="A303" s="297" t="s">
        <v>134</v>
      </c>
      <c r="B303" s="311" t="s">
        <v>34</v>
      </c>
      <c r="C303" s="19">
        <v>45711</v>
      </c>
      <c r="D303" s="18" t="s">
        <v>56</v>
      </c>
      <c r="E303" s="19">
        <v>45707</v>
      </c>
      <c r="F303" s="18" t="s">
        <v>1457</v>
      </c>
      <c r="G303" s="303" t="s">
        <v>135</v>
      </c>
      <c r="H303" s="20">
        <v>0</v>
      </c>
      <c r="I303" s="304" t="s">
        <v>689</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689</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689</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689</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689</v>
      </c>
      <c r="J307" s="369" t="s">
        <v>30</v>
      </c>
      <c r="K307" s="360" t="s">
        <v>622</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689</v>
      </c>
      <c r="J308" s="1058" t="s">
        <v>30</v>
      </c>
      <c r="K308" s="360" t="s">
        <v>622</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689</v>
      </c>
      <c r="J309" s="1058" t="s">
        <v>30</v>
      </c>
      <c r="K309" s="360" t="s">
        <v>622</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689</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689</v>
      </c>
      <c r="J311" s="369" t="s">
        <v>30</v>
      </c>
      <c r="K311" s="360" t="s">
        <v>622</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689</v>
      </c>
      <c r="J312" s="691" t="s">
        <v>30</v>
      </c>
      <c r="K312" s="360" t="s">
        <v>622</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689</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572</v>
      </c>
      <c r="G314" s="652" t="s">
        <v>1207</v>
      </c>
      <c r="H314" s="578">
        <v>0</v>
      </c>
      <c r="I314" s="582" t="s">
        <v>689</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689</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689</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689</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689</v>
      </c>
      <c r="J318" s="746" t="s">
        <v>30</v>
      </c>
      <c r="K318" s="360" t="s">
        <v>622</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689</v>
      </c>
      <c r="J319" s="746" t="s">
        <v>30</v>
      </c>
      <c r="K319" s="360" t="s">
        <v>622</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689</v>
      </c>
      <c r="J320" s="746" t="s">
        <v>30</v>
      </c>
      <c r="K320" s="360" t="s">
        <v>622</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689</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689</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689</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689</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689</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689</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689</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689</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689</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689</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689</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689</v>
      </c>
      <c r="J335" s="572" t="s">
        <v>30</v>
      </c>
      <c r="K335" s="360" t="s">
        <v>622</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689</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689</v>
      </c>
      <c r="J337" s="362" t="s">
        <v>36</v>
      </c>
      <c r="K337" s="360" t="s">
        <v>622</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689</v>
      </c>
      <c r="J338" s="572" t="s">
        <v>30</v>
      </c>
      <c r="K338" s="360" t="s">
        <v>622</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572</v>
      </c>
      <c r="G339" s="492"/>
      <c r="H339" s="300">
        <v>89</v>
      </c>
      <c r="I339" s="1148" t="s">
        <v>689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689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689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689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689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622</v>
      </c>
      <c r="S354" s="373" t="s">
        <v>622</v>
      </c>
      <c r="T354" s="373" t="s">
        <v>622</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622</v>
      </c>
      <c r="S355" s="373" t="s">
        <v>622</v>
      </c>
      <c r="T355" s="373" t="s">
        <v>622</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S33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329:K337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7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620</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620</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823</v>
      </c>
      <c r="D954">
        <v>711</v>
      </c>
      <c r="E954">
        <v>325</v>
      </c>
      <c r="F954">
        <v>430</v>
      </c>
      <c r="G954">
        <v>1466</v>
      </c>
    </row>
    <row r="955" spans="1:7">
      <c r="A955" t="s">
        <v>881</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823</v>
      </c>
      <c r="E977">
        <v>195</v>
      </c>
      <c r="G977">
        <v>195</v>
      </c>
    </row>
    <row r="978" spans="1:7">
      <c r="A978" t="s">
        <v>881</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878</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885</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878</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878</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875</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875</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670</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676</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670</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860</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809</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670</v>
      </c>
      <c r="D1353">
        <v>667</v>
      </c>
      <c r="G1353">
        <v>667</v>
      </c>
    </row>
    <row r="1354" spans="1:7">
      <c r="A1354" t="s">
        <v>1053</v>
      </c>
      <c r="B1354">
        <v>1044</v>
      </c>
      <c r="G1354">
        <v>1044</v>
      </c>
    </row>
    <row r="1355" spans="1:7">
      <c r="A1355" t="s">
        <v>860</v>
      </c>
      <c r="C1355">
        <v>1062</v>
      </c>
      <c r="D1355">
        <v>1318</v>
      </c>
      <c r="E1355">
        <v>1165</v>
      </c>
      <c r="G1355">
        <v>3545</v>
      </c>
    </row>
    <row r="1356" spans="1:7">
      <c r="A1356" t="s">
        <v>673</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860</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855</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863</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857</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863</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872</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863</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857</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820</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872</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834</v>
      </c>
      <c r="E1490">
        <v>2434</v>
      </c>
      <c r="G1490">
        <v>2434</v>
      </c>
    </row>
    <row r="1491" spans="1:7">
      <c r="A1491" t="s">
        <v>812</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888</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857</v>
      </c>
      <c r="B1507">
        <v>245</v>
      </c>
      <c r="G1507">
        <v>245</v>
      </c>
    </row>
    <row r="1508" spans="1:7">
      <c r="A1508" t="s">
        <v>820</v>
      </c>
      <c r="B1508">
        <v>864</v>
      </c>
      <c r="C1508">
        <v>674</v>
      </c>
      <c r="D1508">
        <v>724</v>
      </c>
      <c r="E1508">
        <v>165</v>
      </c>
      <c r="G1508">
        <v>2427</v>
      </c>
    </row>
    <row r="1509" spans="1:7">
      <c r="A1509" t="s">
        <v>834</v>
      </c>
      <c r="D1509">
        <v>1012</v>
      </c>
      <c r="G1509">
        <v>1012</v>
      </c>
    </row>
    <row r="1510" spans="1:7">
      <c r="A1510" t="s">
        <v>812</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888</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817</v>
      </c>
      <c r="C1519">
        <v>2304</v>
      </c>
      <c r="D1519">
        <v>1216</v>
      </c>
      <c r="E1519">
        <v>2932</v>
      </c>
      <c r="G1519">
        <v>6452</v>
      </c>
    </row>
    <row r="1520" spans="1:7">
      <c r="A1520" t="s">
        <v>795</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823</v>
      </c>
      <c r="E1526">
        <v>513</v>
      </c>
      <c r="G1526">
        <v>513</v>
      </c>
    </row>
    <row r="1527" spans="1:7">
      <c r="A1527" t="s">
        <v>1001</v>
      </c>
    </row>
    <row r="1528" spans="1:7">
      <c r="A1528" t="s">
        <v>834</v>
      </c>
      <c r="B1528">
        <v>757</v>
      </c>
      <c r="G1528">
        <v>757</v>
      </c>
    </row>
    <row r="1529" spans="1:7">
      <c r="A1529" t="s">
        <v>812</v>
      </c>
      <c r="C1529">
        <v>110</v>
      </c>
      <c r="G1529">
        <v>110</v>
      </c>
    </row>
    <row r="1530" spans="1:7">
      <c r="A1530" t="s">
        <v>902</v>
      </c>
      <c r="F1530">
        <v>630</v>
      </c>
      <c r="G1530">
        <v>630</v>
      </c>
    </row>
    <row r="1531" spans="1:7">
      <c r="A1531" t="s">
        <v>900</v>
      </c>
      <c r="D1531">
        <v>43</v>
      </c>
      <c r="E1531">
        <v>8</v>
      </c>
      <c r="G1531">
        <v>51</v>
      </c>
    </row>
    <row r="1532" spans="1:7">
      <c r="A1532" t="s">
        <v>888</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817</v>
      </c>
      <c r="B1535">
        <v>350</v>
      </c>
      <c r="G1535">
        <v>350</v>
      </c>
    </row>
    <row r="1536" spans="1:7">
      <c r="A1536" t="s">
        <v>795</v>
      </c>
      <c r="D1536">
        <v>140</v>
      </c>
      <c r="G1536">
        <v>140</v>
      </c>
    </row>
    <row r="1537" spans="1:7">
      <c r="A1537" t="s">
        <v>891</v>
      </c>
      <c r="C1537">
        <v>1174</v>
      </c>
      <c r="D1537">
        <v>1060</v>
      </c>
      <c r="E1537">
        <v>818</v>
      </c>
      <c r="F1537">
        <v>441</v>
      </c>
      <c r="G1537">
        <v>3493</v>
      </c>
    </row>
    <row r="1538" spans="1:7">
      <c r="A1538" t="s">
        <v>724</v>
      </c>
      <c r="C1538">
        <v>521</v>
      </c>
      <c r="D1538">
        <v>701</v>
      </c>
      <c r="E1538">
        <v>707</v>
      </c>
      <c r="F1538">
        <v>512</v>
      </c>
      <c r="G1538">
        <v>2441</v>
      </c>
    </row>
    <row r="1539" spans="1:7">
      <c r="A1539" t="s">
        <v>985</v>
      </c>
      <c r="C1539">
        <v>473</v>
      </c>
      <c r="D1539">
        <v>1258</v>
      </c>
      <c r="E1539">
        <v>1494</v>
      </c>
      <c r="G1539">
        <v>3225</v>
      </c>
    </row>
    <row r="1540" spans="1:7">
      <c r="A1540" t="s">
        <v>837</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823</v>
      </c>
      <c r="D1547">
        <v>427</v>
      </c>
      <c r="G1547">
        <v>427</v>
      </c>
    </row>
    <row r="1548" spans="1:7">
      <c r="A1548" t="s">
        <v>809</v>
      </c>
    </row>
    <row r="1549" spans="1:7">
      <c r="A1549" t="s">
        <v>855</v>
      </c>
      <c r="D1549">
        <v>258</v>
      </c>
      <c r="G1549">
        <v>258</v>
      </c>
    </row>
    <row r="1550" spans="1:7">
      <c r="A1550" t="s">
        <v>834</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795</v>
      </c>
      <c r="B1555">
        <v>763</v>
      </c>
      <c r="C1555">
        <v>745</v>
      </c>
      <c r="D1555">
        <v>673</v>
      </c>
      <c r="F1555">
        <v>931</v>
      </c>
      <c r="G1555">
        <v>3112</v>
      </c>
    </row>
    <row r="1556" spans="1:7">
      <c r="A1556" t="s">
        <v>891</v>
      </c>
      <c r="C1556">
        <v>679</v>
      </c>
      <c r="D1556">
        <v>263</v>
      </c>
      <c r="E1556">
        <v>46</v>
      </c>
      <c r="G1556">
        <v>988</v>
      </c>
    </row>
    <row r="1557" spans="1:7">
      <c r="A1557" t="s">
        <v>724</v>
      </c>
    </row>
    <row r="1558" spans="1:7">
      <c r="A1558" t="s">
        <v>985</v>
      </c>
      <c r="B1558">
        <v>1070</v>
      </c>
      <c r="C1558">
        <v>584</v>
      </c>
      <c r="G1558">
        <v>1654</v>
      </c>
    </row>
    <row r="1559" spans="1:7">
      <c r="A1559" t="s">
        <v>841</v>
      </c>
      <c r="B1559">
        <v>525</v>
      </c>
      <c r="D1559">
        <v>787</v>
      </c>
      <c r="F1559">
        <v>540</v>
      </c>
      <c r="G1559">
        <v>1852</v>
      </c>
    </row>
    <row r="1560" spans="1:7">
      <c r="A1560" t="s">
        <v>690</v>
      </c>
      <c r="B1560">
        <v>483</v>
      </c>
      <c r="F1560">
        <v>191</v>
      </c>
      <c r="G1560">
        <v>674</v>
      </c>
    </row>
    <row r="1561" spans="1:7">
      <c r="A1561" t="s">
        <v>864</v>
      </c>
      <c r="C1561">
        <v>443</v>
      </c>
      <c r="D1561">
        <v>406</v>
      </c>
      <c r="E1561">
        <v>361</v>
      </c>
      <c r="F1561">
        <v>345</v>
      </c>
      <c r="G1561">
        <v>1555</v>
      </c>
    </row>
    <row r="1562" spans="1:7">
      <c r="A1562" t="s">
        <v>890</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807</v>
      </c>
      <c r="D1566">
        <v>292</v>
      </c>
      <c r="F1566">
        <v>2380</v>
      </c>
      <c r="G1566">
        <v>2672</v>
      </c>
    </row>
    <row r="1567" spans="1:7">
      <c r="A1567" t="s">
        <v>847</v>
      </c>
      <c r="E1567">
        <v>145</v>
      </c>
      <c r="G1567">
        <v>145</v>
      </c>
    </row>
    <row r="1568" spans="1:7">
      <c r="A1568" t="s">
        <v>851</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809</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841</v>
      </c>
      <c r="B1579">
        <v>585</v>
      </c>
      <c r="C1579">
        <v>464</v>
      </c>
      <c r="D1579">
        <v>579</v>
      </c>
      <c r="E1579">
        <v>300</v>
      </c>
      <c r="F1579">
        <v>216</v>
      </c>
      <c r="G1579">
        <v>2144</v>
      </c>
    </row>
    <row r="1580" spans="1:7">
      <c r="A1580" t="s">
        <v>690</v>
      </c>
      <c r="B1580">
        <v>587</v>
      </c>
      <c r="C1580">
        <v>364</v>
      </c>
      <c r="E1580">
        <v>654</v>
      </c>
      <c r="F1580">
        <v>1381</v>
      </c>
      <c r="G1580">
        <v>2986</v>
      </c>
    </row>
    <row r="1581" spans="1:7">
      <c r="A1581" t="s">
        <v>864</v>
      </c>
      <c r="B1581">
        <v>766</v>
      </c>
      <c r="C1581">
        <v>566</v>
      </c>
      <c r="D1581">
        <v>488</v>
      </c>
      <c r="F1581">
        <v>225</v>
      </c>
      <c r="G1581">
        <v>2045</v>
      </c>
    </row>
    <row r="1582" spans="1:7">
      <c r="A1582" t="s">
        <v>890</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807</v>
      </c>
      <c r="C1585">
        <v>766</v>
      </c>
      <c r="G1585">
        <v>766</v>
      </c>
    </row>
    <row r="1586" spans="1:7">
      <c r="A1586" t="s">
        <v>851</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842</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795</v>
      </c>
      <c r="D1596">
        <v>145</v>
      </c>
      <c r="G1596">
        <v>145</v>
      </c>
    </row>
    <row r="1597" spans="1:7">
      <c r="A1597" t="s">
        <v>841</v>
      </c>
      <c r="C1597">
        <v>65</v>
      </c>
      <c r="G1597">
        <v>65</v>
      </c>
    </row>
    <row r="1598" spans="1:7">
      <c r="A1598" t="s">
        <v>690</v>
      </c>
      <c r="E1598">
        <v>1196</v>
      </c>
      <c r="G1598">
        <v>1196</v>
      </c>
    </row>
    <row r="1599" spans="1:7">
      <c r="A1599" t="s">
        <v>864</v>
      </c>
      <c r="C1599">
        <v>465</v>
      </c>
      <c r="D1599">
        <v>193</v>
      </c>
      <c r="E1599">
        <v>1067</v>
      </c>
      <c r="F1599">
        <v>339</v>
      </c>
      <c r="G1599">
        <v>2064</v>
      </c>
    </row>
    <row r="1600" spans="1:7">
      <c r="A1600" t="s">
        <v>847</v>
      </c>
    </row>
    <row r="1601" spans="1:7">
      <c r="A1601" t="s">
        <v>1616</v>
      </c>
      <c r="E1601">
        <v>176</v>
      </c>
      <c r="F1601">
        <v>2202</v>
      </c>
      <c r="G1601">
        <v>2378</v>
      </c>
    </row>
    <row r="1602" spans="1:7">
      <c r="A1602" t="s">
        <v>842</v>
      </c>
      <c r="C1602">
        <v>649</v>
      </c>
      <c r="D1602">
        <v>130</v>
      </c>
      <c r="E1602">
        <v>864</v>
      </c>
      <c r="G1602">
        <v>1643</v>
      </c>
    </row>
    <row r="1603" spans="1:7">
      <c r="A1603" t="s">
        <v>567</v>
      </c>
      <c r="C1603">
        <v>1157</v>
      </c>
      <c r="G1603">
        <v>1157</v>
      </c>
    </row>
    <row r="1604" spans="1:7">
      <c r="A1604" t="s">
        <v>830</v>
      </c>
      <c r="C1604">
        <v>2456</v>
      </c>
      <c r="D1604">
        <v>2095</v>
      </c>
      <c r="G1604">
        <v>4551</v>
      </c>
    </row>
    <row r="1605" spans="1:7">
      <c r="A1605" t="s">
        <v>798</v>
      </c>
      <c r="C1605">
        <v>591</v>
      </c>
      <c r="D1605">
        <v>670</v>
      </c>
      <c r="E1605">
        <v>622</v>
      </c>
      <c r="F1605">
        <v>664</v>
      </c>
      <c r="G1605">
        <v>2547</v>
      </c>
    </row>
    <row r="1606" spans="1:7">
      <c r="A1606" t="s">
        <v>827</v>
      </c>
      <c r="D1606">
        <v>420</v>
      </c>
      <c r="E1606">
        <v>690</v>
      </c>
      <c r="G1606">
        <v>1110</v>
      </c>
    </row>
    <row r="1607" spans="1:7">
      <c r="A1607" t="s">
        <v>694</v>
      </c>
      <c r="D1607">
        <v>1110</v>
      </c>
      <c r="E1607">
        <v>1904</v>
      </c>
      <c r="F1607">
        <v>836</v>
      </c>
      <c r="G1607">
        <v>3850</v>
      </c>
    </row>
    <row r="1608" spans="1:7">
      <c r="A1608" t="s">
        <v>552</v>
      </c>
      <c r="E1608">
        <v>319</v>
      </c>
      <c r="F1608">
        <v>446</v>
      </c>
      <c r="G1608">
        <v>765</v>
      </c>
    </row>
    <row r="1609" spans="1:7">
      <c r="A1609" t="s">
        <v>564</v>
      </c>
      <c r="E1609">
        <v>1251</v>
      </c>
      <c r="F1609">
        <v>2149</v>
      </c>
      <c r="G1609">
        <v>3400</v>
      </c>
    </row>
    <row r="1610" spans="1:7">
      <c r="A1610" t="s">
        <v>843</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795</v>
      </c>
      <c r="B1618">
        <v>54</v>
      </c>
      <c r="G1618">
        <v>54</v>
      </c>
    </row>
    <row r="1619" spans="1:7">
      <c r="A1619" t="s">
        <v>690</v>
      </c>
      <c r="F1619">
        <v>241</v>
      </c>
      <c r="G1619">
        <v>241</v>
      </c>
    </row>
    <row r="1620" spans="1:7">
      <c r="A1620" t="s">
        <v>864</v>
      </c>
      <c r="C1620">
        <v>411</v>
      </c>
      <c r="D1620">
        <v>237</v>
      </c>
      <c r="F1620">
        <v>26</v>
      </c>
      <c r="G1620">
        <v>674</v>
      </c>
    </row>
    <row r="1621" spans="1:7">
      <c r="A1621" t="s">
        <v>807</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842</v>
      </c>
      <c r="B1625">
        <v>500</v>
      </c>
      <c r="C1625">
        <v>985</v>
      </c>
      <c r="D1625">
        <v>860</v>
      </c>
      <c r="E1625">
        <v>212</v>
      </c>
      <c r="G1625">
        <v>2557</v>
      </c>
    </row>
    <row r="1626" spans="1:7">
      <c r="A1626" t="s">
        <v>798</v>
      </c>
      <c r="B1626">
        <v>783</v>
      </c>
      <c r="C1626">
        <v>733</v>
      </c>
      <c r="D1626">
        <v>970</v>
      </c>
      <c r="E1626">
        <v>917</v>
      </c>
      <c r="F1626">
        <v>589</v>
      </c>
      <c r="G1626">
        <v>3992</v>
      </c>
    </row>
    <row r="1627" spans="1:7">
      <c r="A1627" t="s">
        <v>827</v>
      </c>
      <c r="B1627">
        <v>612</v>
      </c>
      <c r="G1627">
        <v>612</v>
      </c>
    </row>
    <row r="1628" spans="1:7">
      <c r="A1628" t="s">
        <v>694</v>
      </c>
      <c r="C1628">
        <v>1309</v>
      </c>
      <c r="D1628">
        <v>427</v>
      </c>
      <c r="E1628">
        <v>421</v>
      </c>
      <c r="G1628">
        <v>2157</v>
      </c>
    </row>
    <row r="1629" spans="1:7">
      <c r="A1629" t="s">
        <v>552</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843</v>
      </c>
      <c r="C1631">
        <v>2110</v>
      </c>
      <c r="D1631">
        <v>218</v>
      </c>
      <c r="E1631">
        <v>796</v>
      </c>
      <c r="F1631">
        <v>800</v>
      </c>
      <c r="G1631">
        <v>3924</v>
      </c>
    </row>
    <row r="1632" spans="1:7">
      <c r="A1632" t="s">
        <v>568</v>
      </c>
      <c r="B1632">
        <v>514</v>
      </c>
      <c r="C1632">
        <v>457</v>
      </c>
      <c r="D1632">
        <v>580</v>
      </c>
      <c r="E1632">
        <v>590</v>
      </c>
      <c r="F1632">
        <v>351</v>
      </c>
      <c r="G1632">
        <v>2492</v>
      </c>
    </row>
    <row r="1633" spans="1:7">
      <c r="A1633" t="s">
        <v>701</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645</v>
      </c>
      <c r="E1636">
        <v>590</v>
      </c>
      <c r="F1636">
        <v>261</v>
      </c>
      <c r="G1636">
        <v>851</v>
      </c>
    </row>
    <row r="1637" spans="1:7">
      <c r="A1637" t="s">
        <v>688</v>
      </c>
      <c r="E1637">
        <v>2715</v>
      </c>
      <c r="F1637">
        <v>1377</v>
      </c>
      <c r="G1637">
        <v>4092</v>
      </c>
    </row>
    <row r="1638" spans="1:7">
      <c r="A1638" t="s">
        <v>705</v>
      </c>
      <c r="E1638">
        <v>804</v>
      </c>
      <c r="F1638">
        <v>559</v>
      </c>
      <c r="G1638">
        <v>1363</v>
      </c>
    </row>
    <row r="1639" spans="1:7">
      <c r="A1639" t="s">
        <v>867</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795</v>
      </c>
      <c r="C1647">
        <v>441</v>
      </c>
      <c r="D1647">
        <v>7</v>
      </c>
      <c r="E1647">
        <v>36</v>
      </c>
      <c r="G1647">
        <v>484</v>
      </c>
    </row>
    <row r="1648" spans="1:7">
      <c r="A1648" t="s">
        <v>690</v>
      </c>
      <c r="E1648">
        <v>525</v>
      </c>
      <c r="G1648">
        <v>525</v>
      </c>
    </row>
    <row r="1649" spans="1:7">
      <c r="A1649" t="s">
        <v>864</v>
      </c>
    </row>
    <row r="1650" spans="1:7">
      <c r="A1650" t="s">
        <v>905</v>
      </c>
      <c r="B1650">
        <v>100</v>
      </c>
      <c r="G1650">
        <v>100</v>
      </c>
    </row>
    <row r="1651" spans="1:7">
      <c r="A1651" t="s">
        <v>842</v>
      </c>
      <c r="B1651">
        <v>314</v>
      </c>
      <c r="G1651">
        <v>314</v>
      </c>
    </row>
    <row r="1652" spans="1:7">
      <c r="A1652" t="s">
        <v>567</v>
      </c>
      <c r="B1652">
        <v>1643</v>
      </c>
      <c r="C1652">
        <v>1601</v>
      </c>
      <c r="D1652">
        <v>764</v>
      </c>
      <c r="G1652">
        <v>4008</v>
      </c>
    </row>
    <row r="1653" spans="1:7">
      <c r="A1653" t="s">
        <v>798</v>
      </c>
      <c r="B1653">
        <v>230</v>
      </c>
      <c r="D1653">
        <v>31</v>
      </c>
      <c r="E1653">
        <v>24</v>
      </c>
      <c r="G1653">
        <v>285</v>
      </c>
    </row>
    <row r="1654" spans="1:7">
      <c r="A1654" t="s">
        <v>694</v>
      </c>
      <c r="E1654">
        <v>43</v>
      </c>
      <c r="G1654">
        <v>43</v>
      </c>
    </row>
    <row r="1655" spans="1:7">
      <c r="A1655" t="s">
        <v>552</v>
      </c>
      <c r="D1655">
        <v>510</v>
      </c>
      <c r="E1655">
        <v>320</v>
      </c>
      <c r="G1655">
        <v>830</v>
      </c>
    </row>
    <row r="1656" spans="1:7">
      <c r="A1656" t="s">
        <v>564</v>
      </c>
      <c r="C1656">
        <v>68</v>
      </c>
      <c r="G1656">
        <v>68</v>
      </c>
    </row>
    <row r="1657" spans="1:7">
      <c r="A1657" t="s">
        <v>843</v>
      </c>
      <c r="B1657">
        <v>363</v>
      </c>
      <c r="G1657">
        <v>363</v>
      </c>
    </row>
    <row r="1658" spans="1:7">
      <c r="A1658" t="s">
        <v>568</v>
      </c>
      <c r="B1658">
        <v>370</v>
      </c>
      <c r="G1658">
        <v>370</v>
      </c>
    </row>
    <row r="1659" spans="1:7">
      <c r="A1659" t="s">
        <v>645</v>
      </c>
    </row>
    <row r="1660" spans="1:7">
      <c r="A1660" t="s">
        <v>688</v>
      </c>
      <c r="B1660">
        <v>675</v>
      </c>
      <c r="C1660">
        <v>668</v>
      </c>
      <c r="D1660">
        <v>44</v>
      </c>
      <c r="E1660">
        <v>256</v>
      </c>
      <c r="G1660">
        <v>1643</v>
      </c>
    </row>
    <row r="1661" spans="1:7">
      <c r="A1661" t="s">
        <v>705</v>
      </c>
      <c r="B1661">
        <v>1052</v>
      </c>
      <c r="C1661">
        <v>1291</v>
      </c>
      <c r="D1661">
        <v>781</v>
      </c>
      <c r="E1661">
        <v>294</v>
      </c>
      <c r="G1661">
        <v>3418</v>
      </c>
    </row>
    <row r="1662" spans="1:7">
      <c r="A1662" t="s">
        <v>867</v>
      </c>
      <c r="B1662">
        <v>1403</v>
      </c>
      <c r="C1662">
        <v>1668</v>
      </c>
      <c r="D1662">
        <v>1670</v>
      </c>
      <c r="E1662">
        <v>1364</v>
      </c>
      <c r="G1662">
        <v>6105</v>
      </c>
    </row>
    <row r="1663" spans="1:7">
      <c r="A1663" t="s">
        <v>571</v>
      </c>
      <c r="B1663">
        <v>935</v>
      </c>
      <c r="C1663">
        <v>2201</v>
      </c>
      <c r="D1663">
        <v>2415</v>
      </c>
      <c r="E1663">
        <v>1484</v>
      </c>
      <c r="G1663">
        <v>7035</v>
      </c>
    </row>
    <row r="1664" spans="1:7">
      <c r="A1664" t="s">
        <v>602</v>
      </c>
      <c r="B1664">
        <v>557</v>
      </c>
      <c r="C1664">
        <v>788</v>
      </c>
      <c r="D1664">
        <v>911</v>
      </c>
      <c r="E1664">
        <v>820</v>
      </c>
      <c r="G1664">
        <v>3076</v>
      </c>
    </row>
    <row r="1665" spans="1:7">
      <c r="A1665" t="s">
        <v>706</v>
      </c>
      <c r="B1665">
        <v>554</v>
      </c>
      <c r="C1665">
        <v>592</v>
      </c>
      <c r="G1665">
        <v>1146</v>
      </c>
    </row>
    <row r="1666" spans="1:7">
      <c r="A1666" t="s">
        <v>845</v>
      </c>
      <c r="D1666">
        <v>1095</v>
      </c>
      <c r="E1666">
        <v>1806</v>
      </c>
      <c r="G1666">
        <v>2901</v>
      </c>
    </row>
    <row r="1667" spans="1:7">
      <c r="A1667" t="s">
        <v>869</v>
      </c>
      <c r="E1667">
        <v>800</v>
      </c>
      <c r="G1667">
        <v>800</v>
      </c>
    </row>
    <row r="1668" spans="1:7">
      <c r="A1668" t="s">
        <v>650</v>
      </c>
    </row>
    <row r="1669" spans="1:7">
      <c r="A1669" t="s">
        <v>652</v>
      </c>
      <c r="E1669">
        <v>981</v>
      </c>
      <c r="G1669">
        <v>981</v>
      </c>
    </row>
    <row r="1670" spans="1:7">
      <c r="A1670" t="s">
        <v>686</v>
      </c>
      <c r="E1670">
        <v>1809</v>
      </c>
      <c r="G1670">
        <v>1809</v>
      </c>
    </row>
    <row r="1671" spans="1:7">
      <c r="A1671" t="s">
        <v>799</v>
      </c>
      <c r="E1671">
        <v>682</v>
      </c>
      <c r="G1671">
        <v>682</v>
      </c>
    </row>
    <row r="1672" spans="1:7">
      <c r="A1672" t="s">
        <v>573</v>
      </c>
    </row>
    <row r="1673" spans="1:7">
      <c r="A1673" t="s">
        <v>585</v>
      </c>
    </row>
    <row r="1674" spans="1:7">
      <c r="A1674" t="s">
        <v>472</v>
      </c>
      <c r="B1674">
        <v>8196</v>
      </c>
      <c r="C1674">
        <v>9341</v>
      </c>
      <c r="D1674">
        <v>8228</v>
      </c>
      <c r="E1674">
        <v>11244</v>
      </c>
      <c r="G1674">
        <v>37009</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5"/>
  <sheetViews>
    <sheetView workbookViewId="0">
      <pane ySplit="1" topLeftCell="A3260" activePane="bottomLeft" state="frozen"/>
      <selection pane="bottomLeft" activeCell="D3285" sqref="D328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832</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832</v>
      </c>
      <c r="G133" t="str">
        <f t="shared" si="2"/>
        <v>February</v>
      </c>
    </row>
    <row r="134" spans="1:7">
      <c r="A134" s="52" t="s">
        <v>292</v>
      </c>
      <c r="B134" s="88" t="s">
        <v>1282</v>
      </c>
      <c r="C134" s="57">
        <v>45715</v>
      </c>
      <c r="D134" s="53"/>
      <c r="E134" s="53"/>
      <c r="F134" s="69" t="s">
        <v>832</v>
      </c>
      <c r="G134" t="str">
        <f t="shared" si="2"/>
        <v>February</v>
      </c>
    </row>
    <row r="135" spans="1:7">
      <c r="A135" s="52" t="s">
        <v>163</v>
      </c>
      <c r="B135" s="143" t="s">
        <v>473</v>
      </c>
      <c r="C135" s="57">
        <v>45715</v>
      </c>
      <c r="D135" s="53"/>
      <c r="E135" s="53"/>
      <c r="F135" s="69" t="s">
        <v>832</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832</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832</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832</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832</v>
      </c>
      <c r="E148" s="58"/>
      <c r="F148" s="53"/>
      <c r="G148" t="str">
        <f t="shared" si="2"/>
        <v>February</v>
      </c>
    </row>
    <row r="149" spans="1:7">
      <c r="A149" s="830" t="s">
        <v>382</v>
      </c>
      <c r="B149" s="833" t="s">
        <v>1296</v>
      </c>
      <c r="C149" s="57">
        <v>45716</v>
      </c>
      <c r="D149" s="58" t="s">
        <v>832</v>
      </c>
      <c r="E149" s="58"/>
      <c r="F149" s="53"/>
      <c r="G149" t="str">
        <f t="shared" si="2"/>
        <v>February</v>
      </c>
    </row>
    <row r="150" spans="1:7" ht="15.75">
      <c r="A150" s="52" t="s">
        <v>427</v>
      </c>
      <c r="B150" s="175" t="s">
        <v>1545</v>
      </c>
      <c r="C150" s="829">
        <v>45716</v>
      </c>
      <c r="D150" s="58" t="s">
        <v>832</v>
      </c>
      <c r="E150" s="58"/>
      <c r="F150" s="53"/>
      <c r="G150" t="str">
        <f t="shared" si="2"/>
        <v>February</v>
      </c>
    </row>
    <row r="151" spans="1:7">
      <c r="A151" s="855" t="s">
        <v>1250</v>
      </c>
      <c r="B151" s="858" t="s">
        <v>1060</v>
      </c>
      <c r="C151" s="57">
        <v>45716</v>
      </c>
      <c r="D151" s="58" t="s">
        <v>832</v>
      </c>
      <c r="E151" s="58"/>
      <c r="F151" s="53"/>
      <c r="G151" t="str">
        <f t="shared" si="2"/>
        <v>February</v>
      </c>
    </row>
    <row r="152" spans="1:7">
      <c r="A152" s="830" t="s">
        <v>175</v>
      </c>
      <c r="B152" s="833" t="s">
        <v>1060</v>
      </c>
      <c r="C152" s="57">
        <v>45716</v>
      </c>
      <c r="D152" s="58" t="s">
        <v>832</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1621</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473</v>
      </c>
      <c r="C157" s="57">
        <v>45716</v>
      </c>
      <c r="D157" s="58" t="s">
        <v>832</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473</v>
      </c>
      <c r="C163" s="57">
        <v>45716</v>
      </c>
      <c r="D163" s="58" t="s">
        <v>832</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832</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1296</v>
      </c>
      <c r="C177" s="57">
        <v>45719</v>
      </c>
      <c r="D177" s="58" t="s">
        <v>832</v>
      </c>
      <c r="E177" s="58"/>
      <c r="F177" s="53"/>
      <c r="G177" t="str">
        <f t="shared" si="2"/>
        <v>March</v>
      </c>
    </row>
    <row r="178" spans="1:7" ht="15.75">
      <c r="A178" s="52" t="s">
        <v>308</v>
      </c>
      <c r="B178" s="175" t="s">
        <v>1545</v>
      </c>
      <c r="C178" s="829">
        <v>45719</v>
      </c>
      <c r="D178" s="58" t="s">
        <v>832</v>
      </c>
      <c r="E178" s="58"/>
      <c r="F178" s="53"/>
      <c r="G178" t="str">
        <f t="shared" si="2"/>
        <v>March</v>
      </c>
    </row>
    <row r="179" spans="1:7">
      <c r="A179" s="855" t="s">
        <v>347</v>
      </c>
      <c r="B179" s="270" t="s">
        <v>1282</v>
      </c>
      <c r="C179" s="57">
        <v>45719</v>
      </c>
      <c r="D179" s="58" t="s">
        <v>832</v>
      </c>
      <c r="E179" s="58"/>
      <c r="F179" s="53"/>
      <c r="G179" t="str">
        <f t="shared" si="2"/>
        <v>March</v>
      </c>
    </row>
    <row r="180" spans="1:7">
      <c r="A180" s="830" t="s">
        <v>382</v>
      </c>
      <c r="B180" s="833" t="s">
        <v>1296</v>
      </c>
      <c r="C180" s="57">
        <v>45719</v>
      </c>
      <c r="D180" s="58" t="s">
        <v>832</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832</v>
      </c>
      <c r="E182" s="58"/>
      <c r="F182" s="53"/>
      <c r="G182" t="str">
        <f t="shared" si="2"/>
        <v>March</v>
      </c>
    </row>
    <row r="183" spans="1:7">
      <c r="A183" s="830" t="s">
        <v>175</v>
      </c>
      <c r="B183" s="833" t="s">
        <v>1060</v>
      </c>
      <c r="C183" s="57">
        <v>45719</v>
      </c>
      <c r="D183" s="58" t="s">
        <v>832</v>
      </c>
      <c r="E183" s="58"/>
      <c r="F183" s="53"/>
      <c r="G183" t="str">
        <f t="shared" si="2"/>
        <v>March</v>
      </c>
    </row>
    <row r="184" spans="1:7" ht="15.75">
      <c r="A184" s="52" t="s">
        <v>177</v>
      </c>
      <c r="B184" s="175" t="s">
        <v>1545</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1621</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473</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1067</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473</v>
      </c>
      <c r="C194" s="57">
        <v>45719</v>
      </c>
      <c r="D194" s="58" t="s">
        <v>832</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832</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832</v>
      </c>
      <c r="E200" s="58"/>
      <c r="F200" s="53"/>
      <c r="G200" t="str">
        <f t="shared" si="3"/>
        <v>March</v>
      </c>
    </row>
    <row r="201" spans="1:7">
      <c r="A201" s="52" t="s">
        <v>285</v>
      </c>
      <c r="B201" s="177" t="s">
        <v>1637</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1637</v>
      </c>
      <c r="C203" s="57">
        <v>45719</v>
      </c>
      <c r="D203" s="58" t="s">
        <v>832</v>
      </c>
      <c r="E203" s="58"/>
      <c r="F203" s="53"/>
      <c r="G203" t="str">
        <f t="shared" si="3"/>
        <v>March</v>
      </c>
    </row>
    <row r="204" spans="1:7">
      <c r="A204" s="52" t="s">
        <v>1547</v>
      </c>
      <c r="B204" s="177" t="s">
        <v>1621</v>
      </c>
      <c r="C204" s="57">
        <v>45719</v>
      </c>
      <c r="D204" s="58" t="s">
        <v>832</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832</v>
      </c>
      <c r="E206" s="58"/>
      <c r="F206" s="53"/>
      <c r="G206" t="str">
        <f t="shared" si="3"/>
        <v>March</v>
      </c>
    </row>
    <row r="207" spans="1:7">
      <c r="A207" s="52" t="s">
        <v>402</v>
      </c>
      <c r="B207" s="143" t="s">
        <v>1302</v>
      </c>
      <c r="C207" s="57">
        <v>45719</v>
      </c>
      <c r="D207" s="58" t="s">
        <v>832</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832</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832</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832</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832</v>
      </c>
      <c r="E433" s="58"/>
      <c r="G433" t="str">
        <f t="shared" si="6"/>
        <v>March</v>
      </c>
    </row>
    <row r="434" spans="1:7">
      <c r="A434" s="830" t="s">
        <v>382</v>
      </c>
      <c r="B434" s="833" t="s">
        <v>1296</v>
      </c>
      <c r="C434" s="23">
        <v>45728</v>
      </c>
      <c r="D434" s="58" t="s">
        <v>832</v>
      </c>
      <c r="E434" s="58"/>
      <c r="G434" t="str">
        <f t="shared" si="6"/>
        <v>March</v>
      </c>
    </row>
    <row r="435" spans="1:7" ht="15.75">
      <c r="A435" s="52" t="s">
        <v>427</v>
      </c>
      <c r="B435" s="175" t="s">
        <v>1545</v>
      </c>
      <c r="C435" s="239">
        <v>45728</v>
      </c>
      <c r="D435" s="58" t="s">
        <v>832</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832</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832</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1067</v>
      </c>
      <c r="C444" s="239">
        <v>45728</v>
      </c>
      <c r="D444" s="58" t="s">
        <v>832</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473</v>
      </c>
      <c r="C448" s="23">
        <v>45728</v>
      </c>
      <c r="D448" s="58" t="s">
        <v>832</v>
      </c>
      <c r="E448" s="58"/>
      <c r="G448" t="str">
        <f t="shared" si="6"/>
        <v>March</v>
      </c>
    </row>
    <row r="449" spans="1:7">
      <c r="A449" s="52" t="s">
        <v>291</v>
      </c>
      <c r="B449" s="88" t="s">
        <v>1282</v>
      </c>
      <c r="C449" s="23">
        <v>45728</v>
      </c>
      <c r="D449" s="58" t="s">
        <v>832</v>
      </c>
      <c r="E449" s="58"/>
      <c r="G449" t="str">
        <f t="shared" si="6"/>
        <v>March</v>
      </c>
    </row>
    <row r="450" spans="1:7">
      <c r="A450" s="52" t="s">
        <v>292</v>
      </c>
      <c r="B450" s="88" t="s">
        <v>1282</v>
      </c>
      <c r="C450" s="23">
        <v>45728</v>
      </c>
      <c r="D450" s="58" t="s">
        <v>832</v>
      </c>
      <c r="E450" s="58"/>
      <c r="G450" t="str">
        <f t="shared" si="6"/>
        <v>March</v>
      </c>
    </row>
    <row r="451" spans="1:7">
      <c r="A451" s="52" t="s">
        <v>163</v>
      </c>
      <c r="B451" s="143" t="s">
        <v>473</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473</v>
      </c>
      <c r="C453" s="23">
        <v>45728</v>
      </c>
      <c r="D453" s="58" t="s">
        <v>832</v>
      </c>
      <c r="E453" s="58"/>
      <c r="G453" t="str">
        <f t="shared" si="7"/>
        <v>March</v>
      </c>
    </row>
    <row r="454" spans="1:7">
      <c r="A454" s="52" t="s">
        <v>357</v>
      </c>
      <c r="B454" s="143" t="s">
        <v>479</v>
      </c>
      <c r="C454" s="23">
        <v>45728</v>
      </c>
      <c r="D454" s="58" t="s">
        <v>832</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832</v>
      </c>
      <c r="E458" s="58"/>
      <c r="G458" t="str">
        <f t="shared" si="7"/>
        <v>March</v>
      </c>
    </row>
    <row r="459" spans="1:7">
      <c r="A459" s="52" t="s">
        <v>351</v>
      </c>
      <c r="B459" s="76" t="s">
        <v>1291</v>
      </c>
      <c r="C459" s="23">
        <v>45728</v>
      </c>
      <c r="D459" s="58" t="s">
        <v>832</v>
      </c>
      <c r="E459" s="58"/>
      <c r="G459" t="str">
        <f t="shared" si="7"/>
        <v>March</v>
      </c>
    </row>
    <row r="460" spans="1:7">
      <c r="A460" s="52" t="s">
        <v>404</v>
      </c>
      <c r="B460" s="143" t="s">
        <v>1302</v>
      </c>
      <c r="C460" s="23">
        <v>45728</v>
      </c>
      <c r="D460" s="58" t="s">
        <v>832</v>
      </c>
      <c r="E460" s="58"/>
      <c r="G460" t="str">
        <f t="shared" si="7"/>
        <v>March</v>
      </c>
    </row>
    <row r="461" spans="1:7">
      <c r="A461" s="52" t="s">
        <v>402</v>
      </c>
      <c r="B461" s="143" t="s">
        <v>1302</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479</v>
      </c>
      <c r="C463" s="23">
        <v>45728</v>
      </c>
      <c r="D463" s="58" t="s">
        <v>832</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832</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832</v>
      </c>
      <c r="E473" s="58"/>
      <c r="G473" t="str">
        <f t="shared" si="7"/>
        <v>March</v>
      </c>
    </row>
    <row r="474" spans="1:7">
      <c r="A474" s="53" t="s">
        <v>406</v>
      </c>
      <c r="B474" s="91" t="s">
        <v>473</v>
      </c>
      <c r="C474" s="23">
        <v>45728</v>
      </c>
      <c r="D474" s="58" t="s">
        <v>832</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473</v>
      </c>
      <c r="C498" s="23">
        <v>45729</v>
      </c>
      <c r="D498" s="58" t="s">
        <v>832</v>
      </c>
      <c r="E498" s="58"/>
      <c r="G498" t="str">
        <f t="shared" si="7"/>
        <v>March</v>
      </c>
    </row>
    <row r="499" spans="1:7">
      <c r="A499" s="52" t="s">
        <v>291</v>
      </c>
      <c r="B499" s="88" t="s">
        <v>1282</v>
      </c>
      <c r="C499" s="23">
        <v>45729</v>
      </c>
      <c r="D499" s="58" t="s">
        <v>832</v>
      </c>
      <c r="E499" s="58"/>
      <c r="G499" t="str">
        <f t="shared" si="7"/>
        <v>March</v>
      </c>
    </row>
    <row r="500" spans="1:7">
      <c r="A500" s="52" t="s">
        <v>292</v>
      </c>
      <c r="B500" s="88" t="s">
        <v>1282</v>
      </c>
      <c r="C500" s="23">
        <v>45729</v>
      </c>
      <c r="D500" s="58" t="s">
        <v>832</v>
      </c>
      <c r="E500" s="58"/>
      <c r="G500" t="str">
        <f t="shared" si="7"/>
        <v>March</v>
      </c>
    </row>
    <row r="501" spans="1:7">
      <c r="A501" s="52" t="s">
        <v>163</v>
      </c>
      <c r="B501" s="143" t="s">
        <v>473</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473</v>
      </c>
      <c r="C503" s="23">
        <v>45729</v>
      </c>
      <c r="D503" s="58" t="s">
        <v>832</v>
      </c>
      <c r="E503" s="58"/>
      <c r="G503" t="str">
        <f t="shared" si="7"/>
        <v>March</v>
      </c>
    </row>
    <row r="504" spans="1:7">
      <c r="A504" s="52" t="s">
        <v>357</v>
      </c>
      <c r="B504" s="143" t="s">
        <v>479</v>
      </c>
      <c r="C504" s="23">
        <v>45729</v>
      </c>
      <c r="D504" s="58" t="s">
        <v>832</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832</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832</v>
      </c>
      <c r="E508" s="58"/>
      <c r="G508" t="str">
        <f t="shared" si="7"/>
        <v>March</v>
      </c>
    </row>
    <row r="509" spans="1:7">
      <c r="A509" s="52" t="s">
        <v>351</v>
      </c>
      <c r="B509" s="76" t="s">
        <v>1291</v>
      </c>
      <c r="C509" s="23">
        <v>45729</v>
      </c>
      <c r="D509" s="58" t="s">
        <v>832</v>
      </c>
      <c r="E509" s="58"/>
      <c r="G509" t="str">
        <f t="shared" si="7"/>
        <v>March</v>
      </c>
    </row>
    <row r="510" spans="1:7">
      <c r="A510" s="52" t="s">
        <v>404</v>
      </c>
      <c r="B510" s="143" t="s">
        <v>1302</v>
      </c>
      <c r="C510" s="23">
        <v>45729</v>
      </c>
      <c r="D510" s="58" t="s">
        <v>832</v>
      </c>
      <c r="E510" s="58"/>
      <c r="G510" t="str">
        <f t="shared" si="7"/>
        <v>March</v>
      </c>
    </row>
    <row r="511" spans="1:7">
      <c r="A511" s="52" t="s">
        <v>402</v>
      </c>
      <c r="B511" s="143" t="s">
        <v>1302</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479</v>
      </c>
      <c r="C513" s="23">
        <v>45729</v>
      </c>
      <c r="D513" s="58" t="s">
        <v>832</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832</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832</v>
      </c>
      <c r="E518" s="58"/>
      <c r="G518" t="str">
        <f t="shared" si="8"/>
        <v>March</v>
      </c>
    </row>
    <row r="519" spans="1:7">
      <c r="A519" s="837" t="s">
        <v>319</v>
      </c>
      <c r="B519" s="836" t="s">
        <v>1302</v>
      </c>
      <c r="C519" s="23">
        <v>45729</v>
      </c>
      <c r="D519" s="58" t="s">
        <v>832</v>
      </c>
      <c r="E519" s="58"/>
      <c r="G519" t="str">
        <f t="shared" si="8"/>
        <v>March</v>
      </c>
    </row>
    <row r="520" spans="1:7" ht="15.75">
      <c r="A520" s="53" t="s">
        <v>256</v>
      </c>
      <c r="B520" s="175" t="s">
        <v>1545</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832</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832</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832</v>
      </c>
      <c r="G534" t="str">
        <f t="shared" si="8"/>
        <v>March</v>
      </c>
    </row>
    <row r="535" spans="1:7">
      <c r="A535" s="830" t="s">
        <v>382</v>
      </c>
      <c r="B535" s="833" t="s">
        <v>1296</v>
      </c>
      <c r="C535" s="23">
        <v>45730</v>
      </c>
      <c r="D535" s="58"/>
      <c r="E535" s="58"/>
      <c r="F535" s="58" t="s">
        <v>832</v>
      </c>
      <c r="G535" t="str">
        <f t="shared" si="8"/>
        <v>March</v>
      </c>
    </row>
    <row r="536" spans="1:7" ht="15.75">
      <c r="A536" s="52" t="s">
        <v>427</v>
      </c>
      <c r="B536" s="175" t="s">
        <v>1545</v>
      </c>
      <c r="C536" s="239">
        <v>45730</v>
      </c>
      <c r="D536" s="58"/>
      <c r="E536" s="58"/>
      <c r="F536" s="58" t="s">
        <v>832</v>
      </c>
      <c r="G536" t="str">
        <f t="shared" si="8"/>
        <v>March</v>
      </c>
    </row>
    <row r="537" spans="1:7">
      <c r="A537" s="855" t="s">
        <v>1250</v>
      </c>
      <c r="B537" s="858" t="s">
        <v>1060</v>
      </c>
      <c r="C537" s="23">
        <v>45730</v>
      </c>
      <c r="D537" s="58"/>
      <c r="E537" s="58"/>
      <c r="F537" s="58" t="s">
        <v>832</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1067</v>
      </c>
      <c r="C545" s="239">
        <v>45730</v>
      </c>
      <c r="D545" s="58"/>
      <c r="E545" s="58"/>
      <c r="F545" s="58" t="s">
        <v>832</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473</v>
      </c>
      <c r="C549" s="23">
        <v>45730</v>
      </c>
      <c r="D549" s="58"/>
      <c r="E549" s="58"/>
      <c r="F549" s="58" t="s">
        <v>832</v>
      </c>
      <c r="G549" t="str">
        <f t="shared" si="8"/>
        <v>March</v>
      </c>
    </row>
    <row r="550" spans="1:7">
      <c r="A550" s="52" t="s">
        <v>291</v>
      </c>
      <c r="B550" s="88" t="s">
        <v>1282</v>
      </c>
      <c r="C550" s="23">
        <v>45730</v>
      </c>
      <c r="D550" s="58"/>
      <c r="E550" s="58"/>
      <c r="F550" s="58" t="s">
        <v>832</v>
      </c>
      <c r="G550" t="str">
        <f t="shared" si="8"/>
        <v>March</v>
      </c>
    </row>
    <row r="551" spans="1:7">
      <c r="A551" s="52" t="s">
        <v>292</v>
      </c>
      <c r="B551" s="88" t="s">
        <v>1282</v>
      </c>
      <c r="C551" s="23">
        <v>45730</v>
      </c>
      <c r="D551" s="58"/>
      <c r="E551" s="58"/>
      <c r="F551" s="58" t="s">
        <v>832</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473</v>
      </c>
      <c r="C554" s="23">
        <v>45730</v>
      </c>
      <c r="D554" s="58" t="s">
        <v>832</v>
      </c>
      <c r="E554" s="58"/>
      <c r="F554" s="58" t="s">
        <v>832</v>
      </c>
      <c r="G554" t="str">
        <f t="shared" si="8"/>
        <v>March</v>
      </c>
    </row>
    <row r="555" spans="1:7">
      <c r="A555" s="52" t="s">
        <v>357</v>
      </c>
      <c r="B555" s="143" t="s">
        <v>479</v>
      </c>
      <c r="C555" s="23">
        <v>45730</v>
      </c>
      <c r="D555" s="58" t="s">
        <v>832</v>
      </c>
      <c r="E555" s="58"/>
      <c r="F555" s="58" t="s">
        <v>832</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832</v>
      </c>
      <c r="E559" s="58"/>
      <c r="F559" s="58"/>
      <c r="G559" t="str">
        <f t="shared" si="8"/>
        <v>March</v>
      </c>
    </row>
    <row r="560" spans="1:7">
      <c r="A560" s="52" t="s">
        <v>351</v>
      </c>
      <c r="B560" s="76" t="s">
        <v>1291</v>
      </c>
      <c r="C560" s="23">
        <v>45730</v>
      </c>
      <c r="D560" s="58" t="s">
        <v>832</v>
      </c>
      <c r="E560" s="58"/>
      <c r="F560" s="58"/>
      <c r="G560" t="str">
        <f t="shared" si="8"/>
        <v>March</v>
      </c>
    </row>
    <row r="561" spans="1:7">
      <c r="A561" s="52" t="s">
        <v>404</v>
      </c>
      <c r="B561" s="143" t="s">
        <v>1302</v>
      </c>
      <c r="C561" s="23">
        <v>45730</v>
      </c>
      <c r="D561" s="58" t="s">
        <v>832</v>
      </c>
      <c r="E561" s="58"/>
      <c r="F561" s="58"/>
      <c r="G561" t="str">
        <f t="shared" si="8"/>
        <v>March</v>
      </c>
    </row>
    <row r="562" spans="1:7">
      <c r="A562" s="52" t="s">
        <v>402</v>
      </c>
      <c r="B562" s="143" t="s">
        <v>1302</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479</v>
      </c>
      <c r="C564" s="23">
        <v>45730</v>
      </c>
      <c r="D564" s="58" t="s">
        <v>832</v>
      </c>
      <c r="E564" s="58"/>
      <c r="F564" s="58"/>
      <c r="G564" t="str">
        <f t="shared" si="8"/>
        <v>March</v>
      </c>
    </row>
    <row r="565" spans="1:7" ht="15.75">
      <c r="A565" s="53" t="s">
        <v>145</v>
      </c>
      <c r="B565" s="175" t="s">
        <v>1545</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1302</v>
      </c>
      <c r="C570" s="23">
        <v>45730</v>
      </c>
      <c r="D570" s="58" t="s">
        <v>832</v>
      </c>
      <c r="E570" s="58"/>
      <c r="F570" s="58"/>
      <c r="G570" t="str">
        <f t="shared" si="8"/>
        <v>March</v>
      </c>
    </row>
    <row r="571" spans="1:7" ht="15.75">
      <c r="A571" s="53" t="s">
        <v>256</v>
      </c>
      <c r="B571" s="175" t="s">
        <v>1545</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1282</v>
      </c>
      <c r="C573" s="23">
        <v>45730</v>
      </c>
      <c r="D573" s="58" t="s">
        <v>832</v>
      </c>
      <c r="E573" s="58"/>
      <c r="F573" s="58"/>
      <c r="G573" t="str">
        <f t="shared" si="8"/>
        <v>March</v>
      </c>
    </row>
    <row r="574" spans="1:7">
      <c r="A574" s="53" t="s">
        <v>1549</v>
      </c>
      <c r="B574" s="91" t="s">
        <v>473</v>
      </c>
      <c r="C574" s="23">
        <v>45730</v>
      </c>
      <c r="D574" s="58" t="s">
        <v>832</v>
      </c>
      <c r="E574" s="58"/>
      <c r="F574" s="58"/>
      <c r="G574" t="str">
        <f t="shared" si="8"/>
        <v>March</v>
      </c>
    </row>
    <row r="575" spans="1:7">
      <c r="A575" s="53" t="s">
        <v>406</v>
      </c>
      <c r="B575" s="91" t="s">
        <v>473</v>
      </c>
      <c r="C575" s="23">
        <v>45730</v>
      </c>
      <c r="D575" s="58" t="s">
        <v>832</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473</v>
      </c>
      <c r="C581" s="23">
        <v>45730</v>
      </c>
      <c r="D581" s="58" t="s">
        <v>832</v>
      </c>
      <c r="E581" s="58"/>
      <c r="F581" s="58" t="s">
        <v>832</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832</v>
      </c>
      <c r="G584" t="str">
        <f t="shared" si="9"/>
        <v>March</v>
      </c>
    </row>
    <row r="585" spans="1:7" ht="15.75">
      <c r="A585" s="52" t="s">
        <v>427</v>
      </c>
      <c r="B585" s="175" t="s">
        <v>1545</v>
      </c>
      <c r="C585" s="239">
        <v>45733</v>
      </c>
      <c r="E585" s="11"/>
      <c r="F585" s="58" t="s">
        <v>832</v>
      </c>
      <c r="G585" t="str">
        <f t="shared" si="9"/>
        <v>March</v>
      </c>
    </row>
    <row r="586" spans="1:7">
      <c r="A586" s="855" t="s">
        <v>225</v>
      </c>
      <c r="B586" s="858" t="s">
        <v>473</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832</v>
      </c>
      <c r="G589" t="str">
        <f t="shared" si="9"/>
        <v>March</v>
      </c>
    </row>
    <row r="590" spans="1:7">
      <c r="A590" s="52" t="s">
        <v>361</v>
      </c>
      <c r="B590" s="177" t="s">
        <v>473</v>
      </c>
      <c r="C590" s="23">
        <v>45733</v>
      </c>
      <c r="E590" s="11"/>
      <c r="F590" s="58" t="s">
        <v>832</v>
      </c>
      <c r="G590" t="str">
        <f t="shared" si="9"/>
        <v>March</v>
      </c>
    </row>
    <row r="591" spans="1:7">
      <c r="A591" s="52" t="s">
        <v>291</v>
      </c>
      <c r="B591" s="88" t="s">
        <v>1282</v>
      </c>
      <c r="C591" s="23">
        <v>45733</v>
      </c>
      <c r="E591" s="11"/>
      <c r="F591" s="58" t="s">
        <v>832</v>
      </c>
      <c r="G591" t="str">
        <f t="shared" si="9"/>
        <v>March</v>
      </c>
    </row>
    <row r="592" spans="1:7">
      <c r="A592" s="52" t="s">
        <v>163</v>
      </c>
      <c r="B592" s="143" t="s">
        <v>473</v>
      </c>
      <c r="C592" s="23">
        <v>45733</v>
      </c>
      <c r="E592" s="11"/>
      <c r="F592" s="58" t="s">
        <v>832</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832</v>
      </c>
      <c r="G594" t="str">
        <f t="shared" si="9"/>
        <v>March</v>
      </c>
    </row>
    <row r="595" spans="1:7">
      <c r="A595" s="52" t="s">
        <v>237</v>
      </c>
      <c r="B595" s="177" t="s">
        <v>1621</v>
      </c>
      <c r="C595" s="23">
        <v>45733</v>
      </c>
      <c r="E595" s="11"/>
      <c r="F595" s="58" t="s">
        <v>832</v>
      </c>
      <c r="G595" t="str">
        <f t="shared" si="9"/>
        <v>March</v>
      </c>
    </row>
    <row r="596" spans="1:7">
      <c r="A596" s="52" t="s">
        <v>404</v>
      </c>
      <c r="B596" s="143" t="s">
        <v>1302</v>
      </c>
      <c r="C596" s="23">
        <v>45733</v>
      </c>
      <c r="E596" s="11"/>
      <c r="F596" s="58" t="s">
        <v>832</v>
      </c>
      <c r="G596" t="str">
        <f t="shared" si="9"/>
        <v>March</v>
      </c>
    </row>
    <row r="597" spans="1:7">
      <c r="A597" s="52" t="s">
        <v>402</v>
      </c>
      <c r="B597" s="143" t="s">
        <v>1302</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479</v>
      </c>
      <c r="C599" s="23">
        <v>45733</v>
      </c>
      <c r="E599" s="11"/>
      <c r="F599" s="58" t="s">
        <v>832</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1545</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1282</v>
      </c>
      <c r="C607" s="23">
        <v>45733</v>
      </c>
      <c r="E607" s="11"/>
      <c r="F607" s="58" t="s">
        <v>832</v>
      </c>
      <c r="G607" t="str">
        <f t="shared" si="9"/>
        <v>March</v>
      </c>
    </row>
    <row r="608" spans="1:7">
      <c r="A608" s="53" t="s">
        <v>1549</v>
      </c>
      <c r="B608" s="91" t="s">
        <v>473</v>
      </c>
      <c r="C608" s="23">
        <v>45733</v>
      </c>
      <c r="E608" s="11"/>
      <c r="F608" s="58" t="s">
        <v>832</v>
      </c>
      <c r="G608" t="str">
        <f t="shared" si="9"/>
        <v>March</v>
      </c>
    </row>
    <row r="609" spans="1:7">
      <c r="A609" s="53" t="s">
        <v>406</v>
      </c>
      <c r="B609" s="91" t="s">
        <v>473</v>
      </c>
      <c r="C609" s="23">
        <v>45733</v>
      </c>
      <c r="E609" s="11"/>
      <c r="F609" s="58" t="s">
        <v>832</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832</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832</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832</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832</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832</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832</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832</v>
      </c>
      <c r="E692" s="11"/>
      <c r="G692" t="str">
        <f t="shared" si="10"/>
        <v>March</v>
      </c>
    </row>
    <row r="693" spans="1:7">
      <c r="A693" s="76" t="s">
        <v>427</v>
      </c>
      <c r="B693" s="91" t="s">
        <v>1302</v>
      </c>
      <c r="C693" s="23">
        <v>45741</v>
      </c>
      <c r="D693" s="76" t="s">
        <v>832</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832</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832</v>
      </c>
      <c r="E715" s="11"/>
      <c r="G715" t="str">
        <f t="shared" si="11"/>
        <v>March</v>
      </c>
    </row>
    <row r="716" spans="1:7">
      <c r="A716" s="76" t="s">
        <v>427</v>
      </c>
      <c r="B716" s="91" t="s">
        <v>1302</v>
      </c>
      <c r="C716" s="23">
        <v>45742</v>
      </c>
      <c r="D716" s="143" t="s">
        <v>832</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832</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832</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832</v>
      </c>
      <c r="E736" s="11"/>
      <c r="G736" t="str">
        <f t="shared" si="11"/>
        <v>March</v>
      </c>
    </row>
    <row r="737" spans="1:13" ht="15.75">
      <c r="A737" s="76" t="s">
        <v>1556</v>
      </c>
      <c r="B737" s="175" t="s">
        <v>1545</v>
      </c>
      <c r="C737" s="239">
        <v>45743</v>
      </c>
      <c r="D737" s="143" t="s">
        <v>832</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832</v>
      </c>
      <c r="E747" s="11"/>
      <c r="G747" t="str">
        <f t="shared" si="11"/>
        <v>March</v>
      </c>
      <c r="H747" s="98"/>
      <c r="I747" s="98"/>
      <c r="J747" s="98"/>
      <c r="K747" s="98"/>
      <c r="L747" s="98"/>
      <c r="M747" s="98"/>
    </row>
    <row r="748" spans="1:13">
      <c r="A748" s="76" t="s">
        <v>285</v>
      </c>
      <c r="B748" s="76" t="s">
        <v>473</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832</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832</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832</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832</v>
      </c>
      <c r="E782" s="11"/>
      <c r="G782" t="str">
        <f t="shared" si="12"/>
        <v>April</v>
      </c>
      <c r="H782" s="98"/>
      <c r="I782" s="98"/>
      <c r="J782" s="98"/>
      <c r="K782" s="98"/>
    </row>
    <row r="783" spans="1:11">
      <c r="A783" s="76" t="s">
        <v>285</v>
      </c>
      <c r="B783" s="76" t="s">
        <v>473</v>
      </c>
      <c r="C783" s="23">
        <v>45748</v>
      </c>
      <c r="D783" s="76" t="s">
        <v>832</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832</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832</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832</v>
      </c>
      <c r="E791" s="11"/>
      <c r="G791" t="str">
        <f t="shared" si="12"/>
        <v>April</v>
      </c>
      <c r="H791" s="98"/>
      <c r="I791" s="98"/>
      <c r="J791" s="98"/>
      <c r="K791" s="98"/>
    </row>
    <row r="792" spans="1:11" ht="15.75">
      <c r="A792" s="69" t="s">
        <v>134</v>
      </c>
      <c r="B792" s="175" t="s">
        <v>1545</v>
      </c>
      <c r="C792" s="239">
        <v>45748</v>
      </c>
      <c r="D792" s="76" t="s">
        <v>832</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832</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832</v>
      </c>
      <c r="E796" s="11"/>
      <c r="G796" t="str">
        <f t="shared" si="12"/>
        <v>April</v>
      </c>
      <c r="H796" s="183"/>
      <c r="I796" s="183"/>
      <c r="J796" s="98"/>
      <c r="K796" s="98"/>
    </row>
    <row r="797" spans="1:11">
      <c r="A797" s="76" t="s">
        <v>285</v>
      </c>
      <c r="B797" s="76" t="s">
        <v>473</v>
      </c>
      <c r="C797" s="23">
        <v>45749</v>
      </c>
      <c r="D797" s="76" t="s">
        <v>832</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832</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832</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832</v>
      </c>
      <c r="E805" s="11"/>
      <c r="G805" t="str">
        <f t="shared" si="12"/>
        <v>April</v>
      </c>
    </row>
    <row r="806" spans="1:11" ht="15.75">
      <c r="A806" s="69" t="s">
        <v>134</v>
      </c>
      <c r="B806" s="175" t="s">
        <v>1545</v>
      </c>
      <c r="C806" s="239">
        <v>45749</v>
      </c>
      <c r="D806" s="76" t="s">
        <v>832</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667</v>
      </c>
      <c r="G818" t="str">
        <f t="shared" si="12"/>
        <v>April</v>
      </c>
    </row>
    <row r="819" spans="1:7">
      <c r="A819" s="616" t="s">
        <v>128</v>
      </c>
      <c r="B819" s="235" t="s">
        <v>482</v>
      </c>
      <c r="C819" s="23">
        <v>45750</v>
      </c>
      <c r="E819" s="11"/>
      <c r="F819" s="76" t="s">
        <v>667</v>
      </c>
      <c r="G819" t="str">
        <f t="shared" si="12"/>
        <v>April</v>
      </c>
    </row>
    <row r="820" spans="1:7" ht="15.75">
      <c r="A820" s="69" t="s">
        <v>134</v>
      </c>
      <c r="B820" s="175" t="s">
        <v>1545</v>
      </c>
      <c r="C820" s="239">
        <v>45750</v>
      </c>
      <c r="E820" s="11"/>
      <c r="F820" s="76" t="s">
        <v>667</v>
      </c>
      <c r="G820" t="str">
        <f t="shared" si="12"/>
        <v>April</v>
      </c>
    </row>
    <row r="821" spans="1:7">
      <c r="A821" s="234" t="s">
        <v>111</v>
      </c>
      <c r="B821" s="234" t="s">
        <v>1546</v>
      </c>
      <c r="C821" s="23">
        <v>45750</v>
      </c>
      <c r="E821" s="11"/>
      <c r="F821" s="76" t="s">
        <v>667</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667</v>
      </c>
      <c r="G831" t="str">
        <f t="shared" si="12"/>
        <v>April</v>
      </c>
    </row>
    <row r="832" spans="1:7">
      <c r="A832" s="616" t="s">
        <v>128</v>
      </c>
      <c r="B832" s="235" t="s">
        <v>482</v>
      </c>
      <c r="C832" s="23">
        <v>45751</v>
      </c>
      <c r="E832" s="11"/>
      <c r="F832" s="76" t="s">
        <v>667</v>
      </c>
      <c r="G832" t="str">
        <f t="shared" si="12"/>
        <v>April</v>
      </c>
    </row>
    <row r="833" spans="1:7" ht="15.75">
      <c r="A833" s="69" t="s">
        <v>134</v>
      </c>
      <c r="B833" s="175" t="s">
        <v>1545</v>
      </c>
      <c r="C833" s="239">
        <v>45751</v>
      </c>
      <c r="E833" s="11"/>
      <c r="F833" s="76" t="s">
        <v>667</v>
      </c>
      <c r="G833" t="str">
        <f t="shared" si="12"/>
        <v>April</v>
      </c>
    </row>
    <row r="834" spans="1:7">
      <c r="A834" s="233" t="s">
        <v>111</v>
      </c>
      <c r="B834" s="233" t="s">
        <v>1546</v>
      </c>
      <c r="C834" s="23">
        <v>45751</v>
      </c>
      <c r="E834" s="11"/>
      <c r="F834" s="76" t="s">
        <v>667</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482</v>
      </c>
      <c r="C855" s="23">
        <v>45755</v>
      </c>
      <c r="E855" s="11"/>
      <c r="F855" s="76" t="s">
        <v>667</v>
      </c>
      <c r="G855" t="str">
        <f t="shared" si="13"/>
        <v>April</v>
      </c>
    </row>
    <row r="856" spans="1:7" ht="15.75">
      <c r="A856" s="69" t="s">
        <v>134</v>
      </c>
      <c r="B856" s="175" t="s">
        <v>1545</v>
      </c>
      <c r="C856" s="239">
        <v>45755</v>
      </c>
      <c r="E856" s="11"/>
      <c r="F856" s="76" t="s">
        <v>667</v>
      </c>
      <c r="G856" t="str">
        <f t="shared" si="13"/>
        <v>April</v>
      </c>
    </row>
    <row r="857" spans="1:7">
      <c r="A857" s="233" t="s">
        <v>111</v>
      </c>
      <c r="B857" s="233" t="s">
        <v>1546</v>
      </c>
      <c r="C857" s="23">
        <v>45755</v>
      </c>
      <c r="E857" s="11"/>
      <c r="F857" s="76" t="s">
        <v>667</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482</v>
      </c>
      <c r="C866" s="23">
        <v>45756</v>
      </c>
      <c r="E866" s="11"/>
      <c r="F866" s="76" t="s">
        <v>667</v>
      </c>
      <c r="G866" t="str">
        <f t="shared" si="13"/>
        <v>April</v>
      </c>
    </row>
    <row r="867" spans="1:7" ht="15.75">
      <c r="A867" s="69" t="s">
        <v>134</v>
      </c>
      <c r="B867" s="175" t="s">
        <v>1545</v>
      </c>
      <c r="C867" s="239">
        <v>45756</v>
      </c>
      <c r="E867" s="11"/>
      <c r="F867" s="76" t="s">
        <v>667</v>
      </c>
      <c r="G867" t="str">
        <f t="shared" si="13"/>
        <v>April</v>
      </c>
    </row>
    <row r="868" spans="1:7">
      <c r="A868" s="233" t="s">
        <v>111</v>
      </c>
      <c r="B868" s="233" t="s">
        <v>1546</v>
      </c>
      <c r="C868" s="23">
        <v>45756</v>
      </c>
      <c r="E868" s="11"/>
      <c r="F868" s="76" t="s">
        <v>667</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620</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620</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620</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620</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620</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823</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881</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823</v>
      </c>
      <c r="B2023" s="175" t="s">
        <v>1545</v>
      </c>
      <c r="C2023" s="239">
        <v>45974</v>
      </c>
      <c r="D2023" s="11">
        <v>325</v>
      </c>
      <c r="G2023" t="s">
        <v>2259</v>
      </c>
    </row>
    <row r="2024" spans="1:7" ht="15.75">
      <c r="A2024" s="11" t="s">
        <v>823</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881</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823</v>
      </c>
      <c r="B2036" s="175" t="s">
        <v>1545</v>
      </c>
      <c r="C2036" s="239">
        <v>45975</v>
      </c>
      <c r="D2036" s="11">
        <v>430</v>
      </c>
      <c r="G2036" t="s">
        <v>2259</v>
      </c>
    </row>
    <row r="2037" spans="1:7">
      <c r="A2037" s="234" t="s">
        <v>945</v>
      </c>
      <c r="B2037" s="103" t="s">
        <v>2252</v>
      </c>
      <c r="C2037" s="23">
        <v>45975</v>
      </c>
      <c r="D2037" s="11">
        <v>322</v>
      </c>
      <c r="G2037" t="s">
        <v>2259</v>
      </c>
    </row>
    <row r="2038" spans="1:7">
      <c r="A2038" s="263" t="s">
        <v>881</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881</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883</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883</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823</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881</v>
      </c>
      <c r="B2084" s="11" t="s">
        <v>2185</v>
      </c>
      <c r="C2084" s="23">
        <v>45982</v>
      </c>
      <c r="E2084" s="182"/>
      <c r="F2084" s="240" t="s">
        <v>2310</v>
      </c>
      <c r="G2084" t="s">
        <v>2259</v>
      </c>
    </row>
    <row r="2085" spans="1:7">
      <c r="A2085" s="233" t="s">
        <v>883</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883</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878</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885</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878</v>
      </c>
      <c r="B2322" s="175" t="s">
        <v>1545</v>
      </c>
      <c r="C2322" s="239">
        <v>46007</v>
      </c>
      <c r="D2322" s="89">
        <v>1164</v>
      </c>
      <c r="G2322" t="s">
        <v>2338</v>
      </c>
    </row>
    <row r="2323" spans="1:7">
      <c r="A2323" s="449" t="s">
        <v>885</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878</v>
      </c>
      <c r="B2337" s="175" t="s">
        <v>1545</v>
      </c>
      <c r="C2337" s="239">
        <v>46008</v>
      </c>
      <c r="D2337" s="11">
        <v>308</v>
      </c>
      <c r="F2337" s="11" t="s">
        <v>2425</v>
      </c>
      <c r="G2337" t="s">
        <v>2338</v>
      </c>
    </row>
    <row r="2338" spans="1:7">
      <c r="A2338" s="449" t="s">
        <v>885</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878</v>
      </c>
      <c r="B2358" s="175" t="s">
        <v>1545</v>
      </c>
      <c r="C2358" s="239">
        <v>46009</v>
      </c>
      <c r="D2358" s="11">
        <v>892</v>
      </c>
      <c r="F2358" s="11" t="s">
        <v>2429</v>
      </c>
      <c r="G2358" t="s">
        <v>2338</v>
      </c>
    </row>
    <row r="2359" spans="1:7">
      <c r="A2359" s="234" t="s">
        <v>885</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878</v>
      </c>
      <c r="B2378" s="856" t="s">
        <v>1545</v>
      </c>
      <c r="C2378" s="239">
        <v>46010</v>
      </c>
      <c r="D2378" s="11">
        <v>366</v>
      </c>
      <c r="F2378" s="11" t="s">
        <v>2437</v>
      </c>
      <c r="G2378" t="s">
        <v>2338</v>
      </c>
    </row>
    <row r="2379" spans="1:7">
      <c r="A2379" s="449" t="s">
        <v>885</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878</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878</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875</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875</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875</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875</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875</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875</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670</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670</v>
      </c>
      <c r="B2542" s="244" t="s">
        <v>52</v>
      </c>
      <c r="C2542" s="23">
        <v>46043</v>
      </c>
      <c r="D2542" s="89">
        <v>408</v>
      </c>
      <c r="F2542" s="1137"/>
      <c r="G2542" t="s">
        <v>2450</v>
      </c>
    </row>
    <row r="2543" spans="1:7">
      <c r="A2543" s="244" t="s">
        <v>676</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676</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670</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670</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670</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860</v>
      </c>
      <c r="B2676" s="244" t="s">
        <v>54</v>
      </c>
      <c r="C2676" s="23">
        <v>46064</v>
      </c>
      <c r="D2676" s="11">
        <v>753</v>
      </c>
      <c r="G2676" t="s">
        <v>1541</v>
      </c>
    </row>
    <row r="2677" spans="1:7">
      <c r="A2677" s="244" t="s">
        <v>979</v>
      </c>
      <c r="B2677" s="244" t="s">
        <v>52</v>
      </c>
      <c r="C2677" s="23">
        <v>46064</v>
      </c>
      <c r="F2677" s="240" t="s">
        <v>2007</v>
      </c>
      <c r="G2677" t="s">
        <v>1541</v>
      </c>
    </row>
    <row r="2678" spans="1:7">
      <c r="A2678" s="244" t="s">
        <v>673</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860</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673</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673</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809</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673</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860</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860</v>
      </c>
      <c r="B2730" s="244" t="s">
        <v>54</v>
      </c>
      <c r="C2730" s="23">
        <v>46078</v>
      </c>
      <c r="D2730" s="89">
        <v>1318</v>
      </c>
      <c r="G2730" t="s">
        <v>1541</v>
      </c>
    </row>
    <row r="2731" spans="1:7">
      <c r="A2731" s="244" t="s">
        <v>673</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670</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860</v>
      </c>
      <c r="B2735" s="240" t="s">
        <v>54</v>
      </c>
      <c r="C2735" s="23">
        <v>46079</v>
      </c>
      <c r="D2735" s="89">
        <v>1165</v>
      </c>
      <c r="G2735" t="s">
        <v>1541</v>
      </c>
    </row>
    <row r="2736" spans="1:7">
      <c r="A2736" s="244" t="s">
        <v>673</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860</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855</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855</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855</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855</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857</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863</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863</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863</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863</v>
      </c>
      <c r="B2824" s="1219" t="s">
        <v>58</v>
      </c>
      <c r="C2824" s="23">
        <v>46105</v>
      </c>
      <c r="D2824" s="11">
        <v>135</v>
      </c>
      <c r="G2824" t="s">
        <v>1542</v>
      </c>
    </row>
    <row r="2825" spans="1:7">
      <c r="A2825" s="1220" t="s">
        <v>1611</v>
      </c>
      <c r="B2825" s="1220" t="s">
        <v>1545</v>
      </c>
      <c r="C2825" s="23">
        <v>46105</v>
      </c>
      <c r="D2825" s="11">
        <v>513</v>
      </c>
      <c r="G2825" t="s">
        <v>1542</v>
      </c>
    </row>
    <row r="2826" spans="1:7">
      <c r="A2826" s="1220" t="s">
        <v>872</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863</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863</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872</v>
      </c>
      <c r="B2837" s="1220" t="s">
        <v>2588</v>
      </c>
      <c r="C2837" s="23">
        <v>46106</v>
      </c>
      <c r="D2837" s="11">
        <v>172</v>
      </c>
      <c r="G2837" t="s">
        <v>1542</v>
      </c>
    </row>
    <row r="2838" spans="1:7">
      <c r="A2838" s="240" t="s">
        <v>519</v>
      </c>
      <c r="B2838" s="1220" t="s">
        <v>1545</v>
      </c>
      <c r="C2838" s="23">
        <v>46107</v>
      </c>
      <c r="E2838" s="250">
        <v>2676</v>
      </c>
      <c r="G2838" t="s">
        <v>1542</v>
      </c>
    </row>
    <row r="2839" spans="1:7">
      <c r="A2839" s="1219" t="s">
        <v>863</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863</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863</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863</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863</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863</v>
      </c>
      <c r="B2864" s="1219" t="s">
        <v>58</v>
      </c>
      <c r="C2864" s="23">
        <v>46114</v>
      </c>
      <c r="F2864" s="11" t="s">
        <v>2595</v>
      </c>
      <c r="G2864" t="s">
        <v>1543</v>
      </c>
    </row>
    <row r="2865" spans="1:7">
      <c r="A2865" s="1220" t="s">
        <v>863</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820</v>
      </c>
      <c r="B2903" s="1220" t="s">
        <v>52</v>
      </c>
      <c r="C2903" s="23">
        <v>46128</v>
      </c>
      <c r="D2903" s="11">
        <v>407</v>
      </c>
      <c r="G2903" t="s">
        <v>1543</v>
      </c>
    </row>
    <row r="2904" spans="1:7">
      <c r="A2904" s="1219" t="s">
        <v>1001</v>
      </c>
      <c r="B2904" s="1219" t="s">
        <v>54</v>
      </c>
      <c r="C2904" s="23">
        <v>46129</v>
      </c>
      <c r="D2904" s="89">
        <v>1356</v>
      </c>
      <c r="G2904" t="s">
        <v>1543</v>
      </c>
    </row>
    <row r="2905" spans="1:7">
      <c r="A2905" s="1219" t="s">
        <v>857</v>
      </c>
      <c r="B2905" s="1219" t="s">
        <v>1545</v>
      </c>
      <c r="C2905" s="23">
        <v>46129</v>
      </c>
      <c r="D2905" s="11">
        <v>67</v>
      </c>
      <c r="G2905" t="s">
        <v>1543</v>
      </c>
    </row>
    <row r="2906" spans="1:7">
      <c r="A2906" s="1220" t="s">
        <v>820</v>
      </c>
      <c r="B2906" s="1220" t="s">
        <v>52</v>
      </c>
      <c r="C2906" s="23">
        <v>46129</v>
      </c>
      <c r="F2906" s="11" t="s">
        <v>2611</v>
      </c>
      <c r="G2906" t="s">
        <v>1543</v>
      </c>
    </row>
    <row r="2907" spans="1:7">
      <c r="A2907" s="1219" t="s">
        <v>820</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812</v>
      </c>
      <c r="B2910" s="1220" t="s">
        <v>1545</v>
      </c>
      <c r="C2910" s="23">
        <v>46132</v>
      </c>
      <c r="F2910" s="11" t="s">
        <v>2613</v>
      </c>
      <c r="G2910" t="s">
        <v>1543</v>
      </c>
    </row>
    <row r="2911" spans="1:7">
      <c r="A2911" s="1220" t="s">
        <v>872</v>
      </c>
      <c r="B2911" s="1220" t="s">
        <v>2614</v>
      </c>
      <c r="C2911" s="23">
        <v>46132</v>
      </c>
      <c r="D2911" s="11">
        <v>572</v>
      </c>
      <c r="G2911" t="s">
        <v>1543</v>
      </c>
    </row>
    <row r="2912" spans="1:7">
      <c r="A2912" s="1220" t="s">
        <v>910</v>
      </c>
      <c r="B2912" s="1220" t="s">
        <v>1545</v>
      </c>
      <c r="C2912" s="23">
        <v>46132</v>
      </c>
      <c r="D2912" s="11">
        <v>288</v>
      </c>
      <c r="G2912" t="s">
        <v>1543</v>
      </c>
    </row>
    <row r="2913" spans="1:7">
      <c r="A2913" s="1219" t="s">
        <v>820</v>
      </c>
      <c r="B2913" s="1219" t="s">
        <v>52</v>
      </c>
      <c r="C2913" s="23">
        <v>46133</v>
      </c>
      <c r="D2913" s="89">
        <v>1575</v>
      </c>
      <c r="G2913" t="s">
        <v>1543</v>
      </c>
    </row>
    <row r="2914" spans="1:7">
      <c r="A2914" s="1220" t="s">
        <v>1001</v>
      </c>
      <c r="B2914" s="1220" t="s">
        <v>54</v>
      </c>
      <c r="C2914" s="23">
        <v>46133</v>
      </c>
      <c r="D2914" s="11">
        <v>866</v>
      </c>
      <c r="G2914" t="s">
        <v>1543</v>
      </c>
    </row>
    <row r="2915" spans="1:7">
      <c r="A2915" s="1220" t="s">
        <v>812</v>
      </c>
      <c r="B2915" s="1220" t="s">
        <v>1545</v>
      </c>
      <c r="C2915" s="23">
        <v>46133</v>
      </c>
      <c r="D2915" s="11">
        <v>290</v>
      </c>
      <c r="G2915" t="s">
        <v>1543</v>
      </c>
    </row>
    <row r="2916" spans="1:7">
      <c r="A2916" s="1220" t="s">
        <v>812</v>
      </c>
      <c r="B2916" s="1220" t="s">
        <v>1545</v>
      </c>
      <c r="C2916" s="23">
        <v>46133</v>
      </c>
      <c r="D2916" s="11">
        <v>477</v>
      </c>
      <c r="G2916" t="s">
        <v>1543</v>
      </c>
    </row>
    <row r="2917" spans="1:7">
      <c r="A2917" s="1220" t="s">
        <v>872</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820</v>
      </c>
      <c r="B2923" s="1219" t="s">
        <v>52</v>
      </c>
      <c r="C2923" s="23">
        <v>46134</v>
      </c>
      <c r="D2923" s="11">
        <v>507</v>
      </c>
      <c r="G2923" t="s">
        <v>1543</v>
      </c>
    </row>
    <row r="2924" spans="1:7">
      <c r="A2924" s="1220" t="s">
        <v>1001</v>
      </c>
      <c r="B2924" s="1220" t="s">
        <v>54</v>
      </c>
      <c r="C2924" s="23">
        <v>46134</v>
      </c>
      <c r="D2924" s="11">
        <v>969</v>
      </c>
      <c r="G2924" t="s">
        <v>1543</v>
      </c>
    </row>
    <row r="2925" spans="1:7">
      <c r="A2925" s="1220" t="s">
        <v>812</v>
      </c>
      <c r="B2925" s="1220" t="s">
        <v>1545</v>
      </c>
      <c r="C2925" s="23">
        <v>46134</v>
      </c>
      <c r="D2925" s="11">
        <v>183</v>
      </c>
      <c r="G2925" t="s">
        <v>1543</v>
      </c>
    </row>
    <row r="2926" spans="1:7">
      <c r="A2926" s="1220" t="s">
        <v>812</v>
      </c>
      <c r="B2926" s="1220" t="s">
        <v>1545</v>
      </c>
      <c r="C2926" s="23">
        <v>46134</v>
      </c>
      <c r="D2926" s="11">
        <v>596</v>
      </c>
      <c r="G2926" t="s">
        <v>1543</v>
      </c>
    </row>
    <row r="2927" spans="1:7">
      <c r="A2927" s="477" t="s">
        <v>872</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820</v>
      </c>
      <c r="B2931" s="1219" t="s">
        <v>52</v>
      </c>
      <c r="C2931" s="23">
        <v>46135</v>
      </c>
      <c r="F2931" s="1224" t="s">
        <v>2033</v>
      </c>
      <c r="G2931" t="s">
        <v>1543</v>
      </c>
    </row>
    <row r="2932" spans="1:7">
      <c r="A2932" s="1220" t="s">
        <v>834</v>
      </c>
      <c r="B2932" s="1220" t="s">
        <v>52</v>
      </c>
      <c r="C2932" s="23">
        <v>46135</v>
      </c>
      <c r="D2932" s="89">
        <v>2434</v>
      </c>
      <c r="G2932" t="s">
        <v>1543</v>
      </c>
    </row>
    <row r="2933" spans="1:7">
      <c r="A2933" s="1220" t="s">
        <v>1001</v>
      </c>
      <c r="B2933" s="1220" t="s">
        <v>54</v>
      </c>
      <c r="C2933" s="23">
        <v>46135</v>
      </c>
      <c r="D2933" s="11">
        <v>262</v>
      </c>
      <c r="G2933" t="s">
        <v>1543</v>
      </c>
    </row>
    <row r="2934" spans="1:7">
      <c r="A2934" s="1220" t="s">
        <v>812</v>
      </c>
      <c r="B2934" s="1220" t="s">
        <v>1545</v>
      </c>
      <c r="C2934" s="23">
        <v>46135</v>
      </c>
      <c r="D2934" s="11">
        <v>130</v>
      </c>
      <c r="F2934" s="11" t="s">
        <v>1684</v>
      </c>
      <c r="G2934" t="s">
        <v>1543</v>
      </c>
    </row>
    <row r="2935" spans="1:7">
      <c r="A2935" s="477" t="s">
        <v>872</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820</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872</v>
      </c>
      <c r="B2945" s="1220" t="s">
        <v>54</v>
      </c>
      <c r="C2945" s="23">
        <v>46136</v>
      </c>
      <c r="E2945" s="250">
        <v>3306</v>
      </c>
      <c r="F2945" s="11" t="s">
        <v>2621</v>
      </c>
      <c r="G2945" t="s">
        <v>1543</v>
      </c>
    </row>
    <row r="2946" spans="1:7">
      <c r="A2946" s="1221" t="s">
        <v>888</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820</v>
      </c>
      <c r="B2952" s="1220" t="s">
        <v>52</v>
      </c>
      <c r="C2952" s="23">
        <v>46139</v>
      </c>
      <c r="D2952" s="11">
        <v>864</v>
      </c>
      <c r="G2952" t="s">
        <v>1543</v>
      </c>
    </row>
    <row r="2953" spans="1:7">
      <c r="A2953" s="1220" t="s">
        <v>857</v>
      </c>
      <c r="B2953" s="1220" t="s">
        <v>1545</v>
      </c>
      <c r="C2953" s="23">
        <v>46139</v>
      </c>
      <c r="D2953" s="11">
        <v>245</v>
      </c>
      <c r="G2953" t="s">
        <v>1543</v>
      </c>
    </row>
    <row r="2954" spans="1:7">
      <c r="A2954" s="1221" t="s">
        <v>888</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812</v>
      </c>
      <c r="B2958" s="1397" t="s">
        <v>1545</v>
      </c>
      <c r="C2958" s="23">
        <v>46140</v>
      </c>
      <c r="D2958" s="11">
        <v>276</v>
      </c>
      <c r="G2958" t="s">
        <v>1543</v>
      </c>
    </row>
    <row r="2959" spans="1:7">
      <c r="A2959" s="1394" t="s">
        <v>991</v>
      </c>
      <c r="B2959" s="1398" t="s">
        <v>2622</v>
      </c>
      <c r="C2959" s="23">
        <v>46140</v>
      </c>
      <c r="D2959" s="11">
        <v>857</v>
      </c>
      <c r="G2959" t="s">
        <v>1543</v>
      </c>
    </row>
    <row r="2960" spans="1:7">
      <c r="A2960" s="1394" t="s">
        <v>820</v>
      </c>
      <c r="B2960" s="1398" t="s">
        <v>52</v>
      </c>
      <c r="C2960" s="23">
        <v>46140</v>
      </c>
      <c r="D2960" s="89">
        <v>674</v>
      </c>
      <c r="G2960" t="s">
        <v>1543</v>
      </c>
    </row>
    <row r="2961" spans="1:7">
      <c r="A2961" s="1396" t="s">
        <v>817</v>
      </c>
      <c r="B2961" s="1395" t="s">
        <v>2622</v>
      </c>
      <c r="C2961" s="23">
        <v>46140</v>
      </c>
      <c r="D2961" s="89">
        <v>2304</v>
      </c>
      <c r="G2961" t="s">
        <v>1543</v>
      </c>
    </row>
    <row r="2962" spans="1:7">
      <c r="A2962" s="1396" t="s">
        <v>857</v>
      </c>
      <c r="B2962" s="1395" t="s">
        <v>1545</v>
      </c>
      <c r="C2962" s="23">
        <v>46140</v>
      </c>
      <c r="E2962" s="74">
        <v>315</v>
      </c>
      <c r="F2962" s="11" t="s">
        <v>1978</v>
      </c>
      <c r="G2962" t="s">
        <v>1543</v>
      </c>
    </row>
    <row r="2963" spans="1:7">
      <c r="A2963" s="240" t="s">
        <v>795</v>
      </c>
      <c r="B2963" s="240" t="s">
        <v>2615</v>
      </c>
      <c r="C2963" s="23">
        <v>46140</v>
      </c>
      <c r="D2963" s="11">
        <v>540</v>
      </c>
      <c r="G2963" t="s">
        <v>1543</v>
      </c>
    </row>
    <row r="2964" spans="1:7">
      <c r="A2964" s="240" t="s">
        <v>795</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834</v>
      </c>
      <c r="B2971" s="1220" t="s">
        <v>52</v>
      </c>
      <c r="C2971" s="23">
        <v>46141</v>
      </c>
      <c r="D2971" s="89">
        <v>1012</v>
      </c>
      <c r="G2971" t="s">
        <v>1543</v>
      </c>
    </row>
    <row r="2972" spans="1:7">
      <c r="A2972" s="1220" t="s">
        <v>817</v>
      </c>
      <c r="B2972" s="1220" t="s">
        <v>54</v>
      </c>
      <c r="C2972" s="23">
        <v>46141</v>
      </c>
      <c r="D2972" s="89">
        <v>1216</v>
      </c>
      <c r="G2972" t="s">
        <v>1543</v>
      </c>
    </row>
    <row r="2973" spans="1:7">
      <c r="A2973" s="1220" t="s">
        <v>820</v>
      </c>
      <c r="B2973" s="1220" t="s">
        <v>52</v>
      </c>
      <c r="C2973" s="23">
        <v>46141</v>
      </c>
      <c r="D2973" s="11">
        <v>724</v>
      </c>
      <c r="G2973" t="s">
        <v>1543</v>
      </c>
    </row>
    <row r="2974" spans="1:7">
      <c r="A2974" s="240" t="s">
        <v>795</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812</v>
      </c>
      <c r="B2979" s="1219" t="s">
        <v>1545</v>
      </c>
      <c r="C2979" s="23">
        <v>46142</v>
      </c>
      <c r="D2979" s="11">
        <v>285</v>
      </c>
      <c r="G2979" t="s">
        <v>1543</v>
      </c>
    </row>
    <row r="2980" spans="1:7">
      <c r="A2980" s="1220" t="s">
        <v>812</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888</v>
      </c>
      <c r="B2982" s="1220" t="s">
        <v>471</v>
      </c>
      <c r="C2982" s="23">
        <v>46142</v>
      </c>
      <c r="D2982" s="89">
        <v>2018</v>
      </c>
      <c r="G2982" t="s">
        <v>1543</v>
      </c>
    </row>
    <row r="2983" spans="1:7">
      <c r="A2983" s="1219" t="s">
        <v>817</v>
      </c>
      <c r="B2983" s="1220" t="s">
        <v>54</v>
      </c>
      <c r="C2983" s="23">
        <v>46142</v>
      </c>
      <c r="D2983" s="89">
        <v>2932</v>
      </c>
      <c r="G2983" t="s">
        <v>1543</v>
      </c>
    </row>
    <row r="2984" spans="1:7">
      <c r="A2984" s="1220" t="s">
        <v>820</v>
      </c>
      <c r="B2984" s="1220" t="s">
        <v>52</v>
      </c>
      <c r="C2984" s="23">
        <v>46142</v>
      </c>
      <c r="D2984" s="11">
        <v>165</v>
      </c>
      <c r="G2984" t="s">
        <v>1543</v>
      </c>
    </row>
    <row r="2985" spans="1:7">
      <c r="A2985" s="240" t="s">
        <v>898</v>
      </c>
      <c r="B2985" s="1178" t="s">
        <v>463</v>
      </c>
      <c r="C2985" s="23">
        <v>46143</v>
      </c>
      <c r="D2985" s="11">
        <v>549</v>
      </c>
      <c r="G2985" t="s">
        <v>2626</v>
      </c>
    </row>
    <row r="2986" spans="1:7">
      <c r="A2986" s="1219" t="s">
        <v>812</v>
      </c>
      <c r="B2986" s="1219" t="s">
        <v>1545</v>
      </c>
      <c r="C2986" s="23">
        <v>46143</v>
      </c>
      <c r="F2986" s="11" t="s">
        <v>1765</v>
      </c>
      <c r="G2986" t="s">
        <v>2626</v>
      </c>
    </row>
    <row r="2987" spans="1:7">
      <c r="A2987" s="1220" t="s">
        <v>888</v>
      </c>
      <c r="B2987" s="1220" t="s">
        <v>471</v>
      </c>
      <c r="C2987" s="23">
        <v>46143</v>
      </c>
      <c r="D2987" s="89">
        <v>1563</v>
      </c>
      <c r="G2987" t="s">
        <v>2626</v>
      </c>
    </row>
    <row r="2988" spans="1:7">
      <c r="A2988" s="240" t="s">
        <v>898</v>
      </c>
      <c r="B2988" s="1178" t="s">
        <v>463</v>
      </c>
      <c r="C2988" s="23">
        <v>46146</v>
      </c>
      <c r="D2988" s="11">
        <v>847</v>
      </c>
      <c r="G2988" t="s">
        <v>2626</v>
      </c>
    </row>
    <row r="2989" spans="1:7">
      <c r="A2989" s="1219" t="s">
        <v>817</v>
      </c>
      <c r="B2989" s="1219" t="s">
        <v>54</v>
      </c>
      <c r="C2989" s="23">
        <v>46146</v>
      </c>
      <c r="D2989" s="11">
        <v>350</v>
      </c>
      <c r="G2989" t="s">
        <v>2626</v>
      </c>
    </row>
    <row r="2990" spans="1:7">
      <c r="A2990" s="1220" t="s">
        <v>988</v>
      </c>
      <c r="B2990" s="1220" t="s">
        <v>54</v>
      </c>
      <c r="C2990" s="23">
        <v>46146</v>
      </c>
      <c r="D2990" s="11">
        <v>897</v>
      </c>
      <c r="G2990" t="s">
        <v>2626</v>
      </c>
    </row>
    <row r="2991" spans="1:7">
      <c r="A2991" s="1220" t="s">
        <v>834</v>
      </c>
      <c r="B2991" s="1220" t="s">
        <v>52</v>
      </c>
      <c r="C2991" s="23">
        <v>46146</v>
      </c>
      <c r="D2991" s="11">
        <v>757</v>
      </c>
      <c r="G2991" t="s">
        <v>2626</v>
      </c>
    </row>
    <row r="2992" spans="1:7">
      <c r="A2992" s="1220" t="s">
        <v>888</v>
      </c>
      <c r="B2992" s="1220" t="s">
        <v>2627</v>
      </c>
      <c r="C2992" s="23">
        <v>46146</v>
      </c>
      <c r="D2992" s="11">
        <v>699</v>
      </c>
      <c r="G2992" t="s">
        <v>2626</v>
      </c>
    </row>
    <row r="2993" spans="1:7">
      <c r="A2993" s="240" t="s">
        <v>898</v>
      </c>
      <c r="B2993" s="1178" t="s">
        <v>463</v>
      </c>
      <c r="C2993" s="23">
        <v>46147</v>
      </c>
      <c r="D2993" s="11">
        <v>555</v>
      </c>
      <c r="G2993" t="s">
        <v>2626</v>
      </c>
    </row>
    <row r="2994" spans="1:7">
      <c r="A2994" s="1219" t="s">
        <v>812</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888</v>
      </c>
      <c r="B2997" s="1220" t="s">
        <v>2627</v>
      </c>
      <c r="C2997" s="23">
        <v>46147</v>
      </c>
      <c r="D2997" s="11">
        <v>463</v>
      </c>
      <c r="G2997" t="s">
        <v>2626</v>
      </c>
    </row>
    <row r="2998" spans="1:7">
      <c r="A2998" s="1220" t="s">
        <v>891</v>
      </c>
      <c r="B2998" s="1220" t="s">
        <v>54</v>
      </c>
      <c r="C2998" s="23">
        <v>46147</v>
      </c>
      <c r="D2998" s="89">
        <v>1174</v>
      </c>
      <c r="G2998" t="s">
        <v>2626</v>
      </c>
    </row>
    <row r="2999" spans="1:7">
      <c r="A2999" s="1220" t="s">
        <v>724</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837</v>
      </c>
      <c r="B3004" s="1220" t="s">
        <v>52</v>
      </c>
      <c r="C3004" s="23">
        <v>46148</v>
      </c>
      <c r="D3004" s="11">
        <v>873</v>
      </c>
      <c r="G3004" t="s">
        <v>2626</v>
      </c>
    </row>
    <row r="3005" spans="1:7">
      <c r="A3005" s="1220" t="s">
        <v>888</v>
      </c>
      <c r="B3005" s="1220" t="s">
        <v>2627</v>
      </c>
      <c r="C3005" s="23">
        <v>46148</v>
      </c>
      <c r="D3005" s="11">
        <v>561</v>
      </c>
      <c r="G3005" t="s">
        <v>2626</v>
      </c>
    </row>
    <row r="3006" spans="1:7">
      <c r="A3006" s="1220" t="s">
        <v>891</v>
      </c>
      <c r="B3006" s="1220" t="s">
        <v>54</v>
      </c>
      <c r="C3006" s="23">
        <v>46148</v>
      </c>
      <c r="D3006" s="89">
        <v>1060</v>
      </c>
      <c r="G3006" t="s">
        <v>2626</v>
      </c>
    </row>
    <row r="3007" spans="1:7">
      <c r="A3007" s="1220" t="s">
        <v>724</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795</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837</v>
      </c>
      <c r="B3012" s="1220" t="s">
        <v>52</v>
      </c>
      <c r="C3012" s="23">
        <v>46149</v>
      </c>
      <c r="D3012" s="11">
        <v>449</v>
      </c>
      <c r="G3012" t="s">
        <v>2626</v>
      </c>
    </row>
    <row r="3013" spans="1:7">
      <c r="A3013" s="1220" t="s">
        <v>888</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724</v>
      </c>
      <c r="B3016" s="1220" t="s">
        <v>1545</v>
      </c>
      <c r="C3016" s="23">
        <v>46149</v>
      </c>
      <c r="D3016" s="11">
        <v>707</v>
      </c>
      <c r="F3016" s="11" t="s">
        <v>1672</v>
      </c>
      <c r="G3016" t="s">
        <v>2626</v>
      </c>
    </row>
    <row r="3017" spans="1:7">
      <c r="A3017" s="1219" t="s">
        <v>817</v>
      </c>
      <c r="B3017" s="274" t="s">
        <v>2262</v>
      </c>
      <c r="C3017" s="23">
        <v>46149</v>
      </c>
      <c r="E3017" s="250">
        <v>7552</v>
      </c>
      <c r="F3017" s="11" t="s">
        <v>2631</v>
      </c>
      <c r="G3017" t="s">
        <v>2626</v>
      </c>
    </row>
    <row r="3018" spans="1:7">
      <c r="A3018" s="1220" t="s">
        <v>823</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812</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724</v>
      </c>
      <c r="B3023" s="1220" t="s">
        <v>1545</v>
      </c>
      <c r="C3023" s="23">
        <v>46150</v>
      </c>
      <c r="D3023" s="11">
        <v>512</v>
      </c>
      <c r="G3023" t="s">
        <v>2626</v>
      </c>
    </row>
    <row r="3024" spans="1:7">
      <c r="A3024" s="1220" t="s">
        <v>724</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834</v>
      </c>
      <c r="B3028" s="1232" t="s">
        <v>52</v>
      </c>
      <c r="C3028" s="23">
        <v>46153</v>
      </c>
      <c r="D3028" s="89">
        <v>1627</v>
      </c>
      <c r="F3028" s="11" t="s">
        <v>2635</v>
      </c>
      <c r="G3028" t="s">
        <v>2626</v>
      </c>
    </row>
    <row r="3029" spans="1:7">
      <c r="A3029" s="1429" t="s">
        <v>841</v>
      </c>
      <c r="B3029" s="1431" t="s">
        <v>473</v>
      </c>
      <c r="C3029" s="23">
        <v>46153</v>
      </c>
      <c r="D3029" s="11">
        <v>525</v>
      </c>
      <c r="G3029" t="s">
        <v>2626</v>
      </c>
    </row>
    <row r="3030" spans="1:7">
      <c r="A3030" s="1430" t="s">
        <v>690</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724</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795</v>
      </c>
      <c r="B3034" s="1178" t="s">
        <v>2615</v>
      </c>
      <c r="C3034" s="23">
        <v>46153</v>
      </c>
      <c r="D3034" s="11">
        <v>763</v>
      </c>
      <c r="F3034" s="103"/>
      <c r="G3034" t="s">
        <v>2626</v>
      </c>
    </row>
    <row r="3035" spans="1:7">
      <c r="A3035" s="1219" t="s">
        <v>864</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841</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890</v>
      </c>
      <c r="B3040" s="1435" t="s">
        <v>2627</v>
      </c>
      <c r="C3040" s="23">
        <v>46154</v>
      </c>
      <c r="D3040" s="89">
        <v>1520</v>
      </c>
      <c r="G3040" t="s">
        <v>2626</v>
      </c>
    </row>
    <row r="3041" spans="1:7">
      <c r="A3041" s="1178" t="s">
        <v>795</v>
      </c>
      <c r="B3041" s="1178" t="s">
        <v>2615</v>
      </c>
      <c r="C3041" s="23">
        <v>46154</v>
      </c>
      <c r="D3041" s="11">
        <v>745</v>
      </c>
      <c r="G3041" t="s">
        <v>2626</v>
      </c>
    </row>
    <row r="3042" spans="1:7">
      <c r="A3042" s="1219" t="s">
        <v>864</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841</v>
      </c>
      <c r="B3045" s="1220" t="s">
        <v>473</v>
      </c>
      <c r="C3045" s="23">
        <v>46155</v>
      </c>
      <c r="D3045" s="11">
        <v>787</v>
      </c>
      <c r="G3045" t="s">
        <v>2626</v>
      </c>
    </row>
    <row r="3046" spans="1:7">
      <c r="A3046" s="1220" t="s">
        <v>891</v>
      </c>
      <c r="B3046" s="1220" t="s">
        <v>54</v>
      </c>
      <c r="C3046" s="23">
        <v>46155</v>
      </c>
      <c r="D3046" s="11">
        <v>263</v>
      </c>
      <c r="G3046" t="s">
        <v>2626</v>
      </c>
    </row>
    <row r="3047" spans="1:7">
      <c r="A3047" s="1221" t="s">
        <v>890</v>
      </c>
      <c r="B3047" s="1220" t="s">
        <v>2627</v>
      </c>
      <c r="C3047" s="23">
        <v>46155</v>
      </c>
      <c r="D3047" s="11">
        <v>413</v>
      </c>
      <c r="G3047" t="s">
        <v>2626</v>
      </c>
    </row>
    <row r="3048" spans="1:7">
      <c r="A3048" s="1435" t="s">
        <v>909</v>
      </c>
      <c r="B3048" s="1435" t="s">
        <v>1545</v>
      </c>
      <c r="C3048" s="23">
        <v>46155</v>
      </c>
      <c r="D3048" s="11">
        <v>73</v>
      </c>
      <c r="G3048" t="s">
        <v>2626</v>
      </c>
    </row>
    <row r="3049" spans="1:7">
      <c r="A3049" s="1435" t="s">
        <v>823</v>
      </c>
      <c r="B3049" s="1435" t="s">
        <v>52</v>
      </c>
      <c r="C3049" s="23">
        <v>46155</v>
      </c>
      <c r="D3049" s="11">
        <v>427</v>
      </c>
      <c r="G3049" t="s">
        <v>2626</v>
      </c>
    </row>
    <row r="3050" spans="1:7">
      <c r="A3050" s="1435" t="s">
        <v>855</v>
      </c>
      <c r="B3050" s="1435" t="s">
        <v>1545</v>
      </c>
      <c r="C3050" s="23">
        <v>46155</v>
      </c>
      <c r="D3050" s="11">
        <v>258</v>
      </c>
      <c r="G3050" t="s">
        <v>2626</v>
      </c>
    </row>
    <row r="3051" spans="1:7">
      <c r="A3051" s="1435" t="s">
        <v>809</v>
      </c>
      <c r="B3051" s="1435" t="s">
        <v>2457</v>
      </c>
      <c r="C3051" s="23">
        <v>46155</v>
      </c>
      <c r="E3051" s="250">
        <v>6032</v>
      </c>
      <c r="F3051" s="11" t="s">
        <v>2637</v>
      </c>
      <c r="G3051" t="s">
        <v>2626</v>
      </c>
    </row>
    <row r="3052" spans="1:7">
      <c r="A3052" s="240" t="s">
        <v>795</v>
      </c>
      <c r="B3052" s="240" t="s">
        <v>2615</v>
      </c>
      <c r="C3052" s="23">
        <v>46155</v>
      </c>
      <c r="D3052" s="11">
        <v>673</v>
      </c>
      <c r="G3052" t="s">
        <v>2626</v>
      </c>
    </row>
    <row r="3053" spans="1:7">
      <c r="A3053" s="244" t="s">
        <v>807</v>
      </c>
      <c r="B3053" s="244" t="s">
        <v>2615</v>
      </c>
      <c r="C3053" s="23">
        <v>46155</v>
      </c>
      <c r="D3053" s="11">
        <v>292</v>
      </c>
      <c r="G3053" t="s">
        <v>2626</v>
      </c>
    </row>
    <row r="3054" spans="1:7">
      <c r="A3054" s="1219" t="s">
        <v>864</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890</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841</v>
      </c>
      <c r="B3060" s="1220" t="s">
        <v>473</v>
      </c>
      <c r="C3060" s="23">
        <v>46156</v>
      </c>
      <c r="F3060" s="1171" t="s">
        <v>2033</v>
      </c>
      <c r="G3060" t="s">
        <v>2626</v>
      </c>
    </row>
    <row r="3061" spans="1:7">
      <c r="A3061" s="1220" t="s">
        <v>847</v>
      </c>
      <c r="B3061" s="1220" t="s">
        <v>54</v>
      </c>
      <c r="C3061" s="23">
        <v>46156</v>
      </c>
      <c r="D3061" s="11">
        <v>145</v>
      </c>
      <c r="G3061" t="s">
        <v>2626</v>
      </c>
    </row>
    <row r="3062" spans="1:7">
      <c r="A3062" s="1434" t="s">
        <v>809</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864</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841</v>
      </c>
      <c r="B3066" s="1232" t="s">
        <v>473</v>
      </c>
      <c r="C3066" s="23">
        <v>46157</v>
      </c>
      <c r="D3066" s="11">
        <v>540</v>
      </c>
      <c r="G3066" t="s">
        <v>2626</v>
      </c>
    </row>
    <row r="3067" spans="1:7">
      <c r="A3067" s="1439" t="s">
        <v>851</v>
      </c>
      <c r="B3067" s="1430" t="s">
        <v>1545</v>
      </c>
      <c r="C3067" s="23">
        <v>46157</v>
      </c>
      <c r="D3067" s="11">
        <v>225</v>
      </c>
      <c r="G3067" t="s">
        <v>2626</v>
      </c>
    </row>
    <row r="3068" spans="1:7">
      <c r="A3068" s="1232" t="s">
        <v>890</v>
      </c>
      <c r="B3068" s="1232" t="s">
        <v>2627</v>
      </c>
      <c r="C3068" s="23">
        <v>46157</v>
      </c>
      <c r="D3068" s="11">
        <v>770</v>
      </c>
      <c r="G3068" t="s">
        <v>2626</v>
      </c>
    </row>
    <row r="3069" spans="1:7">
      <c r="A3069" s="1232" t="s">
        <v>690</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795</v>
      </c>
      <c r="B3071" s="1178" t="s">
        <v>2615</v>
      </c>
      <c r="C3071" s="23">
        <v>46157</v>
      </c>
      <c r="D3071" s="11">
        <v>931</v>
      </c>
      <c r="G3071" t="s">
        <v>2626</v>
      </c>
    </row>
    <row r="3072" spans="1:7">
      <c r="A3072" s="1179" t="s">
        <v>807</v>
      </c>
      <c r="B3072" s="1179" t="s">
        <v>2615</v>
      </c>
      <c r="C3072" s="23">
        <v>46157</v>
      </c>
      <c r="D3072" s="89">
        <v>2380</v>
      </c>
      <c r="G3072" t="s">
        <v>2626</v>
      </c>
    </row>
    <row r="3073" spans="1:7">
      <c r="A3073" s="1231" t="s">
        <v>864</v>
      </c>
      <c r="B3073" s="1430" t="s">
        <v>1545</v>
      </c>
      <c r="C3073" s="23">
        <v>46160</v>
      </c>
      <c r="D3073" s="11">
        <v>766</v>
      </c>
      <c r="G3073" t="s">
        <v>2626</v>
      </c>
    </row>
    <row r="3074" spans="1:7">
      <c r="A3074" s="1219" t="s">
        <v>994</v>
      </c>
      <c r="B3074" s="1219" t="s">
        <v>54</v>
      </c>
      <c r="C3074" s="23">
        <v>46160</v>
      </c>
      <c r="D3074" s="89">
        <v>1210</v>
      </c>
      <c r="G3074" t="s">
        <v>2626</v>
      </c>
    </row>
    <row r="3075" spans="1:7">
      <c r="A3075" s="1434" t="s">
        <v>841</v>
      </c>
      <c r="B3075" s="1220" t="s">
        <v>473</v>
      </c>
      <c r="C3075" s="23">
        <v>46160</v>
      </c>
      <c r="D3075" s="11">
        <v>585</v>
      </c>
      <c r="G3075" t="s">
        <v>2626</v>
      </c>
    </row>
    <row r="3076" spans="1:7">
      <c r="A3076" s="1434" t="s">
        <v>851</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890</v>
      </c>
      <c r="B3078" s="1220" t="s">
        <v>2627</v>
      </c>
      <c r="C3078" s="23">
        <v>46160</v>
      </c>
      <c r="D3078" s="89">
        <v>1126</v>
      </c>
      <c r="G3078" t="s">
        <v>2626</v>
      </c>
    </row>
    <row r="3079" spans="1:7">
      <c r="A3079" s="1220" t="s">
        <v>690</v>
      </c>
      <c r="B3079" s="1220" t="s">
        <v>2627</v>
      </c>
      <c r="C3079" s="23">
        <v>46160</v>
      </c>
      <c r="D3079" s="11">
        <v>587</v>
      </c>
      <c r="G3079" t="s">
        <v>2626</v>
      </c>
    </row>
    <row r="3080" spans="1:7">
      <c r="A3080" s="1231" t="s">
        <v>864</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841</v>
      </c>
      <c r="B3082" s="1220" t="s">
        <v>473</v>
      </c>
      <c r="C3082" s="23">
        <v>46161</v>
      </c>
      <c r="D3082" s="11">
        <v>464</v>
      </c>
      <c r="G3082" t="s">
        <v>2626</v>
      </c>
    </row>
    <row r="3083" spans="1:7">
      <c r="A3083" s="1434" t="s">
        <v>851</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809</v>
      </c>
      <c r="B3085" s="1220" t="s">
        <v>2457</v>
      </c>
      <c r="C3085" s="23">
        <v>46161</v>
      </c>
      <c r="D3085" s="11">
        <v>200</v>
      </c>
      <c r="G3085" t="s">
        <v>2626</v>
      </c>
    </row>
    <row r="3086" spans="1:7">
      <c r="A3086" s="1441" t="s">
        <v>809</v>
      </c>
      <c r="B3086" s="1435" t="s">
        <v>1545</v>
      </c>
      <c r="C3086" s="23">
        <v>46161</v>
      </c>
      <c r="D3086" s="11">
        <v>45</v>
      </c>
      <c r="E3086" s="74">
        <v>345</v>
      </c>
      <c r="F3086" s="11" t="s">
        <v>2643</v>
      </c>
      <c r="G3086" t="s">
        <v>2626</v>
      </c>
    </row>
    <row r="3087" spans="1:7">
      <c r="A3087" s="1220" t="s">
        <v>890</v>
      </c>
      <c r="B3087" s="1220" t="s">
        <v>2627</v>
      </c>
      <c r="C3087" s="23">
        <v>46161</v>
      </c>
      <c r="D3087" s="11">
        <v>879</v>
      </c>
      <c r="F3087" s="11" t="s">
        <v>2644</v>
      </c>
      <c r="G3087" t="s">
        <v>2626</v>
      </c>
    </row>
    <row r="3088" spans="1:7">
      <c r="A3088" s="1220" t="s">
        <v>690</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807</v>
      </c>
      <c r="B3090" s="244" t="s">
        <v>2615</v>
      </c>
      <c r="C3090" s="23">
        <v>46161</v>
      </c>
      <c r="D3090" s="11">
        <v>766</v>
      </c>
      <c r="G3090" t="s">
        <v>2626</v>
      </c>
    </row>
    <row r="3091" spans="1:7">
      <c r="A3091" s="1231" t="s">
        <v>864</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841</v>
      </c>
      <c r="B3093" s="1220" t="s">
        <v>473</v>
      </c>
      <c r="C3093" s="23">
        <v>46162</v>
      </c>
      <c r="D3093" s="11">
        <v>579</v>
      </c>
      <c r="G3093" t="s">
        <v>2626</v>
      </c>
    </row>
    <row r="3094" spans="1:7">
      <c r="A3094" s="1221" t="s">
        <v>1452</v>
      </c>
      <c r="B3094" s="1220" t="s">
        <v>54</v>
      </c>
      <c r="C3094" s="23">
        <v>46162</v>
      </c>
      <c r="D3094" s="89">
        <v>2164</v>
      </c>
      <c r="G3094" t="s">
        <v>2626</v>
      </c>
    </row>
    <row r="3095" spans="1:7">
      <c r="A3095" s="1220" t="s">
        <v>890</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807</v>
      </c>
      <c r="B3097" s="244" t="s">
        <v>2615</v>
      </c>
      <c r="C3097" s="23">
        <v>46162</v>
      </c>
      <c r="F3097" s="11" t="s">
        <v>2648</v>
      </c>
      <c r="G3097" t="s">
        <v>2626</v>
      </c>
    </row>
    <row r="3098" spans="1:7">
      <c r="A3098" s="1231" t="s">
        <v>864</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841</v>
      </c>
      <c r="B3102" s="1232" t="s">
        <v>473</v>
      </c>
      <c r="C3102" s="23">
        <v>46163</v>
      </c>
      <c r="D3102" s="11">
        <v>300</v>
      </c>
      <c r="G3102" t="s">
        <v>2626</v>
      </c>
    </row>
    <row r="3103" spans="1:7">
      <c r="A3103" s="1232" t="s">
        <v>890</v>
      </c>
      <c r="B3103" s="1232" t="s">
        <v>2627</v>
      </c>
      <c r="C3103" s="23">
        <v>46163</v>
      </c>
      <c r="D3103" s="11">
        <v>71</v>
      </c>
      <c r="G3103" t="s">
        <v>2626</v>
      </c>
    </row>
    <row r="3104" spans="1:7">
      <c r="A3104" s="1232" t="s">
        <v>690</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864</v>
      </c>
      <c r="B3108" s="1430" t="s">
        <v>1545</v>
      </c>
      <c r="C3108" s="23">
        <v>46164</v>
      </c>
      <c r="D3108" s="11">
        <v>225</v>
      </c>
      <c r="G3108" t="s">
        <v>2626</v>
      </c>
    </row>
    <row r="3109" spans="1:7">
      <c r="A3109" s="1219" t="s">
        <v>1452</v>
      </c>
      <c r="B3109" s="1219" t="s">
        <v>54</v>
      </c>
      <c r="C3109" s="23">
        <v>46164</v>
      </c>
      <c r="D3109" s="89">
        <v>1060</v>
      </c>
      <c r="G3109" t="s">
        <v>2626</v>
      </c>
    </row>
    <row r="3110" spans="1:7">
      <c r="A3110" s="1434" t="s">
        <v>841</v>
      </c>
      <c r="B3110" s="1220" t="s">
        <v>473</v>
      </c>
      <c r="C3110" s="23">
        <v>46164</v>
      </c>
      <c r="D3110" s="11">
        <v>216</v>
      </c>
      <c r="G3110" t="s">
        <v>2626</v>
      </c>
    </row>
    <row r="3111" spans="1:7">
      <c r="A3111" s="1457" t="s">
        <v>842</v>
      </c>
      <c r="B3111" s="1220" t="s">
        <v>473</v>
      </c>
      <c r="C3111" s="23">
        <v>46164</v>
      </c>
      <c r="D3111" s="11">
        <v>351</v>
      </c>
      <c r="G3111" t="s">
        <v>2626</v>
      </c>
    </row>
    <row r="3112" spans="1:7">
      <c r="A3112" s="1220" t="s">
        <v>690</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864</v>
      </c>
      <c r="B3117" s="1219" t="s">
        <v>1545</v>
      </c>
      <c r="C3117" s="23">
        <v>46168</v>
      </c>
      <c r="D3117" s="11">
        <v>465</v>
      </c>
      <c r="F3117" s="11" t="s">
        <v>2519</v>
      </c>
      <c r="G3117" t="s">
        <v>2626</v>
      </c>
    </row>
    <row r="3118" spans="1:7">
      <c r="A3118" s="1220" t="s">
        <v>567</v>
      </c>
      <c r="B3118" s="1220" t="s">
        <v>62</v>
      </c>
      <c r="C3118" s="23">
        <v>46168</v>
      </c>
      <c r="D3118" s="89">
        <v>1157</v>
      </c>
      <c r="G3118" t="s">
        <v>2626</v>
      </c>
    </row>
    <row r="3119" spans="1:7">
      <c r="A3119" s="1434" t="s">
        <v>841</v>
      </c>
      <c r="B3119" s="1220" t="s">
        <v>473</v>
      </c>
      <c r="C3119" s="23">
        <v>46168</v>
      </c>
      <c r="D3119" s="11">
        <v>65</v>
      </c>
      <c r="G3119" t="s">
        <v>2626</v>
      </c>
    </row>
    <row r="3120" spans="1:7">
      <c r="A3120" s="1457" t="s">
        <v>842</v>
      </c>
      <c r="B3120" s="1220" t="s">
        <v>473</v>
      </c>
      <c r="C3120" s="23">
        <v>46168</v>
      </c>
      <c r="D3120" s="11">
        <v>649</v>
      </c>
      <c r="G3120" t="s">
        <v>2626</v>
      </c>
    </row>
    <row r="3121" spans="1:7">
      <c r="A3121" s="1220" t="s">
        <v>830</v>
      </c>
      <c r="B3121" s="1220" t="s">
        <v>54</v>
      </c>
      <c r="C3121" s="23">
        <v>46168</v>
      </c>
      <c r="D3121" s="89">
        <v>2456</v>
      </c>
      <c r="G3121" t="s">
        <v>2626</v>
      </c>
    </row>
    <row r="3122" spans="1:7">
      <c r="A3122" s="1220" t="s">
        <v>690</v>
      </c>
      <c r="B3122" s="1220" t="s">
        <v>2627</v>
      </c>
      <c r="C3122" s="23">
        <v>46168</v>
      </c>
      <c r="F3122" s="1224" t="s">
        <v>2653</v>
      </c>
      <c r="G3122" t="s">
        <v>2626</v>
      </c>
    </row>
    <row r="3123" spans="1:7">
      <c r="A3123" s="240" t="s">
        <v>798</v>
      </c>
      <c r="B3123" s="244" t="s">
        <v>2615</v>
      </c>
      <c r="C3123" s="23">
        <v>46168</v>
      </c>
      <c r="D3123" s="11">
        <v>591</v>
      </c>
      <c r="G3123" t="s">
        <v>2626</v>
      </c>
    </row>
    <row r="3124" spans="1:7">
      <c r="A3124" s="1219" t="s">
        <v>864</v>
      </c>
      <c r="B3124" s="1219" t="s">
        <v>1545</v>
      </c>
      <c r="C3124" s="23">
        <v>46169</v>
      </c>
      <c r="D3124" s="11">
        <v>193</v>
      </c>
      <c r="F3124" s="11" t="s">
        <v>2654</v>
      </c>
      <c r="G3124" t="s">
        <v>2626</v>
      </c>
    </row>
    <row r="3125" spans="1:7">
      <c r="A3125" s="1464" t="s">
        <v>842</v>
      </c>
      <c r="B3125" s="1219" t="s">
        <v>473</v>
      </c>
      <c r="C3125" s="23">
        <v>46169</v>
      </c>
      <c r="D3125" s="11">
        <v>130</v>
      </c>
      <c r="G3125" t="s">
        <v>2626</v>
      </c>
    </row>
    <row r="3126" spans="1:7">
      <c r="A3126" s="1220" t="s">
        <v>830</v>
      </c>
      <c r="B3126" s="1220" t="s">
        <v>54</v>
      </c>
      <c r="C3126" s="23">
        <v>46169</v>
      </c>
      <c r="D3126" s="89">
        <v>2095</v>
      </c>
      <c r="G3126" t="s">
        <v>2626</v>
      </c>
    </row>
    <row r="3127" spans="1:7">
      <c r="A3127" s="1220" t="s">
        <v>827</v>
      </c>
      <c r="B3127" s="1220" t="s">
        <v>54</v>
      </c>
      <c r="C3127" s="23">
        <v>46169</v>
      </c>
      <c r="D3127" s="11">
        <v>420</v>
      </c>
      <c r="G3127" t="s">
        <v>2626</v>
      </c>
    </row>
    <row r="3128" spans="1:7">
      <c r="A3128" s="1220" t="s">
        <v>847</v>
      </c>
      <c r="B3128" s="1231" t="s">
        <v>1545</v>
      </c>
      <c r="C3128" s="23">
        <v>46169</v>
      </c>
      <c r="E3128" s="74">
        <v>254</v>
      </c>
      <c r="F3128" s="11" t="s">
        <v>2655</v>
      </c>
      <c r="G3128" t="s">
        <v>2626</v>
      </c>
    </row>
    <row r="3129" spans="1:7">
      <c r="A3129" s="1221" t="s">
        <v>694</v>
      </c>
      <c r="B3129" s="1221" t="s">
        <v>2627</v>
      </c>
      <c r="C3129" s="23">
        <v>46169</v>
      </c>
      <c r="D3129" s="89">
        <v>1110</v>
      </c>
      <c r="G3129" t="s">
        <v>2626</v>
      </c>
    </row>
    <row r="3130" spans="1:7">
      <c r="A3130" s="240" t="s">
        <v>798</v>
      </c>
      <c r="B3130" s="244" t="s">
        <v>2615</v>
      </c>
      <c r="C3130" s="23">
        <v>46169</v>
      </c>
      <c r="D3130" s="11">
        <v>670</v>
      </c>
      <c r="G3130" t="s">
        <v>2626</v>
      </c>
    </row>
    <row r="3131" spans="1:7">
      <c r="A3131" s="240" t="s">
        <v>795</v>
      </c>
      <c r="B3131" s="244" t="s">
        <v>2615</v>
      </c>
      <c r="C3131" s="23">
        <v>46169</v>
      </c>
      <c r="D3131" s="11">
        <v>145</v>
      </c>
      <c r="G3131" t="s">
        <v>2626</v>
      </c>
    </row>
    <row r="3132" spans="1:7">
      <c r="A3132" s="1219" t="s">
        <v>864</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564</v>
      </c>
      <c r="B3134" s="1220" t="s">
        <v>473</v>
      </c>
      <c r="C3134" s="23">
        <v>46170</v>
      </c>
      <c r="D3134" s="89">
        <v>1251</v>
      </c>
      <c r="G3134" t="s">
        <v>2626</v>
      </c>
    </row>
    <row r="3135" spans="1:7">
      <c r="A3135" s="1438" t="s">
        <v>842</v>
      </c>
      <c r="B3135" s="1438" t="s">
        <v>473</v>
      </c>
      <c r="C3135" s="23">
        <v>46170</v>
      </c>
      <c r="D3135" s="11">
        <v>864</v>
      </c>
      <c r="E3135" s="135"/>
      <c r="F3135" s="50"/>
      <c r="G3135" t="s">
        <v>2626</v>
      </c>
    </row>
    <row r="3136" spans="1:7">
      <c r="A3136" s="1435" t="s">
        <v>827</v>
      </c>
      <c r="B3136" s="1435" t="s">
        <v>54</v>
      </c>
      <c r="C3136" s="23">
        <v>46170</v>
      </c>
      <c r="D3136" s="74">
        <v>690</v>
      </c>
      <c r="E3136" s="11"/>
      <c r="G3136" t="s">
        <v>2626</v>
      </c>
    </row>
    <row r="3137" spans="1:7">
      <c r="A3137" s="1221" t="s">
        <v>843</v>
      </c>
      <c r="B3137" s="1221" t="s">
        <v>54</v>
      </c>
      <c r="C3137" s="23">
        <v>46170</v>
      </c>
      <c r="D3137" s="74"/>
      <c r="E3137" s="11"/>
      <c r="F3137" s="1436" t="s">
        <v>2033</v>
      </c>
      <c r="G3137" t="s">
        <v>2626</v>
      </c>
    </row>
    <row r="3138" spans="1:7">
      <c r="A3138" s="1220" t="s">
        <v>694</v>
      </c>
      <c r="B3138" s="1220" t="s">
        <v>2627</v>
      </c>
      <c r="C3138" s="23">
        <v>46170</v>
      </c>
      <c r="D3138" s="89">
        <v>1904</v>
      </c>
      <c r="E3138" s="182"/>
      <c r="F3138" s="103"/>
      <c r="G3138" t="s">
        <v>2626</v>
      </c>
    </row>
    <row r="3139" spans="1:7">
      <c r="A3139" s="1220" t="s">
        <v>690</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798</v>
      </c>
      <c r="B3141" s="244" t="s">
        <v>2615</v>
      </c>
      <c r="C3141" s="23">
        <v>46170</v>
      </c>
      <c r="D3141" s="11">
        <v>622</v>
      </c>
      <c r="G3141" t="s">
        <v>2626</v>
      </c>
    </row>
    <row r="3142" spans="1:7">
      <c r="A3142" s="1219" t="s">
        <v>864</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564</v>
      </c>
      <c r="B3144" s="1220" t="s">
        <v>473</v>
      </c>
      <c r="C3144" s="23">
        <v>46171</v>
      </c>
      <c r="D3144" s="89">
        <v>2149</v>
      </c>
      <c r="G3144" t="s">
        <v>2626</v>
      </c>
    </row>
    <row r="3145" spans="1:7">
      <c r="A3145" s="1220" t="s">
        <v>694</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798</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564</v>
      </c>
      <c r="B3149" s="1232" t="s">
        <v>473</v>
      </c>
      <c r="C3149" s="23">
        <v>46174</v>
      </c>
      <c r="D3149" s="89">
        <v>1826</v>
      </c>
      <c r="G3149" t="s">
        <v>1985</v>
      </c>
    </row>
    <row r="3150" spans="1:7">
      <c r="A3150" s="1232" t="s">
        <v>568</v>
      </c>
      <c r="B3150" s="1232" t="s">
        <v>470</v>
      </c>
      <c r="C3150" s="23">
        <v>46174</v>
      </c>
      <c r="D3150" s="11">
        <v>514</v>
      </c>
      <c r="G3150" t="s">
        <v>1985</v>
      </c>
    </row>
    <row r="3151" spans="1:7">
      <c r="A3151" s="1489" t="s">
        <v>842</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827</v>
      </c>
      <c r="B3153" s="1232" t="s">
        <v>54</v>
      </c>
      <c r="C3153" s="23">
        <v>46174</v>
      </c>
      <c r="D3153" s="11">
        <v>612</v>
      </c>
      <c r="G3153" t="s">
        <v>1985</v>
      </c>
    </row>
    <row r="3154" spans="1:7">
      <c r="A3154" s="1431" t="s">
        <v>701</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795</v>
      </c>
      <c r="B3159" s="1178" t="s">
        <v>2615</v>
      </c>
      <c r="C3159" s="23">
        <v>46174</v>
      </c>
      <c r="D3159" s="11">
        <v>54</v>
      </c>
      <c r="F3159" s="11" t="s">
        <v>2662</v>
      </c>
      <c r="G3159" t="s">
        <v>1985</v>
      </c>
    </row>
    <row r="3160" spans="1:7">
      <c r="A3160" s="1179" t="s">
        <v>798</v>
      </c>
      <c r="B3160" s="1179" t="s">
        <v>2615</v>
      </c>
      <c r="C3160" s="23">
        <v>46174</v>
      </c>
      <c r="D3160" s="11">
        <v>783</v>
      </c>
      <c r="G3160" t="s">
        <v>1985</v>
      </c>
    </row>
    <row r="3161" spans="1:7">
      <c r="A3161" s="178" t="s">
        <v>807</v>
      </c>
      <c r="B3161" s="1179" t="s">
        <v>2615</v>
      </c>
      <c r="C3161" s="23">
        <v>46174</v>
      </c>
      <c r="E3161" s="250">
        <v>4148</v>
      </c>
      <c r="F3161" s="11" t="s">
        <v>2663</v>
      </c>
      <c r="G3161" t="s">
        <v>1985</v>
      </c>
    </row>
    <row r="3162" spans="1:7">
      <c r="A3162" s="1219" t="s">
        <v>864</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564</v>
      </c>
      <c r="B3164" s="1220" t="s">
        <v>473</v>
      </c>
      <c r="C3164" s="23">
        <v>46175</v>
      </c>
      <c r="D3164" s="11">
        <v>882</v>
      </c>
      <c r="G3164" t="s">
        <v>1985</v>
      </c>
    </row>
    <row r="3165" spans="1:7">
      <c r="A3165" s="1220" t="s">
        <v>568</v>
      </c>
      <c r="B3165" s="1232" t="s">
        <v>470</v>
      </c>
      <c r="C3165" s="23">
        <v>46175</v>
      </c>
      <c r="D3165" s="11">
        <v>457</v>
      </c>
      <c r="G3165" t="s">
        <v>1985</v>
      </c>
    </row>
    <row r="3166" spans="1:7">
      <c r="A3166" s="1438" t="s">
        <v>842</v>
      </c>
      <c r="B3166" s="1438" t="s">
        <v>473</v>
      </c>
      <c r="C3166" s="23">
        <v>46175</v>
      </c>
      <c r="D3166" s="11">
        <v>985</v>
      </c>
      <c r="F3166" s="11" t="s">
        <v>2664</v>
      </c>
      <c r="G3166" t="s">
        <v>1985</v>
      </c>
    </row>
    <row r="3167" spans="1:7">
      <c r="A3167" s="1220" t="s">
        <v>843</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694</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798</v>
      </c>
      <c r="B3174" s="244" t="s">
        <v>2615</v>
      </c>
      <c r="C3174" s="23">
        <v>46175</v>
      </c>
      <c r="D3174" s="11">
        <v>733</v>
      </c>
      <c r="G3174" t="s">
        <v>1985</v>
      </c>
    </row>
    <row r="3175" spans="1:7">
      <c r="A3175" s="1219" t="s">
        <v>864</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564</v>
      </c>
      <c r="B3177" s="1220" t="s">
        <v>473</v>
      </c>
      <c r="C3177" s="23">
        <v>46176</v>
      </c>
      <c r="D3177" s="89">
        <v>1681</v>
      </c>
      <c r="G3177" t="s">
        <v>1985</v>
      </c>
    </row>
    <row r="3178" spans="1:7">
      <c r="A3178" s="1220" t="s">
        <v>568</v>
      </c>
      <c r="B3178" s="1232" t="s">
        <v>470</v>
      </c>
      <c r="C3178" s="23">
        <v>46176</v>
      </c>
      <c r="D3178" s="11">
        <v>580</v>
      </c>
      <c r="G3178" t="s">
        <v>1985</v>
      </c>
    </row>
    <row r="3179" spans="1:7">
      <c r="A3179" s="1438" t="s">
        <v>842</v>
      </c>
      <c r="B3179" s="1438" t="s">
        <v>473</v>
      </c>
      <c r="C3179" s="23">
        <v>46176</v>
      </c>
      <c r="D3179" s="11">
        <v>860</v>
      </c>
      <c r="F3179" s="11" t="s">
        <v>2669</v>
      </c>
      <c r="G3179" t="s">
        <v>1985</v>
      </c>
    </row>
    <row r="3180" spans="1:7">
      <c r="A3180" s="1220" t="s">
        <v>843</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694</v>
      </c>
      <c r="B3183" s="1221" t="s">
        <v>2627</v>
      </c>
      <c r="C3183" s="23">
        <v>46176</v>
      </c>
      <c r="D3183" s="11">
        <v>427</v>
      </c>
      <c r="G3183" t="s">
        <v>1985</v>
      </c>
    </row>
    <row r="3184" spans="1:7">
      <c r="A3184" s="1435" t="s">
        <v>701</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798</v>
      </c>
      <c r="B3187" s="244" t="s">
        <v>2615</v>
      </c>
      <c r="C3187" s="23">
        <v>46176</v>
      </c>
      <c r="D3187" s="11">
        <v>970</v>
      </c>
      <c r="G3187" t="s">
        <v>1985</v>
      </c>
    </row>
    <row r="3188" spans="1:7">
      <c r="A3188" s="1219" t="s">
        <v>864</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564</v>
      </c>
      <c r="B3190" s="1220" t="s">
        <v>473</v>
      </c>
      <c r="C3190" s="23">
        <v>46177</v>
      </c>
      <c r="D3190" s="11">
        <v>760</v>
      </c>
      <c r="F3190" s="11" t="s">
        <v>2672</v>
      </c>
      <c r="G3190" t="s">
        <v>1985</v>
      </c>
    </row>
    <row r="3191" spans="1:7">
      <c r="A3191" s="1220" t="s">
        <v>568</v>
      </c>
      <c r="B3191" s="1232" t="s">
        <v>470</v>
      </c>
      <c r="C3191" s="23">
        <v>46177</v>
      </c>
      <c r="D3191" s="11">
        <v>590</v>
      </c>
      <c r="G3191" t="s">
        <v>1985</v>
      </c>
    </row>
    <row r="3192" spans="1:7">
      <c r="A3192" s="1220" t="s">
        <v>827</v>
      </c>
      <c r="B3192" s="1220" t="s">
        <v>1545</v>
      </c>
      <c r="C3192" s="23">
        <v>46177</v>
      </c>
      <c r="E3192" s="74">
        <v>544</v>
      </c>
      <c r="G3192" t="s">
        <v>1985</v>
      </c>
    </row>
    <row r="3193" spans="1:7">
      <c r="A3193" s="1438" t="s">
        <v>842</v>
      </c>
      <c r="B3193" s="1438" t="s">
        <v>473</v>
      </c>
      <c r="C3193" s="23">
        <v>46177</v>
      </c>
      <c r="D3193" s="11">
        <v>212</v>
      </c>
      <c r="F3193" s="11" t="s">
        <v>2673</v>
      </c>
      <c r="G3193" t="s">
        <v>1985</v>
      </c>
    </row>
    <row r="3194" spans="1:7">
      <c r="A3194" s="1220" t="s">
        <v>843</v>
      </c>
      <c r="B3194" s="1220" t="s">
        <v>54</v>
      </c>
      <c r="C3194" s="23">
        <v>46177</v>
      </c>
      <c r="D3194" s="11">
        <v>796</v>
      </c>
      <c r="G3194" t="s">
        <v>1985</v>
      </c>
    </row>
    <row r="3195" spans="1:7">
      <c r="A3195" s="1457" t="s">
        <v>645</v>
      </c>
      <c r="B3195" s="1221" t="s">
        <v>473</v>
      </c>
      <c r="C3195" s="23">
        <v>46177</v>
      </c>
      <c r="D3195" s="11">
        <v>590</v>
      </c>
      <c r="G3195" t="s">
        <v>1985</v>
      </c>
    </row>
    <row r="3196" spans="1:7">
      <c r="A3196" s="1220" t="s">
        <v>694</v>
      </c>
      <c r="B3196" s="1220" t="s">
        <v>2627</v>
      </c>
      <c r="C3196" s="23">
        <v>46177</v>
      </c>
      <c r="D3196" s="11">
        <v>421</v>
      </c>
      <c r="G3196" t="s">
        <v>1985</v>
      </c>
    </row>
    <row r="3197" spans="1:7">
      <c r="A3197" s="1220" t="s">
        <v>688</v>
      </c>
      <c r="B3197" s="1220" t="s">
        <v>2627</v>
      </c>
      <c r="C3197" s="23">
        <v>46177</v>
      </c>
      <c r="D3197" s="89">
        <v>2715</v>
      </c>
      <c r="G3197" t="s">
        <v>1985</v>
      </c>
    </row>
    <row r="3198" spans="1:7">
      <c r="A3198" s="1220" t="s">
        <v>705</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798</v>
      </c>
      <c r="B3200" s="244" t="s">
        <v>2615</v>
      </c>
      <c r="C3200" s="23">
        <v>46177</v>
      </c>
      <c r="D3200" s="11">
        <v>917</v>
      </c>
      <c r="G3200" t="s">
        <v>1985</v>
      </c>
    </row>
    <row r="3201" spans="1:7">
      <c r="A3201" s="1219" t="s">
        <v>864</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867</v>
      </c>
      <c r="B3203" s="1220" t="s">
        <v>56</v>
      </c>
      <c r="C3203" s="23">
        <v>46178</v>
      </c>
      <c r="D3203" s="89">
        <v>1404</v>
      </c>
      <c r="G3203" t="s">
        <v>1985</v>
      </c>
    </row>
    <row r="3204" spans="1:7">
      <c r="A3204" s="1220" t="s">
        <v>564</v>
      </c>
      <c r="B3204" s="1220" t="s">
        <v>473</v>
      </c>
      <c r="C3204" s="23">
        <v>46178</v>
      </c>
      <c r="D3204" s="11">
        <v>243</v>
      </c>
      <c r="G3204" t="s">
        <v>1985</v>
      </c>
    </row>
    <row r="3205" spans="1:7">
      <c r="A3205" s="1220" t="s">
        <v>568</v>
      </c>
      <c r="B3205" s="1232" t="s">
        <v>470</v>
      </c>
      <c r="C3205" s="23">
        <v>46178</v>
      </c>
      <c r="D3205" s="11">
        <v>351</v>
      </c>
      <c r="G3205" t="s">
        <v>1985</v>
      </c>
    </row>
    <row r="3206" spans="1:7">
      <c r="A3206" s="1219" t="s">
        <v>843</v>
      </c>
      <c r="B3206" s="1219" t="s">
        <v>54</v>
      </c>
      <c r="C3206" s="23">
        <v>46178</v>
      </c>
      <c r="D3206" s="11">
        <v>800</v>
      </c>
      <c r="G3206" t="s">
        <v>1985</v>
      </c>
    </row>
    <row r="3207" spans="1:7">
      <c r="A3207" s="1457" t="s">
        <v>645</v>
      </c>
      <c r="B3207" s="1221" t="s">
        <v>473</v>
      </c>
      <c r="C3207" s="23">
        <v>46178</v>
      </c>
      <c r="D3207" s="11">
        <v>261</v>
      </c>
      <c r="G3207" t="s">
        <v>1985</v>
      </c>
    </row>
    <row r="3208" spans="1:7">
      <c r="A3208" s="1220" t="s">
        <v>688</v>
      </c>
      <c r="B3208" s="1220" t="s">
        <v>2627</v>
      </c>
      <c r="C3208" s="23">
        <v>46178</v>
      </c>
      <c r="D3208" s="89">
        <v>1377</v>
      </c>
      <c r="G3208" t="s">
        <v>1985</v>
      </c>
    </row>
    <row r="3209" spans="1:7">
      <c r="A3209" s="1220" t="s">
        <v>690</v>
      </c>
      <c r="B3209" s="1220" t="s">
        <v>2627</v>
      </c>
      <c r="C3209" s="23">
        <v>46178</v>
      </c>
      <c r="D3209" s="11">
        <v>241</v>
      </c>
      <c r="G3209" t="s">
        <v>1985</v>
      </c>
    </row>
    <row r="3210" spans="1:7">
      <c r="A3210" s="1220" t="s">
        <v>705</v>
      </c>
      <c r="B3210" s="1220" t="s">
        <v>2627</v>
      </c>
      <c r="C3210" s="23">
        <v>46178</v>
      </c>
      <c r="D3210" s="11">
        <v>559</v>
      </c>
      <c r="G3210" t="s">
        <v>1985</v>
      </c>
    </row>
    <row r="3211" spans="1:7">
      <c r="A3211" s="1220" t="s">
        <v>905</v>
      </c>
      <c r="B3211" s="1220" t="s">
        <v>1545</v>
      </c>
      <c r="C3211" s="23">
        <v>46178</v>
      </c>
      <c r="D3211" s="11">
        <v>270</v>
      </c>
      <c r="G3211" t="s">
        <v>1985</v>
      </c>
    </row>
    <row r="3212" spans="1:7">
      <c r="A3212" s="1221" t="s">
        <v>798</v>
      </c>
      <c r="B3212" s="244" t="s">
        <v>2615</v>
      </c>
      <c r="C3212" s="23">
        <v>46178</v>
      </c>
      <c r="D3212" s="11">
        <v>589</v>
      </c>
      <c r="G3212" t="s">
        <v>1985</v>
      </c>
    </row>
    <row r="3213" spans="1:7">
      <c r="A3213" s="1438" t="s">
        <v>864</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867</v>
      </c>
      <c r="B3215" s="1221" t="s">
        <v>56</v>
      </c>
      <c r="C3215" s="23">
        <v>46181</v>
      </c>
      <c r="D3215" s="89">
        <v>1403</v>
      </c>
      <c r="F3215" s="11" t="s">
        <v>2676</v>
      </c>
      <c r="G3215" t="s">
        <v>1985</v>
      </c>
    </row>
    <row r="3216" spans="1:7">
      <c r="A3216" s="1435" t="s">
        <v>564</v>
      </c>
      <c r="B3216" s="1435" t="s">
        <v>473</v>
      </c>
      <c r="C3216" s="23">
        <v>46181</v>
      </c>
      <c r="F3216" s="1224" t="s">
        <v>2653</v>
      </c>
      <c r="G3216" t="s">
        <v>1985</v>
      </c>
    </row>
    <row r="3217" spans="1:7">
      <c r="A3217" s="1221" t="s">
        <v>567</v>
      </c>
      <c r="B3217" s="1221" t="s">
        <v>62</v>
      </c>
      <c r="C3217" s="23">
        <v>46181</v>
      </c>
      <c r="D3217" s="89">
        <v>1643</v>
      </c>
      <c r="G3217" t="s">
        <v>1985</v>
      </c>
    </row>
    <row r="3218" spans="1:7">
      <c r="A3218" s="1435" t="s">
        <v>568</v>
      </c>
      <c r="B3218" s="1232" t="s">
        <v>470</v>
      </c>
      <c r="C3218" s="23">
        <v>46181</v>
      </c>
      <c r="D3218" s="11">
        <v>370</v>
      </c>
      <c r="G3218" t="s">
        <v>1985</v>
      </c>
    </row>
    <row r="3219" spans="1:7">
      <c r="A3219" s="1221" t="s">
        <v>571</v>
      </c>
      <c r="B3219" s="1221" t="s">
        <v>56</v>
      </c>
      <c r="C3219" s="23">
        <v>46181</v>
      </c>
      <c r="D3219" s="11">
        <v>935</v>
      </c>
      <c r="F3219" s="11" t="s">
        <v>2677</v>
      </c>
      <c r="G3219" t="s">
        <v>1985</v>
      </c>
    </row>
    <row r="3220" spans="1:7">
      <c r="A3220" s="1435" t="s">
        <v>602</v>
      </c>
      <c r="B3220" s="1435" t="s">
        <v>2678</v>
      </c>
      <c r="C3220" s="23">
        <v>46181</v>
      </c>
      <c r="D3220" s="11">
        <v>557</v>
      </c>
      <c r="G3220" t="s">
        <v>1985</v>
      </c>
    </row>
    <row r="3221" spans="1:7">
      <c r="A3221" s="1435" t="s">
        <v>842</v>
      </c>
      <c r="B3221" s="1435" t="s">
        <v>473</v>
      </c>
      <c r="C3221" s="23">
        <v>46181</v>
      </c>
      <c r="D3221" s="11">
        <v>314</v>
      </c>
      <c r="G3221" t="s">
        <v>1985</v>
      </c>
    </row>
    <row r="3222" spans="1:7">
      <c r="A3222" s="1219" t="s">
        <v>843</v>
      </c>
      <c r="B3222" s="1219" t="s">
        <v>54</v>
      </c>
      <c r="C3222" s="23">
        <v>46181</v>
      </c>
      <c r="D3222" s="11">
        <v>363</v>
      </c>
      <c r="G3222" t="s">
        <v>1985</v>
      </c>
    </row>
    <row r="3223" spans="1:7">
      <c r="A3223" s="1434" t="s">
        <v>645</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688</v>
      </c>
      <c r="B3225" s="1220" t="s">
        <v>2627</v>
      </c>
      <c r="C3225" s="23">
        <v>46181</v>
      </c>
      <c r="D3225" s="11">
        <v>675</v>
      </c>
      <c r="G3225" t="s">
        <v>1985</v>
      </c>
    </row>
    <row r="3226" spans="1:7">
      <c r="A3226" s="1220" t="s">
        <v>705</v>
      </c>
      <c r="B3226" s="1221" t="s">
        <v>2627</v>
      </c>
      <c r="C3226" s="23">
        <v>46181</v>
      </c>
      <c r="D3226" s="89">
        <v>1052</v>
      </c>
      <c r="G3226" t="s">
        <v>1985</v>
      </c>
    </row>
    <row r="3227" spans="1:7">
      <c r="A3227" s="1435" t="s">
        <v>706</v>
      </c>
      <c r="B3227" s="1435" t="s">
        <v>1545</v>
      </c>
      <c r="C3227" s="23">
        <v>46181</v>
      </c>
      <c r="D3227" s="11">
        <v>554</v>
      </c>
      <c r="G3227" t="s">
        <v>1985</v>
      </c>
    </row>
    <row r="3228" spans="1:7">
      <c r="A3228" s="1438" t="s">
        <v>795</v>
      </c>
      <c r="B3228" s="244" t="s">
        <v>2615</v>
      </c>
      <c r="C3228" s="23">
        <v>46181</v>
      </c>
      <c r="F3228" s="240" t="s">
        <v>2679</v>
      </c>
      <c r="G3228" t="s">
        <v>1985</v>
      </c>
    </row>
    <row r="3229" spans="1:7">
      <c r="A3229" s="1221" t="s">
        <v>798</v>
      </c>
      <c r="B3229" s="244" t="s">
        <v>2615</v>
      </c>
      <c r="C3229" s="23">
        <v>46181</v>
      </c>
      <c r="D3229" s="11">
        <v>230</v>
      </c>
      <c r="F3229" s="11" t="s">
        <v>2680</v>
      </c>
      <c r="G3229" t="s">
        <v>1985</v>
      </c>
    </row>
    <row r="3230" spans="1:7">
      <c r="A3230" s="1489" t="s">
        <v>867</v>
      </c>
      <c r="B3230" s="1489" t="s">
        <v>56</v>
      </c>
      <c r="C3230" s="23">
        <v>46182</v>
      </c>
      <c r="D3230" s="89">
        <v>1668</v>
      </c>
      <c r="F3230" s="11" t="s">
        <v>2681</v>
      </c>
      <c r="G3230" t="s">
        <v>1985</v>
      </c>
    </row>
    <row r="3231" spans="1:7">
      <c r="A3231" s="1430" t="s">
        <v>564</v>
      </c>
      <c r="B3231" s="1430" t="s">
        <v>473</v>
      </c>
      <c r="C3231" s="23">
        <v>46182</v>
      </c>
      <c r="D3231" s="11">
        <v>68</v>
      </c>
      <c r="G3231" t="s">
        <v>1985</v>
      </c>
    </row>
    <row r="3232" spans="1:7">
      <c r="A3232" s="1431" t="s">
        <v>567</v>
      </c>
      <c r="B3232" s="1431" t="s">
        <v>62</v>
      </c>
      <c r="C3232" s="23">
        <v>46182</v>
      </c>
      <c r="D3232" s="89">
        <v>1601</v>
      </c>
      <c r="G3232" t="s">
        <v>1985</v>
      </c>
    </row>
    <row r="3233" spans="1:7">
      <c r="A3233" s="1430" t="s">
        <v>568</v>
      </c>
      <c r="B3233" s="1430" t="s">
        <v>2682</v>
      </c>
      <c r="C3233" s="23">
        <v>46182</v>
      </c>
      <c r="F3233" s="1425" t="s">
        <v>2683</v>
      </c>
      <c r="G3233" t="s">
        <v>1985</v>
      </c>
    </row>
    <row r="3234" spans="1:7">
      <c r="A3234" s="1431" t="s">
        <v>571</v>
      </c>
      <c r="B3234" s="1431" t="s">
        <v>56</v>
      </c>
      <c r="C3234" s="23">
        <v>46182</v>
      </c>
      <c r="D3234" s="89">
        <v>2201</v>
      </c>
      <c r="G3234" t="s">
        <v>1985</v>
      </c>
    </row>
    <row r="3235" spans="1:7">
      <c r="A3235" s="1430" t="s">
        <v>602</v>
      </c>
      <c r="B3235" s="1430" t="s">
        <v>2678</v>
      </c>
      <c r="C3235" s="23">
        <v>46182</v>
      </c>
      <c r="D3235" s="11">
        <v>788</v>
      </c>
      <c r="G3235" t="s">
        <v>1985</v>
      </c>
    </row>
    <row r="3236" spans="1:7">
      <c r="A3236" s="1231" t="s">
        <v>843</v>
      </c>
      <c r="B3236" s="1231" t="s">
        <v>54</v>
      </c>
      <c r="C3236" s="23">
        <v>46182</v>
      </c>
      <c r="F3236" s="11" t="s">
        <v>104</v>
      </c>
      <c r="G3236" t="s">
        <v>1985</v>
      </c>
    </row>
    <row r="3237" spans="1:7">
      <c r="A3237" s="1232" t="s">
        <v>688</v>
      </c>
      <c r="B3237" s="1232" t="s">
        <v>2627</v>
      </c>
      <c r="C3237" s="23">
        <v>46182</v>
      </c>
      <c r="D3237" s="11">
        <v>668</v>
      </c>
      <c r="G3237" t="s">
        <v>1985</v>
      </c>
    </row>
    <row r="3238" spans="1:7">
      <c r="A3238" s="1232" t="s">
        <v>705</v>
      </c>
      <c r="B3238" s="1431" t="s">
        <v>2627</v>
      </c>
      <c r="C3238" s="23">
        <v>46182</v>
      </c>
      <c r="D3238" s="89">
        <v>1291</v>
      </c>
      <c r="G3238" t="s">
        <v>1985</v>
      </c>
    </row>
    <row r="3239" spans="1:7">
      <c r="A3239" s="1430" t="s">
        <v>706</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795</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867</v>
      </c>
      <c r="B3244" s="1438" t="s">
        <v>56</v>
      </c>
      <c r="C3244" s="23">
        <v>46183</v>
      </c>
      <c r="D3244" s="89">
        <v>1670</v>
      </c>
      <c r="F3244" s="11" t="s">
        <v>2687</v>
      </c>
      <c r="G3244" t="s">
        <v>1985</v>
      </c>
    </row>
    <row r="3245" spans="1:7">
      <c r="A3245" s="1435" t="s">
        <v>564</v>
      </c>
      <c r="B3245" s="1435" t="s">
        <v>473</v>
      </c>
      <c r="C3245" s="23">
        <v>46183</v>
      </c>
      <c r="F3245" s="1224" t="s">
        <v>1820</v>
      </c>
      <c r="G3245" t="s">
        <v>1985</v>
      </c>
    </row>
    <row r="3246" spans="1:7">
      <c r="A3246" s="1221" t="s">
        <v>567</v>
      </c>
      <c r="B3246" s="1221" t="s">
        <v>62</v>
      </c>
      <c r="C3246" s="23">
        <v>46183</v>
      </c>
      <c r="D3246" s="11">
        <v>764</v>
      </c>
      <c r="G3246" t="s">
        <v>1985</v>
      </c>
    </row>
    <row r="3247" spans="1:7">
      <c r="A3247" s="1435" t="s">
        <v>568</v>
      </c>
      <c r="B3247" s="1435" t="s">
        <v>2682</v>
      </c>
      <c r="C3247" s="23">
        <v>46183</v>
      </c>
      <c r="F3247" s="1224" t="s">
        <v>2683</v>
      </c>
      <c r="G3247" t="s">
        <v>1985</v>
      </c>
    </row>
    <row r="3248" spans="1:7">
      <c r="A3248" s="1221" t="s">
        <v>571</v>
      </c>
      <c r="B3248" s="1221" t="s">
        <v>56</v>
      </c>
      <c r="C3248" s="23">
        <v>46183</v>
      </c>
      <c r="D3248" s="89">
        <v>2415</v>
      </c>
      <c r="F3248" s="50" t="s">
        <v>2688</v>
      </c>
      <c r="G3248" t="s">
        <v>1985</v>
      </c>
    </row>
    <row r="3249" spans="1:7">
      <c r="A3249" s="1435" t="s">
        <v>602</v>
      </c>
      <c r="B3249" s="1435" t="s">
        <v>2678</v>
      </c>
      <c r="C3249" s="23">
        <v>46183</v>
      </c>
      <c r="D3249" s="11">
        <v>911</v>
      </c>
      <c r="F3249" s="52" t="s">
        <v>2689</v>
      </c>
      <c r="G3249" t="s">
        <v>1985</v>
      </c>
    </row>
    <row r="3250" spans="1:7">
      <c r="A3250" s="1219" t="s">
        <v>845</v>
      </c>
      <c r="B3250" s="1219" t="s">
        <v>54</v>
      </c>
      <c r="C3250" s="23">
        <v>46183</v>
      </c>
      <c r="D3250" s="89">
        <v>1095</v>
      </c>
      <c r="F3250" s="103"/>
      <c r="G3250" t="s">
        <v>1985</v>
      </c>
    </row>
    <row r="3251" spans="1:7">
      <c r="A3251" s="1220" t="s">
        <v>688</v>
      </c>
      <c r="B3251" s="1220" t="s">
        <v>2627</v>
      </c>
      <c r="C3251" s="23">
        <v>46183</v>
      </c>
      <c r="D3251" s="11">
        <v>44</v>
      </c>
      <c r="G3251" t="s">
        <v>1985</v>
      </c>
    </row>
    <row r="3252" spans="1:7">
      <c r="A3252" s="1220" t="s">
        <v>705</v>
      </c>
      <c r="B3252" s="1221" t="s">
        <v>2627</v>
      </c>
      <c r="C3252" s="23">
        <v>46183</v>
      </c>
      <c r="D3252" s="11">
        <v>781</v>
      </c>
      <c r="G3252" t="s">
        <v>1985</v>
      </c>
    </row>
    <row r="3253" spans="1:7">
      <c r="A3253" s="1435" t="s">
        <v>706</v>
      </c>
      <c r="B3253" s="1435" t="s">
        <v>1545</v>
      </c>
      <c r="C3253" s="23">
        <v>46183</v>
      </c>
      <c r="F3253" s="1224" t="s">
        <v>2033</v>
      </c>
      <c r="G3253" t="s">
        <v>1985</v>
      </c>
    </row>
    <row r="3254" spans="1:7">
      <c r="A3254" s="1438" t="s">
        <v>795</v>
      </c>
      <c r="B3254" s="240" t="s">
        <v>2615</v>
      </c>
      <c r="C3254" s="23">
        <v>46183</v>
      </c>
      <c r="D3254" s="11">
        <v>7</v>
      </c>
      <c r="F3254" s="240" t="s">
        <v>2690</v>
      </c>
      <c r="G3254" t="s">
        <v>1985</v>
      </c>
    </row>
    <row r="3255" spans="1:7">
      <c r="A3255" s="1221" t="s">
        <v>798</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867</v>
      </c>
      <c r="B3257" s="1489" t="s">
        <v>56</v>
      </c>
      <c r="C3257" s="23">
        <v>46184</v>
      </c>
      <c r="D3257" s="89">
        <v>1364</v>
      </c>
      <c r="F3257" s="11" t="s">
        <v>2693</v>
      </c>
      <c r="G3257" t="s">
        <v>1985</v>
      </c>
    </row>
    <row r="3258" spans="1:7">
      <c r="A3258" s="1430" t="s">
        <v>564</v>
      </c>
      <c r="B3258" s="1430" t="s">
        <v>473</v>
      </c>
      <c r="C3258" s="23">
        <v>46184</v>
      </c>
      <c r="F3258" s="11" t="s">
        <v>1820</v>
      </c>
      <c r="G3258" t="s">
        <v>1985</v>
      </c>
    </row>
    <row r="3259" spans="1:7">
      <c r="A3259" s="1431" t="s">
        <v>571</v>
      </c>
      <c r="B3259" s="1431" t="s">
        <v>56</v>
      </c>
      <c r="C3259" s="23">
        <v>46184</v>
      </c>
      <c r="D3259" s="89">
        <v>1484</v>
      </c>
      <c r="G3259" t="s">
        <v>1985</v>
      </c>
    </row>
    <row r="3260" spans="1:7">
      <c r="A3260" s="1431" t="s">
        <v>869</v>
      </c>
      <c r="B3260" s="1431" t="s">
        <v>56</v>
      </c>
      <c r="C3260" s="23">
        <v>46184</v>
      </c>
      <c r="D3260" s="11">
        <v>800</v>
      </c>
      <c r="G3260" t="s">
        <v>1985</v>
      </c>
    </row>
    <row r="3261" spans="1:7">
      <c r="A3261" s="1430" t="s">
        <v>602</v>
      </c>
      <c r="B3261" s="1430" t="s">
        <v>2678</v>
      </c>
      <c r="C3261" s="23">
        <v>46184</v>
      </c>
      <c r="D3261" s="11">
        <v>820</v>
      </c>
      <c r="F3261" s="11" t="s">
        <v>2694</v>
      </c>
      <c r="G3261" t="s">
        <v>1985</v>
      </c>
    </row>
    <row r="3262" spans="1:7">
      <c r="A3262" s="1489" t="s">
        <v>650</v>
      </c>
      <c r="B3262" s="1489" t="s">
        <v>54</v>
      </c>
      <c r="C3262" s="23">
        <v>46184</v>
      </c>
      <c r="F3262" s="11" t="s">
        <v>1820</v>
      </c>
      <c r="G3262" t="s">
        <v>1985</v>
      </c>
    </row>
    <row r="3263" spans="1:7">
      <c r="A3263" s="1232" t="s">
        <v>652</v>
      </c>
      <c r="B3263" s="1232" t="s">
        <v>54</v>
      </c>
      <c r="C3263" s="23">
        <v>46184</v>
      </c>
      <c r="D3263" s="11">
        <v>981</v>
      </c>
      <c r="G3263" t="s">
        <v>1985</v>
      </c>
    </row>
    <row r="3264" spans="1:7">
      <c r="A3264" s="1431" t="s">
        <v>845</v>
      </c>
      <c r="B3264" s="1431" t="s">
        <v>54</v>
      </c>
      <c r="C3264" s="23">
        <v>46184</v>
      </c>
      <c r="D3264" s="89">
        <v>1806</v>
      </c>
      <c r="G3264" t="s">
        <v>1985</v>
      </c>
    </row>
    <row r="3265" spans="1:7">
      <c r="A3265" s="1232" t="s">
        <v>686</v>
      </c>
      <c r="B3265" s="1430" t="s">
        <v>2627</v>
      </c>
      <c r="C3265" s="23">
        <v>46184</v>
      </c>
      <c r="D3265" s="89">
        <v>1809</v>
      </c>
      <c r="G3265" t="s">
        <v>1985</v>
      </c>
    </row>
    <row r="3266" spans="1:7">
      <c r="A3266" s="1431" t="s">
        <v>688</v>
      </c>
      <c r="B3266" s="1232" t="s">
        <v>2627</v>
      </c>
      <c r="C3266" s="23">
        <v>46184</v>
      </c>
      <c r="D3266" s="11">
        <v>256</v>
      </c>
      <c r="G3266" t="s">
        <v>1985</v>
      </c>
    </row>
    <row r="3267" spans="1:7">
      <c r="A3267" s="1232" t="s">
        <v>690</v>
      </c>
      <c r="B3267" s="1430" t="s">
        <v>2627</v>
      </c>
      <c r="C3267" s="23">
        <v>46184</v>
      </c>
      <c r="D3267" s="11">
        <v>525</v>
      </c>
      <c r="G3267" t="s">
        <v>1985</v>
      </c>
    </row>
    <row r="3268" spans="1:7">
      <c r="A3268" s="1431" t="s">
        <v>694</v>
      </c>
      <c r="B3268" s="1232" t="s">
        <v>2627</v>
      </c>
      <c r="C3268" s="23">
        <v>46184</v>
      </c>
      <c r="D3268" s="11">
        <v>43</v>
      </c>
      <c r="G3268" t="s">
        <v>1985</v>
      </c>
    </row>
    <row r="3269" spans="1:7">
      <c r="A3269" s="1232" t="s">
        <v>705</v>
      </c>
      <c r="B3269" s="1232" t="s">
        <v>2627</v>
      </c>
      <c r="C3269" s="23">
        <v>46184</v>
      </c>
      <c r="D3269" s="11">
        <v>294</v>
      </c>
      <c r="G3269" t="s">
        <v>1985</v>
      </c>
    </row>
    <row r="3270" spans="1:7">
      <c r="A3270" s="1489" t="s">
        <v>795</v>
      </c>
      <c r="B3270" s="1178" t="s">
        <v>2615</v>
      </c>
      <c r="C3270" s="23">
        <v>46184</v>
      </c>
      <c r="D3270" s="11">
        <v>36</v>
      </c>
      <c r="F3270" s="11" t="s">
        <v>2695</v>
      </c>
      <c r="G3270" t="s">
        <v>1985</v>
      </c>
    </row>
    <row r="3271" spans="1:7">
      <c r="A3271" s="1431" t="s">
        <v>798</v>
      </c>
      <c r="B3271" s="1179" t="s">
        <v>2615</v>
      </c>
      <c r="C3271" s="23">
        <v>46184</v>
      </c>
      <c r="D3271" s="11">
        <v>24</v>
      </c>
      <c r="F3271" s="11" t="s">
        <v>2696</v>
      </c>
      <c r="G3271" t="s">
        <v>1985</v>
      </c>
    </row>
    <row r="3272" spans="1:7">
      <c r="A3272" s="1431" t="s">
        <v>799</v>
      </c>
      <c r="B3272" s="1179" t="s">
        <v>2615</v>
      </c>
      <c r="C3272" s="23">
        <v>46184</v>
      </c>
      <c r="D3272" s="11">
        <v>682</v>
      </c>
      <c r="G3272" t="s">
        <v>1985</v>
      </c>
    </row>
    <row r="3273" spans="1:7">
      <c r="A3273" s="1438" t="s">
        <v>552</v>
      </c>
      <c r="B3273" s="1438" t="s">
        <v>1545</v>
      </c>
      <c r="C3273" s="23">
        <v>46185</v>
      </c>
      <c r="G3273" t="s">
        <v>1985</v>
      </c>
    </row>
    <row r="3274" spans="1:7">
      <c r="A3274" s="1435" t="s">
        <v>564</v>
      </c>
      <c r="B3274" s="1435" t="s">
        <v>473</v>
      </c>
      <c r="C3274" s="23">
        <v>46185</v>
      </c>
      <c r="G3274" t="s">
        <v>1985</v>
      </c>
    </row>
    <row r="3275" spans="1:7">
      <c r="A3275" s="1221" t="s">
        <v>571</v>
      </c>
      <c r="B3275" s="1221" t="s">
        <v>56</v>
      </c>
      <c r="C3275" s="23">
        <v>46185</v>
      </c>
      <c r="G3275" t="s">
        <v>1985</v>
      </c>
    </row>
    <row r="3276" spans="1:7">
      <c r="A3276" s="1435" t="s">
        <v>573</v>
      </c>
      <c r="B3276" s="1435" t="s">
        <v>56</v>
      </c>
      <c r="C3276" s="23">
        <v>46185</v>
      </c>
      <c r="G3276" t="s">
        <v>1985</v>
      </c>
    </row>
    <row r="3277" spans="1:7">
      <c r="A3277" s="1221" t="s">
        <v>585</v>
      </c>
      <c r="B3277" s="1221" t="s">
        <v>473</v>
      </c>
      <c r="C3277" s="23">
        <v>46185</v>
      </c>
      <c r="G3277" t="s">
        <v>1985</v>
      </c>
    </row>
    <row r="3278" spans="1:7">
      <c r="A3278" s="1435" t="s">
        <v>602</v>
      </c>
      <c r="B3278" s="1435" t="s">
        <v>2678</v>
      </c>
      <c r="C3278" s="23">
        <v>46185</v>
      </c>
      <c r="G3278" t="s">
        <v>1985</v>
      </c>
    </row>
    <row r="3279" spans="1:7">
      <c r="A3279" s="1438" t="s">
        <v>650</v>
      </c>
      <c r="B3279" s="1438" t="s">
        <v>54</v>
      </c>
      <c r="C3279" s="23">
        <v>46185</v>
      </c>
      <c r="G3279" t="s">
        <v>1985</v>
      </c>
    </row>
    <row r="3280" spans="1:7">
      <c r="A3280" s="1220" t="s">
        <v>652</v>
      </c>
      <c r="B3280" s="1220" t="s">
        <v>54</v>
      </c>
      <c r="C3280" s="23">
        <v>46185</v>
      </c>
      <c r="G3280" t="s">
        <v>1985</v>
      </c>
    </row>
    <row r="3281" spans="1:7">
      <c r="A3281" s="1220" t="s">
        <v>686</v>
      </c>
      <c r="B3281" s="1435" t="s">
        <v>2627</v>
      </c>
      <c r="C3281" s="23">
        <v>46185</v>
      </c>
      <c r="G3281" t="s">
        <v>1985</v>
      </c>
    </row>
    <row r="3282" spans="1:7">
      <c r="A3282" s="1221" t="s">
        <v>688</v>
      </c>
      <c r="B3282" s="1220" t="s">
        <v>2627</v>
      </c>
      <c r="C3282" s="23">
        <v>46185</v>
      </c>
      <c r="G3282" t="s">
        <v>1985</v>
      </c>
    </row>
    <row r="3283" spans="1:7">
      <c r="A3283" s="1438" t="s">
        <v>798</v>
      </c>
      <c r="B3283" s="240" t="s">
        <v>2615</v>
      </c>
      <c r="C3283" s="23">
        <v>46185</v>
      </c>
      <c r="G3283" t="s">
        <v>1985</v>
      </c>
    </row>
    <row r="3284" spans="1:7">
      <c r="A3284" s="1221" t="s">
        <v>799</v>
      </c>
      <c r="B3284" s="244" t="s">
        <v>2615</v>
      </c>
      <c r="C3284" s="23">
        <v>46185</v>
      </c>
      <c r="G3284" t="s">
        <v>1985</v>
      </c>
    </row>
    <row r="3285" spans="1:7">
      <c r="C3285"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D-HPP612</v>
      </c>
      <c r="B6" s="271" t="str">
        <v>Clearwater</v>
      </c>
      <c r="C6" s="940">
        <v>46199</v>
      </c>
      <c r="D6" s="271">
        <v>73</v>
      </c>
      <c r="E6" s="271" t="str">
        <v>Received</v>
      </c>
      <c r="F6" s="271" t="str">
        <v>Yes</v>
      </c>
      <c r="G6" s="271">
        <v>132347.5</v>
      </c>
      <c r="H6" s="271" t="str">
        <v>Yes</v>
      </c>
      <c r="I6" s="271">
        <v>11206</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D-HPP613</v>
      </c>
      <c r="B7" s="271" t="str">
        <v>Clearwater</v>
      </c>
      <c r="C7" s="940">
        <v>46199</v>
      </c>
      <c r="D7" s="271">
        <v>79</v>
      </c>
      <c r="E7" s="271" t="str">
        <v>Received</v>
      </c>
      <c r="F7" s="271" t="str">
        <v>Yes</v>
      </c>
      <c r="G7" s="271">
        <v>100208</v>
      </c>
      <c r="H7" s="271" t="str">
        <v>Yes</v>
      </c>
      <c r="I7" s="271">
        <v>8175</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D-HPP614</v>
      </c>
      <c r="B8" s="938" t="str">
        <v>Clearwater</v>
      </c>
      <c r="C8" s="939">
        <v>46199</v>
      </c>
      <c r="D8" s="938">
        <v>110</v>
      </c>
      <c r="E8" s="938" t="str">
        <v>Received</v>
      </c>
      <c r="F8" s="938" t="str">
        <v>Yes</v>
      </c>
      <c r="G8" s="938">
        <v>101920.5</v>
      </c>
      <c r="H8" s="938" t="str">
        <v>Yes</v>
      </c>
      <c r="I8" s="938">
        <v>8444</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D-HPP615</v>
      </c>
      <c r="B9" s="271" t="str">
        <v>Clearwater</v>
      </c>
      <c r="C9" s="940">
        <v>46199</v>
      </c>
      <c r="D9" s="271">
        <v>91</v>
      </c>
      <c r="E9" s="271" t="str">
        <v>Received</v>
      </c>
      <c r="F9" s="271" t="str">
        <v>Yes</v>
      </c>
      <c r="G9" s="271">
        <v>111633.5</v>
      </c>
      <c r="H9" s="271" t="str">
        <v>Yes</v>
      </c>
      <c r="I9" s="271">
        <v>9431</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D-HPP616</v>
      </c>
      <c r="B10" s="271" t="str">
        <v>Clearwater</v>
      </c>
      <c r="C10" s="940">
        <v>46199</v>
      </c>
      <c r="D10" s="271">
        <v>76</v>
      </c>
      <c r="E10" s="271" t="str">
        <v>Received</v>
      </c>
      <c r="F10" s="271" t="str">
        <v>Yes</v>
      </c>
      <c r="G10" s="271">
        <v>67567.5</v>
      </c>
      <c r="H10" s="271" t="str">
        <v>Yes</v>
      </c>
      <c r="I10" s="271">
        <v>5460</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D-HPP617</v>
      </c>
      <c r="B11" s="271" t="str">
        <v>Clearwater</v>
      </c>
      <c r="C11" s="940">
        <v>46199</v>
      </c>
      <c r="D11" s="271">
        <v>51</v>
      </c>
      <c r="E11" s="271" t="str">
        <v>Received</v>
      </c>
      <c r="F11" s="271" t="str">
        <v>Yes</v>
      </c>
      <c r="G11" s="271">
        <v>97514.75</v>
      </c>
      <c r="H11" s="271" t="str">
        <v>Yes</v>
      </c>
      <c r="I11" s="271">
        <v>7958</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D-HPP618</v>
      </c>
      <c r="B12" s="271" t="str">
        <v>Clearwater</v>
      </c>
      <c r="C12" s="940">
        <v>46199</v>
      </c>
      <c r="D12" s="271">
        <v>63</v>
      </c>
      <c r="E12" s="271" t="str">
        <v>Received</v>
      </c>
      <c r="F12" s="271" t="str">
        <v>Yes</v>
      </c>
      <c r="G12" s="271">
        <v>54827.5</v>
      </c>
      <c r="H12" s="271" t="str">
        <v>Yes</v>
      </c>
      <c r="I12" s="271">
        <v>4414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D-HPP619</v>
      </c>
      <c r="B13" s="271" t="str">
        <v>Clearwater</v>
      </c>
      <c r="C13" s="940">
        <v>46199</v>
      </c>
      <c r="D13" s="271">
        <v>42</v>
      </c>
      <c r="E13" s="271" t="str">
        <v>Received</v>
      </c>
      <c r="F13" s="271" t="str">
        <v>Yes</v>
      </c>
      <c r="G13" s="271">
        <v>101724.5</v>
      </c>
      <c r="H13" s="271" t="str">
        <v>Yes</v>
      </c>
      <c r="I13" s="271">
        <v>7993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D-HPP620</v>
      </c>
      <c r="B14" s="271" t="str">
        <v>Clearwater</v>
      </c>
      <c r="C14" s="940">
        <v>46199</v>
      </c>
      <c r="D14" s="271">
        <v>67</v>
      </c>
      <c r="E14" s="271" t="str">
        <v>Received</v>
      </c>
      <c r="F14" s="271" t="str">
        <v>Yes</v>
      </c>
      <c r="G14" s="271">
        <v>95128</v>
      </c>
      <c r="H14" s="271" t="str">
        <v>Yes</v>
      </c>
      <c r="I14" s="271">
        <v>7857</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D-HPP621</v>
      </c>
      <c r="B15" s="271" t="str">
        <v>Clearwater</v>
      </c>
      <c r="C15" s="940">
        <v>46199</v>
      </c>
      <c r="D15" s="271">
        <v>91</v>
      </c>
      <c r="E15" s="271" t="str">
        <v>Received</v>
      </c>
      <c r="F15" s="271" t="str">
        <v>Yes</v>
      </c>
      <c r="G15" s="271">
        <v>72668.5</v>
      </c>
      <c r="H15" s="271" t="str">
        <v>Yes</v>
      </c>
      <c r="I15" s="271">
        <v>5934</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D-HPP625</v>
      </c>
      <c r="B16" s="271" t="str">
        <v>Clearwater</v>
      </c>
      <c r="C16" s="940">
        <v>46227</v>
      </c>
      <c r="D16" s="271">
        <v>88</v>
      </c>
      <c r="E16" s="271" t="str">
        <v>Received</v>
      </c>
      <c r="F16" s="271" t="str">
        <v>Yes</v>
      </c>
      <c r="G16" s="271">
        <v>96607</v>
      </c>
      <c r="H16" s="271" t="str">
        <v>Yes</v>
      </c>
      <c r="I16" s="271">
        <v>7623</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D-HPP626</v>
      </c>
      <c r="B17" s="271" t="str">
        <v>Clearwater</v>
      </c>
      <c r="C17" s="940">
        <v>46227</v>
      </c>
      <c r="D17" s="271">
        <v>75</v>
      </c>
      <c r="E17" s="271" t="str">
        <v>Received</v>
      </c>
      <c r="F17" s="271" t="str">
        <v>Yes</v>
      </c>
      <c r="G17" s="271">
        <v>95477</v>
      </c>
      <c r="H17" s="271" t="str">
        <v>Yes</v>
      </c>
      <c r="I17" s="271">
        <v>7966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D-HPP627</v>
      </c>
      <c r="B18" s="271" t="str">
        <v>Clearwater</v>
      </c>
      <c r="C18" s="940">
        <v>46227</v>
      </c>
      <c r="D18" s="271">
        <v>97</v>
      </c>
      <c r="E18" s="271" t="str">
        <v>Received</v>
      </c>
      <c r="F18" s="271" t="str">
        <v>Yes</v>
      </c>
      <c r="G18" s="271">
        <v>94688.5</v>
      </c>
      <c r="H18" s="271" t="str">
        <v>Yes</v>
      </c>
      <c r="I18" s="271">
        <v>7856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D-HPP628</v>
      </c>
      <c r="B19" s="271" t="str">
        <v>Clearwater</v>
      </c>
      <c r="C19" s="940">
        <v>46227</v>
      </c>
      <c r="D19" s="271">
        <v>65</v>
      </c>
      <c r="E19" s="271" t="str">
        <v>Received</v>
      </c>
      <c r="F19" s="271" t="str">
        <v>Yes</v>
      </c>
      <c r="G19" s="271">
        <v>97700</v>
      </c>
      <c r="H19" s="271" t="str">
        <v>Yes</v>
      </c>
      <c r="I19" s="271">
        <v>8047</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D-HPP629</v>
      </c>
      <c r="B20" s="271" t="str">
        <v>Clearwater</v>
      </c>
      <c r="C20" s="940">
        <v>46227</v>
      </c>
      <c r="D20" s="271">
        <v>51</v>
      </c>
      <c r="E20" s="271" t="str">
        <v>Received</v>
      </c>
      <c r="F20" s="271" t="str">
        <v>Yes</v>
      </c>
      <c r="G20" s="271">
        <v>91700</v>
      </c>
      <c r="H20" s="271" t="str">
        <v>Yes</v>
      </c>
      <c r="I20" s="271">
        <v>7529</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D-HPP630</v>
      </c>
      <c r="B21" s="271" t="str">
        <v>Clearwater</v>
      </c>
      <c r="C21" s="940">
        <v>46227</v>
      </c>
      <c r="D21" s="271">
        <v>67</v>
      </c>
      <c r="E21" s="271" t="str">
        <v>Received</v>
      </c>
      <c r="F21" s="271" t="str">
        <v>Yes</v>
      </c>
      <c r="G21" s="271">
        <v>100866</v>
      </c>
      <c r="H21" s="271" t="str">
        <v>Yes</v>
      </c>
      <c r="I21" s="271">
        <v>9021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D-HPP631</v>
      </c>
      <c r="B22" s="271" t="str">
        <v>Clearwater</v>
      </c>
      <c r="C22" s="940">
        <v>46227</v>
      </c>
      <c r="D22" s="271">
        <v>93</v>
      </c>
      <c r="E22" s="271" t="str">
        <v>Received</v>
      </c>
      <c r="F22" s="271" t="str">
        <v>Yes</v>
      </c>
      <c r="G22" s="271">
        <v>104934</v>
      </c>
      <c r="H22" s="271" t="str">
        <v>Yes</v>
      </c>
      <c r="I22" s="271">
        <v>8701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D-HPP632</v>
      </c>
      <c r="B23" s="938" t="str">
        <v>Clearwater</v>
      </c>
      <c r="C23" s="939">
        <v>46227</v>
      </c>
      <c r="D23" s="938">
        <v>28</v>
      </c>
      <c r="E23" s="938" t="str">
        <v>Received</v>
      </c>
      <c r="F23" s="938" t="str">
        <v>Yes</v>
      </c>
      <c r="G23" s="938">
        <v>73691.5</v>
      </c>
      <c r="H23" s="938" t="str">
        <v>Yes</v>
      </c>
      <c r="I23" s="938">
        <v>6042</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D-HPP633</v>
      </c>
      <c r="B24" s="271" t="str">
        <v>Clearwater</v>
      </c>
      <c r="C24" s="940">
        <v>46227</v>
      </c>
      <c r="D24" s="271">
        <v>70</v>
      </c>
      <c r="E24" s="271" t="str">
        <v>Received</v>
      </c>
      <c r="F24" s="271" t="str">
        <v>Yes</v>
      </c>
      <c r="G24" s="271">
        <v>99590</v>
      </c>
      <c r="H24" s="271" t="str">
        <v>Yes</v>
      </c>
      <c r="I24" s="271">
        <v>8201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D-HPP634</v>
      </c>
      <c r="B25" s="271" t="str">
        <v>Clearwater</v>
      </c>
      <c r="C25" s="940">
        <v>46227</v>
      </c>
      <c r="D25" s="271">
        <v>91</v>
      </c>
      <c r="E25" s="271" t="str">
        <v>Received</v>
      </c>
      <c r="F25" s="271" t="str">
        <v>Yes</v>
      </c>
      <c r="G25" s="271">
        <v>103644.5</v>
      </c>
      <c r="H25" s="271" t="str">
        <v>Yes</v>
      </c>
      <c r="I25" s="271">
        <v>8384</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D-HPP635</v>
      </c>
      <c r="B26" s="271" t="str">
        <v>Clearwater</v>
      </c>
      <c r="C26" s="940">
        <v>46227</v>
      </c>
      <c r="D26" s="271">
        <v>57</v>
      </c>
      <c r="E26" s="271" t="str">
        <v>Received</v>
      </c>
      <c r="F26" s="271" t="str">
        <v>Yes</v>
      </c>
      <c r="G26" s="271">
        <v>106431.5</v>
      </c>
      <c r="H26" s="271" t="str">
        <v>Yes</v>
      </c>
      <c r="I26" s="271">
        <v>8751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0">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0">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0">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0">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0">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0">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0"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1 NTP Number Pinellas</v>
      </c>
      <c r="B34" s="271" t="str">
        <v>AREA</v>
      </c>
      <c r="C34" s="940" t="str">
        <v>SOW TSD Date</v>
      </c>
      <c r="D34" s="271" t="str">
        <v>HHP</v>
      </c>
      <c r="E34" s="271" t="str">
        <v>Permit Status</v>
      </c>
      <c r="F34" s="271" t="str">
        <v>SOW Received</v>
      </c>
      <c r="G34" s="271" t="str">
        <v>SOW Estimated Cost</v>
      </c>
      <c r="H34" s="271" t="str">
        <v>NTP Received</v>
      </c>
      <c r="I34" s="271" t="str">
        <v>Footage UG</v>
      </c>
      <c r="J34" s="271" t="str">
        <v>Splicing Percentage Complete</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D-HPP301</v>
      </c>
      <c r="B35" s="271" t="str">
        <v>Pinellas</v>
      </c>
      <c r="C35" s="940">
        <v>46224</v>
      </c>
      <c r="D35" s="271">
        <v>69</v>
      </c>
      <c r="E35" s="271" t="str">
        <v>Received</v>
      </c>
      <c r="F35" s="271" t="str">
        <v>Yes</v>
      </c>
      <c r="G35" s="271">
        <v>66000.5</v>
      </c>
      <c r="H35" s="271" t="str">
        <v>Yes</v>
      </c>
      <c r="I35" s="271">
        <v>5057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D-HPP303</v>
      </c>
      <c r="B36" s="271" t="str">
        <v>Pinellas</v>
      </c>
      <c r="C36" s="940">
        <v>46224</v>
      </c>
      <c r="D36" s="271">
        <v>35</v>
      </c>
      <c r="E36" s="271" t="str">
        <v>Received</v>
      </c>
      <c r="F36" s="271" t="str">
        <v>Yes</v>
      </c>
      <c r="G36" s="271">
        <v>98498</v>
      </c>
      <c r="H36" s="271" t="str">
        <v>Yes</v>
      </c>
      <c r="I36" s="271">
        <v>7699</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D-HPP305</v>
      </c>
      <c r="B37" s="271" t="str">
        <v>Pinellas</v>
      </c>
      <c r="C37" s="940">
        <v>46223</v>
      </c>
      <c r="D37" s="271">
        <v>87</v>
      </c>
      <c r="E37" s="271" t="str">
        <v>Received</v>
      </c>
      <c r="F37" s="271" t="str">
        <v>Yes</v>
      </c>
      <c r="G37" s="271">
        <v>77365.5</v>
      </c>
      <c r="H37" s="271" t="str">
        <v>Yes</v>
      </c>
      <c r="I37" s="271">
        <v>6321</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D-HPP307</v>
      </c>
      <c r="B38" s="271" t="str">
        <v>Pinellas</v>
      </c>
      <c r="C38" s="940">
        <v>46223</v>
      </c>
      <c r="D38" s="271">
        <v>42</v>
      </c>
      <c r="E38" s="271" t="str">
        <v>Received</v>
      </c>
      <c r="F38" s="271" t="str">
        <v>Yes</v>
      </c>
      <c r="G38" s="271">
        <v>60970.5</v>
      </c>
      <c r="H38" s="271" t="str">
        <v>Yes</v>
      </c>
      <c r="I38" s="271">
        <v>4650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D-HPP310</v>
      </c>
      <c r="B39" s="271" t="str">
        <v>Pinellas</v>
      </c>
      <c r="C39" s="940">
        <v>46224</v>
      </c>
      <c r="D39" s="271">
        <v>58</v>
      </c>
      <c r="E39" s="271" t="str">
        <v>Received</v>
      </c>
      <c r="F39" s="271" t="str">
        <v>Yes</v>
      </c>
      <c r="G39" s="271">
        <v>78994.5</v>
      </c>
      <c r="H39" s="271" t="str">
        <v>Yes</v>
      </c>
      <c r="I39" s="271">
        <v>6258</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D-HPP311</v>
      </c>
      <c r="B40" s="271" t="str">
        <v>Pinellas</v>
      </c>
      <c r="C40" s="940">
        <v>46224</v>
      </c>
      <c r="D40" s="271">
        <v>85</v>
      </c>
      <c r="E40" s="271" t="str">
        <v>Received</v>
      </c>
      <c r="F40" s="271" t="str">
        <v>Yes</v>
      </c>
      <c r="G40" s="271">
        <v>62709</v>
      </c>
      <c r="H40" s="271" t="str">
        <v>Yes</v>
      </c>
      <c r="I40" s="271">
        <v>5055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D-HPP318</v>
      </c>
      <c r="B41" s="271" t="str">
        <v>Pinellas</v>
      </c>
      <c r="C41" s="940">
        <v>46224</v>
      </c>
      <c r="D41" s="271">
        <v>49</v>
      </c>
      <c r="E41" s="271" t="str">
        <v>Received</v>
      </c>
      <c r="F41" s="271" t="str">
        <v>Yes</v>
      </c>
      <c r="G41" s="271">
        <v>103484.5</v>
      </c>
      <c r="H41" s="271" t="str">
        <v>Yes</v>
      </c>
      <c r="I41" s="271">
        <v>8094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0">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0"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0" t="str">
        <v>SOW TSD Date</v>
      </c>
      <c r="D44" s="271" t="str">
        <v>HHP</v>
      </c>
      <c r="E44" s="271" t="str">
        <v>Permit Status</v>
      </c>
      <c r="F44" s="271" t="str">
        <v>SOW Received</v>
      </c>
      <c r="G44" s="271" t="str">
        <v>SOW Estimated Cost</v>
      </c>
      <c r="H44" s="271" t="str">
        <v>NTP Received</v>
      </c>
      <c r="I44" s="271" t="str">
        <v>Footage UG</v>
      </c>
      <c r="J44" s="271" t="str">
        <v>Splicing Percentage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0">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0">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0">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0">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0">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5649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FB-HTG289</v>
      </c>
      <c r="B100" s="271" t="str">
        <v>Fort Myers</v>
      </c>
      <c r="C100" s="940">
        <v>46229</v>
      </c>
      <c r="D100" s="271">
        <v>0</v>
      </c>
      <c r="E100" s="271" t="str">
        <v>Received</v>
      </c>
      <c r="F100" s="271" t="str">
        <v>Yes</v>
      </c>
      <c r="G100" s="271">
        <v>31327.7</v>
      </c>
      <c r="H100" s="271" t="str">
        <v>Yes</v>
      </c>
      <c r="I100" s="271">
        <v>2342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Plantation Bay</v>
      </c>
      <c r="B103" s="271" t="str">
        <v>Fort Myers</v>
      </c>
      <c r="C103" s="940">
        <v>0</v>
      </c>
      <c r="D103" s="271">
        <v>88</v>
      </c>
      <c r="E103" s="271" t="str">
        <v>Not Required</v>
      </c>
      <c r="F103" s="271" t="str">
        <v>No</v>
      </c>
      <c r="G103" s="271">
        <v>0</v>
      </c>
      <c r="H103" s="271" t="str">
        <v>Yes</v>
      </c>
      <c r="I103" s="271">
        <v>12305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0">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FB-HSF606</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FB-HSF675</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4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0"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7 NTP Number</v>
      </c>
      <c r="B112" s="271" t="str">
        <v>AREA</v>
      </c>
      <c r="C112" s="940" t="str">
        <v>SOW TSD Date</v>
      </c>
      <c r="D112" s="271" t="str">
        <v>HHP</v>
      </c>
      <c r="E112" s="271" t="str">
        <v>Permit Status</v>
      </c>
      <c r="F112" s="271" t="str">
        <v>SOW Received</v>
      </c>
      <c r="G112" s="271" t="str">
        <v>SOW Estimated Cost</v>
      </c>
      <c r="H112" s="271" t="str">
        <v>NTP Received</v>
      </c>
      <c r="I112" s="271" t="str">
        <v>Footage UG</v>
      </c>
      <c r="J112" s="271" t="str">
        <v>Splicing Percentage Complete</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BHC-FSW-04-E</v>
      </c>
      <c r="B113" s="271" t="str">
        <v>Kissimmee</v>
      </c>
      <c r="C113" s="940">
        <v>46096</v>
      </c>
      <c r="D113" s="271">
        <v>0</v>
      </c>
      <c r="E113" s="271" t="str">
        <v>Received</v>
      </c>
      <c r="F113" s="271" t="str">
        <v>Yes</v>
      </c>
      <c r="G113" s="271">
        <v>68022.75</v>
      </c>
      <c r="H113" s="271" t="str">
        <v>Yes</v>
      </c>
      <c r="I113" s="271">
        <v>4564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BHT-FSE-01</v>
      </c>
      <c r="B114" s="271" t="str">
        <v>Kissimmee</v>
      </c>
      <c r="C114" s="940">
        <v>46071</v>
      </c>
      <c r="D114" s="271">
        <v>0</v>
      </c>
      <c r="E114" s="271" t="str">
        <v>Pending</v>
      </c>
      <c r="F114" s="271" t="str">
        <v>Yes</v>
      </c>
      <c r="G114" s="271">
        <v>75444.55</v>
      </c>
      <c r="H114" s="271" t="str">
        <v>Yes</v>
      </c>
      <c r="I114" s="271">
        <v>5936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D-HSW401</v>
      </c>
      <c r="B115" s="271" t="str">
        <v>Kissimmee</v>
      </c>
      <c r="C115" s="940">
        <v>46372</v>
      </c>
      <c r="D115" s="271">
        <v>60</v>
      </c>
      <c r="E115" s="271" t="str">
        <v>Pending</v>
      </c>
      <c r="F115" s="271" t="str">
        <v>Yes</v>
      </c>
      <c r="G115" s="271">
        <v>82732</v>
      </c>
      <c r="H115" s="271" t="str">
        <v>Yes</v>
      </c>
      <c r="I115" s="271">
        <v>7117</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D-HSW402</v>
      </c>
      <c r="B116" s="271" t="str">
        <v>Kissimmee</v>
      </c>
      <c r="C116" s="940">
        <v>46372</v>
      </c>
      <c r="D116" s="271">
        <v>83</v>
      </c>
      <c r="E116" s="271" t="str">
        <v>Pending</v>
      </c>
      <c r="F116" s="271" t="str">
        <v>Yes</v>
      </c>
      <c r="G116" s="271">
        <v>110980</v>
      </c>
      <c r="H116" s="271" t="str">
        <v>Yes</v>
      </c>
      <c r="I116" s="271">
        <v>9590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D-HSW403</v>
      </c>
      <c r="B117" s="271" t="str">
        <v>Kissimmee</v>
      </c>
      <c r="C117" s="940">
        <v>46205</v>
      </c>
      <c r="D117" s="271">
        <v>84</v>
      </c>
      <c r="E117" s="271" t="str">
        <v>Received</v>
      </c>
      <c r="F117" s="271" t="str">
        <v>Yes</v>
      </c>
      <c r="G117" s="271">
        <v>108948</v>
      </c>
      <c r="H117" s="271" t="str">
        <v>Yes</v>
      </c>
      <c r="I117" s="271">
        <v>9329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D-HSW404</v>
      </c>
      <c r="B118" s="271" t="str">
        <v>Kissimmee</v>
      </c>
      <c r="C118" s="940">
        <v>46205</v>
      </c>
      <c r="D118" s="271">
        <v>89</v>
      </c>
      <c r="E118" s="271" t="str">
        <v>Received</v>
      </c>
      <c r="F118" s="271" t="str">
        <v>Yes</v>
      </c>
      <c r="G118" s="271">
        <v>116114</v>
      </c>
      <c r="H118" s="271" t="str">
        <v>Yes</v>
      </c>
      <c r="I118" s="271">
        <v>9709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D-HSW405</v>
      </c>
      <c r="B119" s="271" t="str">
        <v>Kissimmee</v>
      </c>
      <c r="C119" s="940">
        <v>46340</v>
      </c>
      <c r="D119" s="271">
        <v>79</v>
      </c>
      <c r="E119" s="271" t="str">
        <v>Pending</v>
      </c>
      <c r="F119" s="271" t="str">
        <v>Yes</v>
      </c>
      <c r="G119" s="271">
        <v>108665</v>
      </c>
      <c r="H119" s="271" t="str">
        <v>Yes</v>
      </c>
      <c r="I119" s="271">
        <v>9263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D-HSW406</v>
      </c>
      <c r="B120" s="271" t="str">
        <v>Kissimmee</v>
      </c>
      <c r="C120" s="940">
        <v>46206</v>
      </c>
      <c r="D120" s="271">
        <v>87</v>
      </c>
      <c r="E120" s="271" t="str">
        <v>Pending</v>
      </c>
      <c r="F120" s="271" t="str">
        <v>Yes</v>
      </c>
      <c r="G120" s="271">
        <v>120731</v>
      </c>
      <c r="H120" s="271" t="str">
        <v>Yes</v>
      </c>
      <c r="I120" s="271">
        <v>10385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D-HSW407</v>
      </c>
      <c r="B121" s="271" t="str">
        <v>Kissimmee</v>
      </c>
      <c r="C121" s="940">
        <v>46310</v>
      </c>
      <c r="D121" s="271">
        <v>86</v>
      </c>
      <c r="E121" s="271" t="str">
        <v>Pending</v>
      </c>
      <c r="F121" s="271" t="str">
        <v>Yes</v>
      </c>
      <c r="G121" s="271">
        <v>111864</v>
      </c>
      <c r="H121" s="271" t="str">
        <v>Yes</v>
      </c>
      <c r="I121" s="271">
        <v>9398</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D-HSW408</v>
      </c>
      <c r="B122" s="271" t="str">
        <v>Kissimmee</v>
      </c>
      <c r="C122" s="940">
        <v>46310</v>
      </c>
      <c r="D122" s="271">
        <v>63</v>
      </c>
      <c r="E122" s="271" t="str">
        <v>Pending</v>
      </c>
      <c r="F122" s="271" t="str">
        <v>Yes</v>
      </c>
      <c r="G122" s="271">
        <v>88533.5</v>
      </c>
      <c r="H122" s="271" t="str">
        <v>Yes</v>
      </c>
      <c r="I122" s="271">
        <v>7517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D-HSW409</v>
      </c>
      <c r="B123" s="271" t="str">
        <v>Kissimmee</v>
      </c>
      <c r="C123" s="940">
        <v>46205</v>
      </c>
      <c r="D123" s="271">
        <v>78</v>
      </c>
      <c r="E123" s="271" t="str">
        <v>Received</v>
      </c>
      <c r="F123" s="271" t="str">
        <v>Yes</v>
      </c>
      <c r="G123" s="271">
        <v>75143.5</v>
      </c>
      <c r="H123" s="271" t="str">
        <v>Yes</v>
      </c>
      <c r="I123" s="271">
        <v>5920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D-HSW410</v>
      </c>
      <c r="B124" s="271" t="str">
        <v>Kissimmee</v>
      </c>
      <c r="C124" s="940">
        <v>46310</v>
      </c>
      <c r="D124" s="271">
        <v>60</v>
      </c>
      <c r="E124" s="271" t="str">
        <v>Pending</v>
      </c>
      <c r="F124" s="271" t="str">
        <v>Yes</v>
      </c>
      <c r="G124" s="271">
        <v>66890</v>
      </c>
      <c r="H124" s="271" t="str">
        <v>Yes</v>
      </c>
      <c r="I124" s="271">
        <v>5589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D-HSW411</v>
      </c>
      <c r="B125" s="271" t="str">
        <v>Kissimmee</v>
      </c>
      <c r="C125" s="940">
        <v>46310</v>
      </c>
      <c r="D125" s="271">
        <v>60</v>
      </c>
      <c r="E125" s="271" t="str">
        <v>Pending</v>
      </c>
      <c r="F125" s="271" t="str">
        <v>Yes</v>
      </c>
      <c r="G125" s="271">
        <v>65974</v>
      </c>
      <c r="H125" s="271" t="str">
        <v>Yes</v>
      </c>
      <c r="I125" s="271">
        <v>5515</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D-HSW412</v>
      </c>
      <c r="B126" s="271" t="str">
        <v>Kissimmee</v>
      </c>
      <c r="C126" s="940">
        <v>46188</v>
      </c>
      <c r="D126" s="271">
        <v>62</v>
      </c>
      <c r="E126" s="271" t="str">
        <v>Pending</v>
      </c>
      <c r="F126" s="271" t="str">
        <v>Yes</v>
      </c>
      <c r="G126" s="271">
        <v>63989.5</v>
      </c>
      <c r="H126" s="271" t="str">
        <v>Yes</v>
      </c>
      <c r="I126" s="271">
        <v>5191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D-HSW413</v>
      </c>
      <c r="B127" s="271" t="str">
        <v>Kissimmee</v>
      </c>
      <c r="C127" s="940">
        <v>46188</v>
      </c>
      <c r="D127" s="271">
        <v>60</v>
      </c>
      <c r="E127" s="271" t="str">
        <v>Pending</v>
      </c>
      <c r="F127" s="271" t="str">
        <v>Yes</v>
      </c>
      <c r="G127" s="271">
        <v>67355.5</v>
      </c>
      <c r="H127" s="271" t="str">
        <v>Yes</v>
      </c>
      <c r="I127" s="271">
        <v>5620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D-HSW414</v>
      </c>
      <c r="B128" s="271" t="str">
        <v>Kissimmee</v>
      </c>
      <c r="C128" s="940">
        <v>46127</v>
      </c>
      <c r="D128" s="271">
        <v>86</v>
      </c>
      <c r="E128" s="271" t="str">
        <v>Pending</v>
      </c>
      <c r="F128" s="271" t="str">
        <v>Yes</v>
      </c>
      <c r="G128" s="271">
        <v>86438.5</v>
      </c>
      <c r="H128" s="271" t="str">
        <v>Yes</v>
      </c>
      <c r="I128" s="271">
        <v>6864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D-HSW415</v>
      </c>
      <c r="B129" s="271" t="str">
        <v>Kissimmee</v>
      </c>
      <c r="C129" s="940">
        <v>46188</v>
      </c>
      <c r="D129" s="271">
        <v>89</v>
      </c>
      <c r="E129" s="271" t="str">
        <v>Pending</v>
      </c>
      <c r="F129" s="271" t="str">
        <v>Yes</v>
      </c>
      <c r="G129" s="271">
        <v>88748.5</v>
      </c>
      <c r="H129" s="271" t="str">
        <v>Yes</v>
      </c>
      <c r="I129" s="271">
        <v>6461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D-HSW416</v>
      </c>
      <c r="B130" s="271" t="str">
        <v>Kissimmee</v>
      </c>
      <c r="C130" s="940">
        <v>46127</v>
      </c>
      <c r="D130" s="271">
        <v>25</v>
      </c>
      <c r="E130" s="271" t="str">
        <v>Pending</v>
      </c>
      <c r="F130" s="271" t="str">
        <v>Yes</v>
      </c>
      <c r="G130" s="271">
        <v>33288</v>
      </c>
      <c r="H130" s="271" t="str">
        <v>Yes</v>
      </c>
      <c r="I130" s="271">
        <v>2790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D-HSW417</v>
      </c>
      <c r="B131" s="938" t="str">
        <v>Kissimmee</v>
      </c>
      <c r="C131" s="939">
        <v>46127</v>
      </c>
      <c r="D131" s="938">
        <v>79</v>
      </c>
      <c r="E131" s="938" t="str">
        <v>Pending</v>
      </c>
      <c r="F131" s="938" t="str">
        <v>Yes</v>
      </c>
      <c r="G131" s="938">
        <v>89875.5</v>
      </c>
      <c r="H131" s="938" t="str">
        <v>Yes</v>
      </c>
      <c r="I131" s="938">
        <v>7368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D-HSW418</v>
      </c>
      <c r="B132" s="271" t="str">
        <v>Kissimmee</v>
      </c>
      <c r="C132" s="940">
        <v>46188</v>
      </c>
      <c r="D132" s="271">
        <v>84</v>
      </c>
      <c r="E132" s="271" t="str">
        <v>Pending</v>
      </c>
      <c r="F132" s="271" t="str">
        <v>Yes</v>
      </c>
      <c r="G132" s="271">
        <v>95052.5</v>
      </c>
      <c r="H132" s="271" t="str">
        <v>Yes</v>
      </c>
      <c r="I132" s="271">
        <v>7844</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D-HSW419</v>
      </c>
      <c r="B133" s="271" t="str">
        <v>Kissimmee</v>
      </c>
      <c r="C133" s="940">
        <v>46205</v>
      </c>
      <c r="D133" s="271">
        <v>88</v>
      </c>
      <c r="E133" s="271" t="str">
        <v>Received</v>
      </c>
      <c r="F133" s="271" t="str">
        <v>Yes</v>
      </c>
      <c r="G133" s="271">
        <v>102476</v>
      </c>
      <c r="H133" s="271" t="str">
        <v>Yes</v>
      </c>
      <c r="I133" s="271">
        <v>8148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D-HSW420</v>
      </c>
      <c r="B134" s="271" t="str">
        <v>Kissimmee</v>
      </c>
      <c r="C134" s="940">
        <v>46205</v>
      </c>
      <c r="D134" s="271">
        <v>60</v>
      </c>
      <c r="E134" s="271" t="str">
        <v>Received</v>
      </c>
      <c r="F134" s="271" t="str">
        <v>Yes</v>
      </c>
      <c r="G134" s="271">
        <v>80344</v>
      </c>
      <c r="H134" s="271" t="str">
        <v>Yes</v>
      </c>
      <c r="I134" s="271">
        <v>6829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D-HSW421</v>
      </c>
      <c r="B135" s="271" t="str">
        <v>Kissimmee</v>
      </c>
      <c r="C135" s="940">
        <v>46188</v>
      </c>
      <c r="D135" s="271">
        <v>61</v>
      </c>
      <c r="E135" s="271" t="str">
        <v>Pending</v>
      </c>
      <c r="F135" s="271" t="str">
        <v>Yes</v>
      </c>
      <c r="G135" s="271">
        <v>73166</v>
      </c>
      <c r="H135" s="271" t="str">
        <v>Yes</v>
      </c>
      <c r="I135" s="271">
        <v>6157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D-HSW422</v>
      </c>
      <c r="B136" s="271" t="str">
        <v>Kissimmee</v>
      </c>
      <c r="C136" s="940">
        <v>46188</v>
      </c>
      <c r="D136" s="271">
        <v>89</v>
      </c>
      <c r="E136" s="271" t="str">
        <v>Pending</v>
      </c>
      <c r="F136" s="271" t="str">
        <v>Yes</v>
      </c>
      <c r="G136" s="271">
        <v>114642</v>
      </c>
      <c r="H136" s="271" t="str">
        <v>Yes</v>
      </c>
      <c r="I136" s="271">
        <v>9537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D-HSW423</v>
      </c>
      <c r="B137" s="271" t="str">
        <v>Kissimmee</v>
      </c>
      <c r="C137" s="940">
        <v>46188</v>
      </c>
      <c r="D137" s="271">
        <v>87</v>
      </c>
      <c r="E137" s="271" t="str">
        <v>Pending</v>
      </c>
      <c r="F137" s="271" t="str">
        <v>Yes</v>
      </c>
      <c r="G137" s="271">
        <v>85589.5</v>
      </c>
      <c r="H137" s="271" t="str">
        <v>Yes</v>
      </c>
      <c r="I137" s="271">
        <v>6796</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D-HSW424</v>
      </c>
      <c r="B138" s="271" t="str">
        <v>Kissimmee</v>
      </c>
      <c r="C138" s="940">
        <v>46188</v>
      </c>
      <c r="D138" s="271">
        <v>76</v>
      </c>
      <c r="E138" s="271" t="str">
        <v>Pending</v>
      </c>
      <c r="F138" s="271" t="str">
        <v>Yes</v>
      </c>
      <c r="G138" s="271">
        <v>76640</v>
      </c>
      <c r="H138" s="271" t="str">
        <v>Yes</v>
      </c>
      <c r="I138" s="271">
        <v>6149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D-HSW425</v>
      </c>
      <c r="B139" s="271" t="str">
        <v>Kissimmee</v>
      </c>
      <c r="C139" s="940">
        <v>46188</v>
      </c>
      <c r="D139" s="271">
        <v>89</v>
      </c>
      <c r="E139" s="271" t="str">
        <v>Pending</v>
      </c>
      <c r="F139" s="271" t="str">
        <v>Yes</v>
      </c>
      <c r="G139" s="271">
        <v>80780</v>
      </c>
      <c r="H139" s="271" t="str">
        <v>Yes</v>
      </c>
      <c r="I139" s="271">
        <v>6284</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D-HSW426</v>
      </c>
      <c r="B140" s="271" t="str">
        <v>Kissimmee</v>
      </c>
      <c r="C140" s="940">
        <v>46188</v>
      </c>
      <c r="D140" s="271">
        <v>85</v>
      </c>
      <c r="E140" s="271" t="str">
        <v>Pending</v>
      </c>
      <c r="F140" s="271" t="str">
        <v>Yes</v>
      </c>
      <c r="G140" s="271">
        <v>95244</v>
      </c>
      <c r="H140" s="271" t="str">
        <v>Yes</v>
      </c>
      <c r="I140" s="271">
        <v>7743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D-HSW427</v>
      </c>
      <c r="B141" s="271" t="str">
        <v>Kissimmee</v>
      </c>
      <c r="C141" s="940">
        <v>46127</v>
      </c>
      <c r="D141" s="271">
        <v>87</v>
      </c>
      <c r="E141" s="271" t="str">
        <v>Pending</v>
      </c>
      <c r="F141" s="271" t="str">
        <v>Yes</v>
      </c>
      <c r="G141" s="271">
        <v>86888</v>
      </c>
      <c r="H141" s="271" t="str">
        <v>Yes</v>
      </c>
      <c r="I141" s="271">
        <v>6932</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D-HSW428</v>
      </c>
      <c r="B142" s="271" t="str">
        <v>Kissimmee</v>
      </c>
      <c r="C142" s="940">
        <v>46127</v>
      </c>
      <c r="D142" s="271">
        <v>87</v>
      </c>
      <c r="E142" s="271" t="str">
        <v>Pending</v>
      </c>
      <c r="F142" s="271" t="str">
        <v>Yes</v>
      </c>
      <c r="G142" s="271">
        <v>75700</v>
      </c>
      <c r="H142" s="271" t="str">
        <v>Yes</v>
      </c>
      <c r="I142" s="271">
        <v>6213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D-HSW429</v>
      </c>
      <c r="B143" s="271" t="str">
        <v>Kissimmee</v>
      </c>
      <c r="C143" s="940">
        <v>46127</v>
      </c>
      <c r="D143" s="271">
        <v>52</v>
      </c>
      <c r="E143" s="271" t="str">
        <v>Pending</v>
      </c>
      <c r="F143" s="271" t="str">
        <v>Yes</v>
      </c>
      <c r="G143" s="271">
        <v>53698</v>
      </c>
      <c r="H143" s="271" t="str">
        <v>Yes</v>
      </c>
      <c r="I143" s="271">
        <v>4339</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D-HSW430</v>
      </c>
      <c r="B144" s="271" t="str">
        <v>Kissimmee</v>
      </c>
      <c r="C144" s="940">
        <v>46127</v>
      </c>
      <c r="D144" s="271">
        <v>48</v>
      </c>
      <c r="E144" s="271" t="str">
        <v>Pending</v>
      </c>
      <c r="F144" s="271" t="str">
        <v>Yes</v>
      </c>
      <c r="G144" s="271">
        <v>48883</v>
      </c>
      <c r="H144" s="271" t="str">
        <v>Yes</v>
      </c>
      <c r="I144" s="271">
        <v>3940</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D-HSW431</v>
      </c>
      <c r="B145" s="271" t="str">
        <v>Kissimmee</v>
      </c>
      <c r="C145" s="940">
        <v>46218</v>
      </c>
      <c r="D145" s="271">
        <v>88</v>
      </c>
      <c r="E145" s="271" t="str">
        <v>Pending</v>
      </c>
      <c r="F145" s="271" t="str">
        <v>Yes</v>
      </c>
      <c r="G145" s="271">
        <v>83382</v>
      </c>
      <c r="H145" s="271" t="str">
        <v>Yes</v>
      </c>
      <c r="I145" s="271">
        <v>6855</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D-HSW432</v>
      </c>
      <c r="B146" s="271" t="str">
        <v>Kissimmee</v>
      </c>
      <c r="C146" s="940">
        <v>46127</v>
      </c>
      <c r="D146" s="271">
        <v>90</v>
      </c>
      <c r="E146" s="271" t="str">
        <v>Pending</v>
      </c>
      <c r="F146" s="271" t="str">
        <v>Yes</v>
      </c>
      <c r="G146" s="271">
        <v>88834</v>
      </c>
      <c r="H146" s="271" t="str">
        <v>Yes</v>
      </c>
      <c r="I146" s="271">
        <v>7147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D-HSW433</v>
      </c>
      <c r="B147" s="271" t="str">
        <v>Kissimmee</v>
      </c>
      <c r="C147" s="940">
        <v>46127</v>
      </c>
      <c r="D147" s="271">
        <v>83</v>
      </c>
      <c r="E147" s="271" t="str">
        <v>Pending</v>
      </c>
      <c r="F147" s="271" t="str">
        <v>Yes</v>
      </c>
      <c r="G147" s="271">
        <v>81027.5</v>
      </c>
      <c r="H147" s="271" t="str">
        <v>Yes</v>
      </c>
      <c r="I147" s="271">
        <v>6376</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D-HSW434</v>
      </c>
      <c r="B148" s="271" t="str">
        <v>Kissimmee</v>
      </c>
      <c r="C148" s="940">
        <v>46248</v>
      </c>
      <c r="D148" s="271">
        <v>63</v>
      </c>
      <c r="E148" s="271" t="str">
        <v>Pending</v>
      </c>
      <c r="F148" s="271" t="str">
        <v>Yes</v>
      </c>
      <c r="G148" s="271">
        <v>60264</v>
      </c>
      <c r="H148" s="271" t="str">
        <v>Yes</v>
      </c>
      <c r="I148" s="271">
        <v>4784</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D-HSW435</v>
      </c>
      <c r="B149" s="271" t="str">
        <v>Kissimmee</v>
      </c>
      <c r="C149" s="940">
        <v>46248</v>
      </c>
      <c r="D149" s="271">
        <v>86</v>
      </c>
      <c r="E149" s="271" t="str">
        <v>Pending</v>
      </c>
      <c r="F149" s="271" t="str">
        <v>Yes</v>
      </c>
      <c r="G149" s="271">
        <v>81096</v>
      </c>
      <c r="H149" s="271" t="str">
        <v>Yes</v>
      </c>
      <c r="I149" s="271">
        <v>6387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D-HSW436</v>
      </c>
      <c r="B150" s="271" t="str">
        <v>Kissimmee</v>
      </c>
      <c r="C150" s="940">
        <v>46280</v>
      </c>
      <c r="D150" s="271">
        <v>81</v>
      </c>
      <c r="E150" s="271" t="str">
        <v>Pending</v>
      </c>
      <c r="F150" s="271" t="str">
        <v>Yes</v>
      </c>
      <c r="G150" s="271">
        <v>79796</v>
      </c>
      <c r="H150" s="271" t="str">
        <v>Yes</v>
      </c>
      <c r="I150" s="271">
        <v>6372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D-HSW437</v>
      </c>
      <c r="B151" s="271" t="str">
        <v>Kissimmee</v>
      </c>
      <c r="C151" s="940">
        <v>46157</v>
      </c>
      <c r="D151" s="271">
        <v>77</v>
      </c>
      <c r="E151" s="271" t="str">
        <v>Pending</v>
      </c>
      <c r="F151" s="271" t="str">
        <v>Yes</v>
      </c>
      <c r="G151" s="271">
        <v>69082</v>
      </c>
      <c r="H151" s="271" t="str">
        <v>Yes</v>
      </c>
      <c r="I151" s="271">
        <v>5363</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D-HSW438</v>
      </c>
      <c r="B152" s="271" t="str">
        <v>Kissimmee</v>
      </c>
      <c r="C152" s="940">
        <v>46281</v>
      </c>
      <c r="D152" s="271">
        <v>67</v>
      </c>
      <c r="E152" s="271" t="str">
        <v>Pending</v>
      </c>
      <c r="F152" s="271" t="str">
        <v>Yes</v>
      </c>
      <c r="G152" s="271">
        <v>65448</v>
      </c>
      <c r="H152" s="271" t="str">
        <v>Yes</v>
      </c>
      <c r="I152" s="271">
        <v>5199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D-HSW439</v>
      </c>
      <c r="B153" s="271" t="str">
        <v>Kissimmee</v>
      </c>
      <c r="C153" s="940">
        <v>46310</v>
      </c>
      <c r="D153" s="271">
        <v>90</v>
      </c>
      <c r="E153" s="271" t="str">
        <v>Pending</v>
      </c>
      <c r="F153" s="271" t="str">
        <v>Yes</v>
      </c>
      <c r="G153" s="271">
        <v>116020.5</v>
      </c>
      <c r="H153" s="271" t="str">
        <v>Yes</v>
      </c>
      <c r="I153" s="271">
        <v>9771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D-HSW440</v>
      </c>
      <c r="B154" s="1173" t="str">
        <v>Kissimmee</v>
      </c>
      <c r="C154" s="1174">
        <v>46372</v>
      </c>
      <c r="D154" s="1173">
        <v>90</v>
      </c>
      <c r="E154" s="1173" t="str">
        <v>Pending</v>
      </c>
      <c r="F154" s="1173" t="str">
        <v>Yes</v>
      </c>
      <c r="G154" s="1173">
        <v>114306</v>
      </c>
      <c r="H154" s="1173" t="str">
        <v>Yes</v>
      </c>
      <c r="I154" s="1175">
        <v>9562</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D-HSW441</v>
      </c>
      <c r="B155" s="1173" t="str">
        <v>Kissimmee</v>
      </c>
      <c r="C155" s="1174">
        <v>46372</v>
      </c>
      <c r="D155" s="1173">
        <v>87</v>
      </c>
      <c r="E155" s="1173" t="str">
        <v>Pending</v>
      </c>
      <c r="F155" s="1173" t="str">
        <v>Yes</v>
      </c>
      <c r="G155" s="1173">
        <v>80784</v>
      </c>
      <c r="H155" s="1173" t="str">
        <v>Yes</v>
      </c>
      <c r="I155" s="1175">
        <v>6309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D-HSW442</v>
      </c>
      <c r="B156" s="1173" t="str">
        <v>Kissimmee</v>
      </c>
      <c r="C156" s="1174">
        <v>46340</v>
      </c>
      <c r="D156" s="1173">
        <v>90</v>
      </c>
      <c r="E156" s="1173" t="str">
        <v>Pending</v>
      </c>
      <c r="F156" s="1173" t="str">
        <v>Yes</v>
      </c>
      <c r="G156" s="1173">
        <v>125540.85</v>
      </c>
      <c r="H156" s="1173" t="str">
        <v>Yes</v>
      </c>
      <c r="I156" s="1175">
        <v>10260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D-HSW443</v>
      </c>
      <c r="B157" s="1173" t="str">
        <v>Kissimmee</v>
      </c>
      <c r="C157" s="1174">
        <v>46340</v>
      </c>
      <c r="D157" s="1173">
        <v>89</v>
      </c>
      <c r="E157" s="1173" t="str">
        <v>Pending</v>
      </c>
      <c r="F157" s="1173" t="str">
        <v>Yes</v>
      </c>
      <c r="G157" s="1173">
        <v>119327</v>
      </c>
      <c r="H157" s="1173" t="str">
        <v>Yes</v>
      </c>
      <c r="I157" s="1175">
        <v>10080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D-HSW444</v>
      </c>
      <c r="B158" s="1173" t="str">
        <v>Kissimmee</v>
      </c>
      <c r="C158" s="1174">
        <v>46340</v>
      </c>
      <c r="D158" s="1173">
        <v>76</v>
      </c>
      <c r="E158" s="1173" t="str">
        <v>Pending</v>
      </c>
      <c r="F158" s="1173" t="str">
        <v>Yes</v>
      </c>
      <c r="G158" s="1173">
        <v>85720</v>
      </c>
      <c r="H158" s="1173" t="str">
        <v>Yes</v>
      </c>
      <c r="I158" s="1175">
        <v>6859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D-HSW445</v>
      </c>
      <c r="B159" s="1173" t="str">
        <v>Kissimmee</v>
      </c>
      <c r="C159" s="1174">
        <v>46340</v>
      </c>
      <c r="D159" s="1173">
        <v>84</v>
      </c>
      <c r="E159" s="1173" t="str">
        <v>Pending</v>
      </c>
      <c r="F159" s="1173" t="str">
        <v>Yes</v>
      </c>
      <c r="G159" s="1173">
        <v>75682</v>
      </c>
      <c r="H159" s="1173" t="str">
        <v>Yes</v>
      </c>
      <c r="I159" s="1175">
        <v>5873</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D-HSW446</v>
      </c>
      <c r="B160" s="1173" t="str">
        <v>Kissimmee</v>
      </c>
      <c r="C160" s="1174">
        <v>46340</v>
      </c>
      <c r="D160" s="1173">
        <v>55</v>
      </c>
      <c r="E160" s="1173" t="str">
        <v>Pending</v>
      </c>
      <c r="F160" s="1173" t="str">
        <v>Yes</v>
      </c>
      <c r="G160" s="1173">
        <v>60784</v>
      </c>
      <c r="H160" s="1173" t="str">
        <v>Yes</v>
      </c>
      <c r="I160" s="1175">
        <v>4945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D-HSW447</v>
      </c>
      <c r="B161" s="1173" t="str">
        <v>Kissimmee</v>
      </c>
      <c r="C161" s="1174">
        <v>46248</v>
      </c>
      <c r="D161" s="1173">
        <v>54</v>
      </c>
      <c r="E161" s="1173" t="str">
        <v>Pending</v>
      </c>
      <c r="F161" s="1173" t="str">
        <v>Yes</v>
      </c>
      <c r="G161" s="1173">
        <v>52670</v>
      </c>
      <c r="H161" s="1173" t="str">
        <v>Yes</v>
      </c>
      <c r="I161" s="1175">
        <v>4275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D-HSW448</v>
      </c>
      <c r="B162" s="1173" t="str">
        <v>Kissimmee</v>
      </c>
      <c r="C162" s="1174">
        <v>46102</v>
      </c>
      <c r="D162" s="1173">
        <v>88</v>
      </c>
      <c r="E162" s="1173" t="str">
        <v>Pending</v>
      </c>
      <c r="F162" s="1173" t="str">
        <v>No</v>
      </c>
      <c r="G162" s="1173">
        <v>0</v>
      </c>
      <c r="H162" s="1173" t="str">
        <v>No</v>
      </c>
      <c r="I162" s="1175">
        <v>6378</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FB-HSW406</v>
      </c>
      <c r="B163" s="1173" t="str">
        <v>Kissimmee</v>
      </c>
      <c r="C163" s="1174">
        <v>46102</v>
      </c>
      <c r="D163" s="1173">
        <v>0</v>
      </c>
      <c r="E163" s="1173" t="str">
        <v>Pending</v>
      </c>
      <c r="F163" s="1173" t="str">
        <v>No</v>
      </c>
      <c r="G163" s="1173">
        <v>0</v>
      </c>
      <c r="H163" s="1173" t="str">
        <v>No</v>
      </c>
      <c r="I163" s="1175">
        <v>7373</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FB-HSW416</v>
      </c>
      <c r="B164" s="1173" t="str">
        <v>Kissimmee</v>
      </c>
      <c r="C164" s="1174">
        <v>46102</v>
      </c>
      <c r="D164" s="1173">
        <v>0</v>
      </c>
      <c r="E164" s="1173" t="str">
        <v>Pending</v>
      </c>
      <c r="F164" s="1173" t="str">
        <v>No</v>
      </c>
      <c r="G164" s="1173">
        <v>0</v>
      </c>
      <c r="H164" s="1173" t="str">
        <v>No</v>
      </c>
      <c r="I164" s="1175">
        <v>5781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FB-HSW417</v>
      </c>
      <c r="B165" s="1173" t="str">
        <v>Kissimmee</v>
      </c>
      <c r="C165" s="1174">
        <v>46102</v>
      </c>
      <c r="D165" s="1173">
        <v>0</v>
      </c>
      <c r="E165" s="1173" t="str">
        <v>Pending</v>
      </c>
      <c r="F165" s="1173" t="str">
        <v>No</v>
      </c>
      <c r="G165" s="1173">
        <v>0</v>
      </c>
      <c r="H165" s="1173" t="str">
        <v>No</v>
      </c>
      <c r="I165" s="1175">
        <v>9051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FB-HSW419</v>
      </c>
      <c r="B166" s="1173" t="str">
        <v>Kissimmee</v>
      </c>
      <c r="C166" s="1174">
        <v>46227</v>
      </c>
      <c r="D166" s="1173">
        <v>0</v>
      </c>
      <c r="E166" s="1173" t="str">
        <v>Pending</v>
      </c>
      <c r="F166" s="1173" t="str">
        <v>Yes</v>
      </c>
      <c r="G166" s="1173">
        <v>9232.4</v>
      </c>
      <c r="H166" s="1173" t="str">
        <v>Yes</v>
      </c>
      <c r="I166" s="1175">
        <v>7261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FB-HSW425</v>
      </c>
      <c r="B167" s="1173" t="str">
        <v>Kissimmee</v>
      </c>
      <c r="C167" s="1174">
        <v>46102</v>
      </c>
      <c r="D167" s="1173">
        <v>0</v>
      </c>
      <c r="E167" s="1173" t="str">
        <v>Pending</v>
      </c>
      <c r="F167" s="1173" t="str">
        <v>No</v>
      </c>
      <c r="G167" s="1173">
        <v>0</v>
      </c>
      <c r="H167" s="1173" t="str">
        <v>No</v>
      </c>
      <c r="I167" s="1175">
        <v>9638</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FB-HSW443</v>
      </c>
      <c r="B168" s="1173" t="str">
        <v>Kissimmee</v>
      </c>
      <c r="C168" s="1174">
        <v>46102</v>
      </c>
      <c r="D168" s="1173">
        <v>0</v>
      </c>
      <c r="E168" s="1173" t="str">
        <v>Pending</v>
      </c>
      <c r="F168" s="1173" t="str">
        <v>No</v>
      </c>
      <c r="G168" s="1173">
        <v>0</v>
      </c>
      <c r="H168" s="1173" t="str">
        <v>No</v>
      </c>
      <c r="I168" s="1175">
        <v>8746</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
      </c>
      <c r="B169" s="1173" t="str">
        <v/>
      </c>
      <c r="C169" s="1174" t="str">
        <v/>
      </c>
      <c r="D169" s="1173" t="str">
        <v/>
      </c>
      <c r="E169" s="1173" t="str">
        <v/>
      </c>
      <c r="F169" s="1173" t="str">
        <v/>
      </c>
      <c r="G169" s="1173" t="str">
        <v/>
      </c>
      <c r="H169" s="1173" t="str">
        <v/>
      </c>
      <c r="I169" s="1175" t="str">
        <v/>
      </c>
      <c r="J169" s="1175" t="str">
        <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Market 10 NTP Number</v>
      </c>
      <c r="B170" s="1173" t="str">
        <v>AREA</v>
      </c>
      <c r="C170" s="1174" t="str">
        <v>SOW TSD Date</v>
      </c>
      <c r="D170" s="1173" t="str">
        <v>HHP</v>
      </c>
      <c r="E170" s="1173" t="str">
        <v>Permit Status</v>
      </c>
      <c r="F170" s="1173" t="str">
        <v>SOW Received</v>
      </c>
      <c r="G170" s="1173" t="str">
        <v>SOW Estimated Cost</v>
      </c>
      <c r="H170" s="1173" t="str">
        <v>NTP Received</v>
      </c>
      <c r="I170" s="1175" t="str">
        <v>Footage UG</v>
      </c>
      <c r="J170" s="1175" t="str">
        <v>Splicing Percentage Complete</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D-HBR254</v>
      </c>
      <c r="B171" s="1173" t="str">
        <v>Miami</v>
      </c>
      <c r="C171" s="1174">
        <v>46173</v>
      </c>
      <c r="D171" s="1173">
        <v>71</v>
      </c>
      <c r="E171" s="1173" t="str">
        <v>Received</v>
      </c>
      <c r="F171" s="1173" t="str">
        <v>Yes</v>
      </c>
      <c r="G171" s="1173">
        <v>74320.899999999994</v>
      </c>
      <c r="H171" s="1173" t="str">
        <v>Yes</v>
      </c>
      <c r="I171" s="1175">
        <v>5990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D-HBR255</v>
      </c>
      <c r="B172" s="1173" t="str">
        <v>Miami</v>
      </c>
      <c r="C172" s="1174">
        <v>46203</v>
      </c>
      <c r="D172" s="1173">
        <v>88</v>
      </c>
      <c r="E172" s="1173" t="str">
        <v>Received</v>
      </c>
      <c r="F172" s="1173" t="str">
        <v>Yes</v>
      </c>
      <c r="G172" s="1173">
        <v>88069</v>
      </c>
      <c r="H172" s="1173" t="str">
        <v>Yes</v>
      </c>
      <c r="I172" s="1175">
        <v>7242</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D-HBR256</v>
      </c>
      <c r="B173" s="1173" t="str">
        <v>Miami</v>
      </c>
      <c r="C173" s="1174">
        <v>46326</v>
      </c>
      <c r="D173" s="1173">
        <v>73</v>
      </c>
      <c r="E173" s="1173" t="str">
        <v>Received</v>
      </c>
      <c r="F173" s="1173" t="str">
        <v>Yes</v>
      </c>
      <c r="G173" s="1173">
        <v>99925.7</v>
      </c>
      <c r="H173" s="1173" t="str">
        <v>Yes</v>
      </c>
      <c r="I173" s="1175">
        <v>7660</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D-HBR257</v>
      </c>
      <c r="B174" s="1173" t="str">
        <v>Miami</v>
      </c>
      <c r="C174" s="1174">
        <v>46326</v>
      </c>
      <c r="D174" s="1173">
        <v>87</v>
      </c>
      <c r="E174" s="1173" t="str">
        <v>Received</v>
      </c>
      <c r="F174" s="1173" t="str">
        <v>Yes</v>
      </c>
      <c r="G174" s="1173">
        <v>108458.4</v>
      </c>
      <c r="H174" s="1173" t="str">
        <v>Yes</v>
      </c>
      <c r="I174" s="1175">
        <v>8596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D-HBR258</v>
      </c>
      <c r="B175" s="1173" t="str">
        <v>Miami</v>
      </c>
      <c r="C175" s="1174">
        <v>46326</v>
      </c>
      <c r="D175" s="1173">
        <v>70</v>
      </c>
      <c r="E175" s="1173" t="str">
        <v>Received</v>
      </c>
      <c r="F175" s="1173" t="str">
        <v>Yes</v>
      </c>
      <c r="G175" s="1173">
        <v>70105.25</v>
      </c>
      <c r="H175" s="1173" t="str">
        <v>Yes</v>
      </c>
      <c r="I175" s="1175">
        <v>5648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D-HBR259</v>
      </c>
      <c r="B176" s="1173" t="str">
        <v>Miami</v>
      </c>
      <c r="C176" s="1174">
        <v>46326</v>
      </c>
      <c r="D176" s="1173">
        <v>77</v>
      </c>
      <c r="E176" s="1173" t="str">
        <v>Received</v>
      </c>
      <c r="F176" s="1173" t="str">
        <v>Yes</v>
      </c>
      <c r="G176" s="1173">
        <v>78047.350000000006</v>
      </c>
      <c r="H176" s="1173" t="str">
        <v>Yes</v>
      </c>
      <c r="I176" s="1175">
        <v>6238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D-HBR260</v>
      </c>
      <c r="B177" s="1173" t="str">
        <v>Miami</v>
      </c>
      <c r="C177" s="1174">
        <v>46326</v>
      </c>
      <c r="D177" s="1173">
        <v>52</v>
      </c>
      <c r="E177" s="1173" t="str">
        <v>Received</v>
      </c>
      <c r="F177" s="1173" t="str">
        <v>Yes</v>
      </c>
      <c r="G177" s="1173">
        <v>91411.65</v>
      </c>
      <c r="H177" s="1173" t="str">
        <v>Yes</v>
      </c>
      <c r="I177" s="1175">
        <v>5926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D-HBR261</v>
      </c>
      <c r="B178" s="1173" t="str">
        <v>Miami</v>
      </c>
      <c r="C178" s="1174">
        <v>46326</v>
      </c>
      <c r="D178" s="1173">
        <v>81</v>
      </c>
      <c r="E178" s="1173" t="str">
        <v>Received</v>
      </c>
      <c r="F178" s="1173" t="str">
        <v>Yes</v>
      </c>
      <c r="G178" s="1173">
        <v>105892.05</v>
      </c>
      <c r="H178" s="1173" t="str">
        <v>Yes</v>
      </c>
      <c r="I178" s="1175">
        <v>8641</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D-HBR262</v>
      </c>
      <c r="B179" s="1173" t="str">
        <v>Miami</v>
      </c>
      <c r="C179" s="1174">
        <v>46326</v>
      </c>
      <c r="D179" s="1173">
        <v>79</v>
      </c>
      <c r="E179" s="1173" t="str">
        <v>Received</v>
      </c>
      <c r="F179" s="1173" t="str">
        <v>Yes</v>
      </c>
      <c r="G179" s="1173">
        <v>88420</v>
      </c>
      <c r="H179" s="1173" t="str">
        <v>Yes</v>
      </c>
      <c r="I179" s="1175">
        <v>7502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FB-HBR252</v>
      </c>
      <c r="B180" s="1173" t="str">
        <v>Miami</v>
      </c>
      <c r="C180" s="1174">
        <v>46173</v>
      </c>
      <c r="D180" s="1173">
        <v>0</v>
      </c>
      <c r="E180" s="1173" t="str">
        <v>Received</v>
      </c>
      <c r="F180" s="1173" t="str">
        <v>Yes</v>
      </c>
      <c r="G180" s="1173">
        <v>50239.7</v>
      </c>
      <c r="H180" s="1173" t="str">
        <v>Yes</v>
      </c>
      <c r="I180" s="1175">
        <v>3682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871948D-8592-4502-A6AC-F6953E1A11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2026-06-12T15:21:31Z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