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64" documentId="8_{941262AC-BC69-4A39-A0F5-E6C0C5A7C19A}" xr6:coauthVersionLast="47" xr6:coauthVersionMax="47" xr10:uidLastSave="{987F2AA6-D25D-4B0C-878E-F29AA6F05B27}"/>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Footage'!$A$68:$DP$68</definedName>
    <definedName name="_xlnm._FilterDatabase" localSheetId="2" hidden="1">'UG Condensed'!$A$1:$BE$142</definedName>
  </definedNames>
  <calcPr calcId="191028"/>
  <pivotCaches>
    <pivotCache cacheId="500" r:id="rId12"/>
    <pivotCache cacheId="501" r:id="rId13"/>
    <pivotCache cacheId="502" r:id="rId14"/>
    <pivotCache cacheId="503" r:id="rId15"/>
    <pivotCache cacheId="5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W21" i="31"/>
  <c r="X19" i="31"/>
  <c r="W19" i="31"/>
  <c r="U268" i="30"/>
  <c r="U224" i="30"/>
  <c r="X23" i="31"/>
  <c r="W23" i="31"/>
  <c r="U202" i="30"/>
  <c r="X21" i="31"/>
  <c r="U216" i="30"/>
  <c r="W50" i="2"/>
  <c r="X50" i="2"/>
  <c r="X8" i="31"/>
  <c r="W8" i="31"/>
  <c r="U210" i="30"/>
  <c r="U194" i="30"/>
  <c r="U228" i="30"/>
  <c r="U226" i="30"/>
  <c r="W6" i="31"/>
  <c r="X6" i="31"/>
  <c r="X16" i="31"/>
  <c r="W16"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2" i="2"/>
  <c r="X32" i="2"/>
  <c r="W32" i="2"/>
  <c r="U227" i="30"/>
  <c r="U267" i="30"/>
  <c r="U265" i="30"/>
  <c r="U52" i="30"/>
  <c r="U55" i="30"/>
  <c r="U74" i="30"/>
  <c r="U56" i="30"/>
  <c r="U97" i="30"/>
  <c r="U54" i="30"/>
  <c r="U73" i="30"/>
  <c r="W51" i="2"/>
  <c r="X51" i="2"/>
  <c r="U213" i="30"/>
  <c r="U198" i="30"/>
  <c r="A1" i="32" a="1"/>
  <c r="A1" i="32" s="1"/>
  <c r="U278" i="30"/>
  <c r="U215" i="30"/>
  <c r="U60" i="30"/>
  <c r="U71" i="30"/>
  <c r="U38" i="30"/>
  <c r="U7" i="30"/>
  <c r="X18" i="31"/>
  <c r="W18" i="31"/>
  <c r="U90" i="30"/>
  <c r="U70" i="30"/>
  <c r="U69" i="30"/>
  <c r="U67" i="30"/>
  <c r="U66" i="30"/>
  <c r="U65" i="30"/>
  <c r="U64" i="30"/>
  <c r="U8" i="30"/>
  <c r="U217" i="30"/>
  <c r="U82" i="30"/>
  <c r="U57" i="30"/>
  <c r="U200" i="30"/>
  <c r="W55" i="2"/>
  <c r="X55" i="2"/>
  <c r="U206" i="30"/>
  <c r="U297" i="30"/>
  <c r="U58" i="30"/>
  <c r="U295" i="30"/>
  <c r="U280" i="30"/>
  <c r="U219" i="30"/>
  <c r="U284" i="30"/>
  <c r="U296" i="30"/>
  <c r="W56" i="2"/>
  <c r="X56" i="2"/>
  <c r="X65" i="2"/>
  <c r="W65" i="2"/>
  <c r="X64" i="2"/>
  <c r="W64" i="2"/>
  <c r="X63" i="2"/>
  <c r="W63" i="2"/>
  <c r="X62" i="2"/>
  <c r="W62" i="2"/>
  <c r="X61" i="2"/>
  <c r="W61" i="2"/>
  <c r="X60" i="2"/>
  <c r="W60" i="2"/>
  <c r="X59" i="2"/>
  <c r="W59" i="2"/>
  <c r="X58" i="2"/>
  <c r="W58" i="2"/>
  <c r="X57" i="2"/>
  <c r="W57" i="2"/>
  <c r="U287" i="30"/>
  <c r="U276" i="30"/>
  <c r="U290" i="30"/>
  <c r="U281" i="30"/>
  <c r="W24" i="31"/>
  <c r="X24" i="31"/>
  <c r="U286" i="30"/>
  <c r="U285" i="30"/>
  <c r="U288" i="30"/>
  <c r="U204" i="30"/>
  <c r="U298" i="30"/>
  <c r="U212" i="30"/>
  <c r="U205" i="30"/>
  <c r="U289" i="30"/>
  <c r="X315" i="30"/>
  <c r="U283" i="30"/>
  <c r="U203" i="30"/>
  <c r="U199" i="30"/>
  <c r="U275" i="30"/>
  <c r="U274" i="30"/>
  <c r="U259" i="30"/>
  <c r="U264" i="30"/>
  <c r="U263" i="30"/>
  <c r="U255" i="30"/>
  <c r="U253" i="30"/>
  <c r="U250" i="30"/>
  <c r="U249" i="30"/>
  <c r="U241" i="30"/>
  <c r="U235" i="30"/>
  <c r="U234" i="30"/>
  <c r="U233" i="30"/>
  <c r="U232" i="30"/>
  <c r="U231" i="30"/>
  <c r="U230" i="30"/>
  <c r="U222" i="30"/>
  <c r="U211" i="30"/>
  <c r="U201" i="30"/>
  <c r="U277" i="30"/>
  <c r="X17" i="2"/>
  <c r="W17" i="2"/>
  <c r="U252" i="30"/>
  <c r="U196" i="30"/>
  <c r="U293" i="30"/>
  <c r="U294" i="30"/>
  <c r="U258" i="30"/>
  <c r="W23" i="2"/>
  <c r="X23" i="2"/>
  <c r="U247" i="30"/>
  <c r="W48" i="2"/>
  <c r="X48" i="2"/>
  <c r="W49" i="2"/>
  <c r="X49" i="2"/>
  <c r="U266" i="30"/>
  <c r="U208" i="30"/>
  <c r="U218" i="30"/>
  <c r="U229" i="30"/>
  <c r="U292" i="30"/>
  <c r="W17" i="31"/>
  <c r="X17" i="31"/>
  <c r="U282" i="30"/>
  <c r="W44" i="2"/>
  <c r="X44" i="2"/>
  <c r="W45" i="2"/>
  <c r="X45" i="2"/>
  <c r="W38" i="2"/>
  <c r="X38" i="2"/>
  <c r="U291" i="30"/>
  <c r="X12" i="31"/>
  <c r="W12" i="31"/>
  <c r="X11" i="31"/>
  <c r="W11" i="31"/>
  <c r="U254" i="30"/>
  <c r="U244" i="30"/>
  <c r="X10" i="2"/>
  <c r="X5" i="31"/>
  <c r="W5" i="31"/>
  <c r="X4" i="31"/>
  <c r="W4" i="31"/>
  <c r="U251" i="30"/>
  <c r="X26" i="31"/>
  <c r="W26" i="31"/>
  <c r="U243" i="30"/>
  <c r="U239" i="30"/>
  <c r="X10" i="31"/>
  <c r="W10" i="31"/>
  <c r="X28" i="31"/>
  <c r="W28" i="31"/>
  <c r="U279" i="30"/>
  <c r="X30" i="31"/>
  <c r="W30" i="31"/>
  <c r="X15" i="31"/>
  <c r="W15" i="31"/>
  <c r="X132" i="2"/>
  <c r="X133" i="2"/>
  <c r="X134" i="2"/>
  <c r="X135" i="2"/>
  <c r="X136" i="2"/>
  <c r="X137" i="2"/>
  <c r="X138" i="2"/>
  <c r="X139" i="2"/>
  <c r="X140" i="2"/>
  <c r="X141" i="2"/>
  <c r="X142" i="2"/>
  <c r="X143" i="2"/>
  <c r="X37" i="2"/>
  <c r="W37" i="2"/>
  <c r="X43" i="2"/>
  <c r="W43" i="2"/>
  <c r="X9" i="31"/>
  <c r="W9" i="31"/>
  <c r="U223" i="30"/>
  <c r="U79" i="30"/>
  <c r="U246" i="30"/>
  <c r="X20" i="31"/>
  <c r="W20" i="31"/>
  <c r="X14" i="31"/>
  <c r="W14" i="31"/>
  <c r="W40" i="2"/>
  <c r="X40" i="2"/>
  <c r="W25" i="31"/>
  <c r="X25" i="31"/>
  <c r="X3" i="31"/>
  <c r="W3" i="31"/>
  <c r="W47" i="2"/>
  <c r="X47" i="2"/>
  <c r="X13" i="31"/>
  <c r="W13" i="31"/>
  <c r="X12" i="2"/>
  <c r="W12" i="2"/>
  <c r="W5" i="2"/>
  <c r="X5" i="2"/>
  <c r="W42" i="2"/>
  <c r="X42" i="2"/>
  <c r="X9" i="2"/>
  <c r="W9" i="2"/>
  <c r="W39" i="2"/>
  <c r="X39" i="2"/>
  <c r="U221" i="30"/>
  <c r="W3" i="2"/>
  <c r="X3" i="2"/>
  <c r="W4" i="2"/>
  <c r="X4" i="2"/>
  <c r="W25" i="2"/>
  <c r="W26" i="2"/>
  <c r="W27" i="2"/>
  <c r="W28" i="2"/>
  <c r="W29" i="2"/>
  <c r="W30" i="2"/>
  <c r="W31" i="2"/>
  <c r="W33" i="2"/>
  <c r="W34" i="2"/>
  <c r="W35" i="2"/>
  <c r="W36" i="2"/>
  <c r="W41" i="2"/>
  <c r="W46" i="2"/>
  <c r="W52" i="2"/>
  <c r="W53" i="2"/>
  <c r="W54" i="2"/>
  <c r="W24" i="2"/>
  <c r="W10" i="2"/>
  <c r="W11" i="2"/>
  <c r="W13" i="2"/>
  <c r="W14" i="2"/>
  <c r="W15" i="2"/>
  <c r="W16" i="2"/>
  <c r="W2" i="2"/>
  <c r="X28" i="2"/>
  <c r="X29" i="2"/>
  <c r="X30" i="2"/>
  <c r="X31" i="2"/>
  <c r="X33" i="2"/>
  <c r="X34" i="2"/>
  <c r="X35" i="2"/>
  <c r="X36" i="2"/>
  <c r="X41" i="2"/>
  <c r="X46" i="2"/>
  <c r="X11" i="2"/>
  <c r="X54" i="2"/>
  <c r="X53" i="2"/>
  <c r="X52" i="2"/>
  <c r="X27" i="31"/>
  <c r="W27" i="31"/>
  <c r="X2" i="31"/>
  <c r="W2" i="31"/>
  <c r="Y314" i="30"/>
  <c r="X314" i="30"/>
  <c r="Y313" i="30"/>
  <c r="X313" i="30"/>
  <c r="U309" i="30"/>
  <c r="U308" i="30"/>
  <c r="U307" i="30"/>
  <c r="U306" i="30"/>
  <c r="U305" i="30"/>
  <c r="U304" i="30"/>
  <c r="U303" i="30"/>
  <c r="U207" i="30"/>
  <c r="U248" i="30"/>
  <c r="U220" i="30"/>
  <c r="U260" i="30"/>
  <c r="U261" i="30"/>
  <c r="U262" i="30"/>
  <c r="U270" i="30"/>
  <c r="U271" i="30"/>
  <c r="X27" i="2"/>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2"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68" authorId="5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69" authorId="5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9" authorId="5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0" authorId="5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0" authorId="5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0" authorId="5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1" authorId="5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1" authorId="5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2" authorId="5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2" authorId="5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3" authorId="57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3" authorId="57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4" authorId="58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4" authorId="58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4" authorId="58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5" authorId="58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5" authorId="58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6" authorId="58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8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7" authorId="58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7" authorId="58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8" authorId="58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8" authorId="59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9" authorId="5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9" authorId="5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0" authorId="59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9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9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2" authorId="59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3" authorId="59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60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60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1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0" authorId="61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0" authorId="61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1" authorId="61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1" authorId="61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2" authorId="61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2" authorId="61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3" authorId="61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4" authorId="62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5" authorId="62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6" authorId="62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7" authorId="62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8" authorId="63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3" authorId="63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3" authorId="63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5" authorId="63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4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7" authorId="64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8" authorId="64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8" authorId="64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9" authorId="64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<sst xmlns="http://schemas.openxmlformats.org/spreadsheetml/2006/main" count="19071" uniqueCount="2419">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</sst>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5" totalsRowShown="0" headerRowDxfId="298" dataDxfId="297" tableBorderDxfId="296">
  <autoFilter ref="A21:AC6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C69" insertRow="1" totalsRowShown="0" headerRowDxfId="202" dataDxfId="201" tableBorderDxfId="200">
  <autoFilter ref="A68:AC6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SUM(U69-V69)</calculatedColumnFormula>
    </tableColumn>
    <tableColumn id="25" xr3:uid="{46B32F0B-D8D7-45A5-8929-840D7A8ECF37}" name="UG Percentage Complete" dataDxfId="176">
      <calculatedColumnFormula>IFERROR($V69/$U69,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C143" totalsRowShown="0" headerRowDxfId="170" dataDxfId="169" tableBorderDxfId="168">
  <autoFilter ref="A131:AC14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IFERROR($V132/$U132,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C130" totalsRowShown="0" headerRowDxfId="138" dataDxfId="137" tableBorderDxfId="136">
  <autoFilter ref="A72:AC13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8" totalsRowShown="0" headerRowDxfId="67" dataDxfId="66" headerRowBorderDxfId="65">
  <autoFilter ref="A191:AB298" xr:uid="{3754D8CF-035B-4624-939E-6943FE283BFD}"/>
  <sortState xmlns:xlrd2="http://schemas.microsoft.com/office/spreadsheetml/2017/richdata2" ref="A192:AB272">
    <sortCondition ref="B191:B27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2:AB309" totalsRowShown="0" tableBorderDxfId="37">
  <autoFilter ref="A302:AB309"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IFERROR($T303/$S303,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2:AC315" totalsRowShown="0" headerRowDxfId="10">
  <autoFilter ref="A312:AC3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SUM(V313-W313)</calculatedColumnFormula>
    </tableColumn>
    <tableColumn id="25" xr3:uid="{770FAB41-DACC-4B3F-B9E9-E295E26EBA4D}" name="Footage Remaining" dataDxfId="2">
      <calculatedColumnFormula>IFERROR($W313/$V313,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6-03-26T11:42:30.55" personId="{79160F3F-A2CD-4B5D-ACD4-80E02EA51DFF}" id="{F0888280-340F-4A91-9B3D-1AAEEE774A12}">
    <text>3-26-2026 Confirmed Actual Completed Footage.</text>
  </threadedComment>
  <threadedComment ref="U268" dT="2026-03-26T11:42:58.31" personId="{79160F3F-A2CD-4B5D-ACD4-80E02EA51DFF}" id="{0588421F-D1B5-46F4-B7A4-A6A406827548}">
    <text>3-26-2026 Conduit Placement Confirmed Completed.</text>
  </threadedComment>
  <threadedComment ref="T269" dT="2025-10-24T14:15:47.33" personId="{79160F3F-A2CD-4B5D-ACD4-80E02EA51DFF}" id="{F382406F-04AA-4560-A001-1FD1AD150E9C}">
    <text>10-24-2025 Confirmed Actual Completed Footage.</text>
  </threadedComment>
  <threadedComment ref="T269" dT="2026-02-12T12:04:43.81" personId="{79160F3F-A2CD-4B5D-ACD4-80E02EA51DFF}" id="{5455B33A-0341-4217-9C6C-376F9634415F}" parentId="{F382406F-04AA-4560-A001-1FD1AD150E9C}">
    <text>2-12-2026 Footage Updated From Previous COP Package.</text>
  </threadedComment>
  <threadedComment ref="U269" dT="2025-10-24T14:16:13.77" personId="{79160F3F-A2CD-4B5D-ACD4-80E02EA51DFF}" id="{D47DB38C-951F-48D0-BAF4-D295F9189733}">
    <text>10-23-2025 Conduit Placement Confirmed Completed.</text>
  </threadedComment>
  <threadedComment ref="U269" dT="2026-02-12T12:05:02.03" personId="{79160F3F-A2CD-4B5D-ACD4-80E02EA51DFF}" id="{0D36A99E-3C73-438A-8288-C12505E9C896}" parentId="{D47DB38C-951F-48D0-BAF4-D295F9189733}">
    <text>2-12-2026 Footage Updated From Previous COP Package.</text>
  </threadedComment>
  <threadedComment ref="Q270" dT="2025-01-29T22:16:27.08" personId="{79160F3F-A2CD-4B5D-ACD4-80E02EA51DFF}" id="{E0656D9E-91FB-43EA-BA86-B9995DFABA33}">
    <text>Assigned To Barlett Fiber Per Curtis On 1/29/2025.</text>
  </threadedComment>
  <threadedComment ref="T270" dT="2025-08-28T18:47:07.25" personId="{79160F3F-A2CD-4B5D-ACD4-80E02EA51DFF}" id="{E93D87B3-3FBB-4ECE-A260-E3DA40656D32}">
    <text>8-28-2025 Confirmed Actual Completed Footage.</text>
  </threadedComment>
  <threadedComment ref="U270" dT="2025-08-28T18:48:13.27" personId="{79160F3F-A2CD-4B5D-ACD4-80E02EA51DFF}" id="{C0706972-4404-4AC2-9F60-7E1BECE80834}">
    <text>8-28-2025 Conduit Placement Confirmed Completed.</text>
  </threadedComment>
  <threadedComment ref="T271" dT="2025-08-27T18:49:17.58" personId="{79160F3F-A2CD-4B5D-ACD4-80E02EA51DFF}" id="{24B742A4-1CDA-4ECA-91C3-1197BE43FF62}">
    <text>8-27-2025 Confirmed Actual Completed Footage.</text>
  </threadedComment>
  <threadedComment ref="U271" dT="2025-08-27T18:49:51.28" personId="{79160F3F-A2CD-4B5D-ACD4-80E02EA51DFF}" id="{1B31B59A-2D5F-402A-925E-BB7C97DFA533}">
    <text>8-27-2025 Conduit Placement Confirmed Completed.</text>
  </threadedComment>
  <threadedComment ref="T272" dT="2025-09-03T16:33:54.38" personId="{79160F3F-A2CD-4B5D-ACD4-80E02EA51DFF}" id="{27B8619C-5C7F-45EA-AC39-FB33987A8417}">
    <text>9-3-2025 Confirmed Actual Completed Footage.</text>
  </threadedComment>
  <threadedComment ref="U272" dT="2025-09-03T16:34:18.42" personId="{79160F3F-A2CD-4B5D-ACD4-80E02EA51DFF}" id="{2ABA58B2-A453-411E-9D6B-092ACC54AF58}">
    <text>9-3-2025 Conduit Placement Confirmed Completed.</text>
  </threadedComment>
  <threadedComment ref="T273" dT="2026-01-22T15:37:27.51" personId="{79160F3F-A2CD-4B5D-ACD4-80E02EA51DFF}" id="{C1437040-BD6F-4B71-A174-A63D12FE65F0}">
    <text>1-22-2026 Confirmed Actual Completed Footage.</text>
  </threadedComment>
  <threadedComment ref="U273" dT="2026-01-18T19:06:49.29" personId="{79160F3F-A2CD-4B5D-ACD4-80E02EA51DFF}" id="{19EAB0C6-1425-4247-8A45-FCC0FB3D1AED}">
    <text>1-22-2026 Conduit Placement Confirmed Completed.</text>
  </threadedComment>
  <threadedComment ref="S274" dT="2025-11-07T21:20:51.48" personId="{79160F3F-A2CD-4B5D-ACD4-80E02EA51DFF}" id="{EC719E92-C077-43B7-BBDA-FF7B8D67D5DF}">
    <text>11-7-2025 Additional Footage Added For Connection Conduit That Was Not Completed By The MDU Vendor.</text>
  </threadedComment>
  <threadedComment ref="T274" dT="2025-11-07T21:28:03.34" personId="{79160F3F-A2CD-4B5D-ACD4-80E02EA51DFF}" id="{6FE375DB-D560-49AB-9894-D42851ABC6FF}">
    <text>11-7-2025 Additional Footage Added For Connection Conduit That Was Not Completed By The MDU Vendor.</text>
  </threadedComment>
  <threadedComment ref="T274" dT="2025-12-31T16:43:31.93" personId="{79160F3F-A2CD-4B5D-ACD4-80E02EA51DFF}" id="{938E8F24-F356-4846-BC92-6C6DEBCA159F}" parentId="{6FE375DB-D560-49AB-9894-D42851ABC6FF}">
    <text>12-31-2025 Confirmed Actual Completed Footage.</text>
  </threadedComment>
  <threadedComment ref="U274" dT="2025-12-31T16:44:01.34" personId="{79160F3F-A2CD-4B5D-ACD4-80E02EA51DFF}" id="{86C231E1-31D3-477D-8A75-806AA4FADE40}">
    <text>12-31-2025 Conduit Placement Confirmed Completed.</text>
  </threadedComment>
  <threadedComment ref="T275" dT="2026-01-13T21:28:05.63" personId="{74F12554-A315-4F9B-B137-457CC8B8B285}" id="{15178492-A7D4-4725-AE16-54B81F8805BE}">
    <text>1-13-2025 Confirmed Actual Completed Footage.  Change Order Request Sent to Tillman.</text>
  </threadedComment>
  <threadedComment ref="U275" dT="2026-01-18T19:07:06.26" personId="{79160F3F-A2CD-4B5D-ACD4-80E02EA51DFF}" id="{BC73194F-E293-4B2D-A1FC-7E404092361A}">
    <text>1-7-2026 Conduit Placement Confirmed Completed.</text>
  </threadedComment>
  <threadedComment ref="T276" dT="2026-02-18T20:05:05.58" personId="{79160F3F-A2CD-4B5D-ACD4-80E02EA51DFF}" id="{A98BE3A8-337A-4FE4-AC67-017D4B5FBC87}">
    <text>2-18-2026 Confirmed Actual Completed Footage.</text>
  </threadedComment>
  <threadedComment ref="U276" dT="2026-02-18T20:05:56.81" personId="{79160F3F-A2CD-4B5D-ACD4-80E02EA51DFF}" id="{3C71D945-CF91-47B5-9BB0-67B3A7AA6711}">
    <text>2-18-2026 Conduit Placement Confirmed Completed.</text>
  </threadedComment>
  <threadedComment ref="T277" dT="2026-02-13T14:56:00.16" personId="{79160F3F-A2CD-4B5D-ACD4-80E02EA51DFF}" id="{12588EC4-9811-492A-9A60-A16A1FB09105}">
    <text>2-13-2026 Confirmed Actual Completed Footage.</text>
  </threadedComment>
  <threadedComment ref="U277" dT="2026-02-13T14:57:12.34" personId="{79160F3F-A2CD-4B5D-ACD4-80E02EA51DFF}" id="{A69F6EB8-8025-41C5-AA8D-65B8B395FC6F}">
    <text>2-13-2025 Conduit Placement Confirmed Completed.</text>
  </threadedComment>
  <threadedComment ref="T278" dT="2026-03-02T15:57:56.06" personId="{79160F3F-A2CD-4B5D-ACD4-80E02EA51DFF}" id="{ED6D5542-FEED-43B0-95EB-A4F8D3E3730A}">
    <text>3-2-2026 Confirmed Actual Completed Footage.</text>
  </threadedComment>
  <threadedComment ref="U278" dT="2026-03-02T15:58:32.41" personId="{79160F3F-A2CD-4B5D-ACD4-80E02EA51DFF}" id="{FB492AF6-E564-4A7C-9755-E53B7798C17F}">
    <text>3-2-2026 Conduit Placement Confirmed Completed.</text>
  </threadedComment>
  <threadedComment ref="T279" dT="2026-01-18T17:12:51.84" personId="{79160F3F-A2CD-4B5D-ACD4-80E02EA51DFF}" id="{2D2B9981-4324-4855-A594-46124D70FC47}">
    <text>1-6-2026 Confirmed Actual Completed Footage.</text>
  </threadedComment>
  <threadedComment ref="U279" dT="2026-01-18T17:14:26.89" personId="{79160F3F-A2CD-4B5D-ACD4-80E02EA51DFF}" id="{0158FCDB-5746-4906-8BAB-94D3F90B878A}">
    <text>1-6-2026 Fiber Placement and Splicing.</text>
  </threadedComment>
  <threadedComment ref="T280" dT="2026-02-20T13:00:18.94" personId="{79160F3F-A2CD-4B5D-ACD4-80E02EA51DFF}" id="{BAA40511-3275-40B5-86A2-703F450511FE}">
    <text>2-19-2026 Confirmed Actual Completed Footage.</text>
  </threadedComment>
  <threadedComment ref="U280" dT="2026-02-20T13:00:45.23" personId="{79160F3F-A2CD-4B5D-ACD4-80E02EA51DFF}" id="{B83338A2-9A43-4478-8D32-2AF51F0EE5D7}">
    <text>2-19-2026 Conduit Placement Confirmed Completed.</text>
  </threadedComment>
  <threadedComment ref="T281" dT="2026-02-18T14:14:07.56" personId="{79160F3F-A2CD-4B5D-ACD4-80E02EA51DFF}" id="{0D3ECAD9-AD0C-4008-91D4-C10F6C9BDE65}">
    <text>2-18-2026 Confirmed Actual Completed Footage.</text>
  </threadedComment>
  <threadedComment ref="U281" dT="2026-02-18T14:14:32.51" personId="{79160F3F-A2CD-4B5D-ACD4-80E02EA51DFF}" id="{C9344CE6-A1EB-4F93-99E9-82DD02424943}">
    <text>2-18-2026 Conduit Placement Confirmed Completed.</text>
  </threadedComment>
  <threadedComment ref="T282" dT="2026-02-10T14:54:16.11" personId="{79160F3F-A2CD-4B5D-ACD4-80E02EA51DFF}" id="{A1523670-8299-49F8-BC0E-C17A11A5158C}">
    <text>2-10-2026 Confirmed Actual Completed Footage.</text>
  </threadedComment>
  <threadedComment ref="U282" dT="2026-02-10T14:55:05.90" personId="{79160F3F-A2CD-4B5D-ACD4-80E02EA51DFF}" id="{86484425-BF2B-438E-BF87-CAF79B32145E}">
    <text>2-10-2026 Conduit Placement Confirmed Completed.</text>
  </threadedComment>
  <threadedComment ref="T283" dT="2026-02-16T13:22:46.91" personId="{79160F3F-A2CD-4B5D-ACD4-80E02EA51DFF}" id="{33E99D0C-0814-4C46-8BC3-69176613FEF8}">
    <text>2-16-2026 Confirmed Actual Completed Footage.</text>
  </threadedComment>
  <threadedComment ref="U283" dT="2026-02-16T13:23:40.02" personId="{79160F3F-A2CD-4B5D-ACD4-80E02EA51DFF}" id="{C187D7AE-04F5-45E6-86C3-93F833FB12C1}">
    <text>2-16-2026 Conduit Placement Confirmed Completed.</text>
  </threadedComment>
  <threadedComment ref="T284" dT="2026-02-19T20:59:10.79" personId="{79160F3F-A2CD-4B5D-ACD4-80E02EA51DFF}" id="{A93E8060-FB3D-4C47-B412-85B26289FD9A}">
    <text>2-19-2026 Confirmed Actual Completed Footage.</text>
  </threadedComment>
  <threadedComment ref="U284" dT="2026-02-19T20:59:38.59" personId="{79160F3F-A2CD-4B5D-ACD4-80E02EA51DFF}" id="{816BA403-EF78-4DFA-B289-1EEC0C36F62B}">
    <text>2-19-2026 Conduit Placement Confirmed Completed.</text>
  </threadedComment>
  <threadedComment ref="T285" dT="2026-02-17T15:58:40.00" personId="{79160F3F-A2CD-4B5D-ACD4-80E02EA51DFF}" id="{862963C8-16FB-4FBE-A563-F04E36DD6647}">
    <text>2-17-2026 Confirmed Actual Completed Footage.</text>
  </threadedComment>
  <threadedComment ref="U285" dT="2026-02-17T15:59:02.04" personId="{79160F3F-A2CD-4B5D-ACD4-80E02EA51DFF}" id="{6A78E1E5-9584-46C6-AD45-750D3B8605FA}">
    <text>2-17-2026 Conduit Placement Confirmed Completed.</text>
  </threadedComment>
  <threadedComment ref="T286" dT="2026-02-17T18:00:31.18" personId="{79160F3F-A2CD-4B5D-ACD4-80E02EA51DFF}" id="{88D4BA5F-33A5-497A-BF7C-EA1BC2724A62}">
    <text>2-17-2026 Confirmed Actual Completed Footage.</text>
  </threadedComment>
  <threadedComment ref="U286" dT="2026-02-17T18:00:51.95" personId="{79160F3F-A2CD-4B5D-ACD4-80E02EA51DFF}" id="{C4086BEF-76A4-453B-A210-12AA39763842}">
    <text>2-17-2026 Conduit Placement Confirmed Completed.</text>
  </threadedComment>
  <threadedComment ref="T287" dT="2026-02-19T14:30:10.12" personId="{79160F3F-A2CD-4B5D-ACD4-80E02EA51DFF}" id="{C43B3F3A-D6D4-4B7C-BB0A-82652D331B68}">
    <text>2-19-2026 Confirmed Actual Completed Footage.</text>
  </threadedComment>
  <threadedComment ref="U287" dT="2026-02-19T14:30:34.37" personId="{79160F3F-A2CD-4B5D-ACD4-80E02EA51DFF}" id="{7E55D298-EB53-4E0C-BF92-B426C0508B77}">
    <text>2-19-2026 Conduit Placement Confirmed Completed.</text>
  </threadedComment>
  <threadedComment ref="T288" dT="2026-02-17T15:37:22.67" personId="{79160F3F-A2CD-4B5D-ACD4-80E02EA51DFF}" id="{D24D63EC-D1D5-4834-AD1C-EE7FD18570C3}">
    <text>2-17-2026 Confirmed Actual Completed Footage.</text>
  </threadedComment>
  <threadedComment ref="U288" dT="2026-02-17T15:37:49.69" personId="{79160F3F-A2CD-4B5D-ACD4-80E02EA51DFF}" id="{67527DD3-1FB9-46BB-9494-9F7FF897EFAA}">
    <text>2-17-2026 Conduit Placement Confirmed Completed.</text>
  </threadedComment>
  <threadedComment ref="T289" dT="2026-02-16T16:49:47.05" personId="{79160F3F-A2CD-4B5D-ACD4-80E02EA51DFF}" id="{5564551D-A5BD-432E-A187-17A5D71C1715}">
    <text>2-16-2026 Confirmed Actual Completed Footage.</text>
  </threadedComment>
  <threadedComment ref="U289" dT="2026-02-16T16:40:15.02" personId="{79160F3F-A2CD-4B5D-ACD4-80E02EA51DFF}" id="{DD76A7F3-87D7-4206-BF6B-B7F1D7526D5B}">
    <text>2-16-2026 Conduit Placement Confirmed Completed.</text>
  </threadedComment>
  <threadedComment ref="T290" dT="2026-02-18T14:43:09.25" personId="{79160F3F-A2CD-4B5D-ACD4-80E02EA51DFF}" id="{BFCBF5C6-B997-45F7-AE9E-7905397BA65A}">
    <text>2-18-2026 Confirmed Actual Completed Footage.</text>
  </threadedComment>
  <threadedComment ref="U290" dT="2026-02-18T14:43:38.89" personId="{79160F3F-A2CD-4B5D-ACD4-80E02EA51DFF}" id="{F788B7FD-C780-4157-9258-2D767F1B8917}">
    <text>2-18-2026 Conduit Placement Confirmed Completed.</text>
  </threadedComment>
  <threadedComment ref="T291" dT="2026-02-05T16:55:24.02" personId="{79160F3F-A2CD-4B5D-ACD4-80E02EA51DFF}" id="{D88503A3-D444-4F31-BCD5-F9D8D89310D3}">
    <text>2-5-2026 Confirmed Actual Completed Footage.</text>
  </threadedComment>
  <threadedComment ref="U291" dT="2026-02-05T16:56:02.66" personId="{79160F3F-A2CD-4B5D-ACD4-80E02EA51DFF}" id="{9B46CB5B-C96A-43F5-9326-58F5A9619D94}">
    <text>2-5-2026 Conduit Placement Confirmed Completed.</text>
  </threadedComment>
  <threadedComment ref="T292" dT="2026-02-11T17:20:15.61" personId="{79160F3F-A2CD-4B5D-ACD4-80E02EA51DFF}" id="{14D1427B-9C11-4284-B744-EA9B67F3CF3A}">
    <text>2-11-2026 Confirmed Actual Completed Footage.</text>
  </threadedComment>
  <threadedComment ref="U292" dT="2026-02-11T17:21:08.01" personId="{79160F3F-A2CD-4B5D-ACD4-80E02EA51DFF}" id="{071B4E70-659E-4D73-97DE-0FFFBF9EBFB7}">
    <text>2-11-2026 Conduit Placement Confirmed Completed.</text>
  </threadedComment>
  <threadedComment ref="T293" dT="2026-02-12T21:05:41.41" personId="{79160F3F-A2CD-4B5D-ACD4-80E02EA51DFF}" id="{FE4DFD32-6BA4-4777-9F6B-8BE5755F0E1B}">
    <text>2-12-2026 Confirmed Actual Completed Footage.</text>
  </threadedComment>
  <threadedComment ref="U293" dT="2026-02-12T21:06:06.02" personId="{79160F3F-A2CD-4B5D-ACD4-80E02EA51DFF}" id="{D40C653A-FB90-47B3-9402-B36AF5F4FA0A}">
    <text>2-12-2026 Conduit Placement Confirmed Completed.</text>
  </threadedComment>
  <threadedComment ref="T294" dT="2026-02-12T19:32:43.48" personId="{79160F3F-A2CD-4B5D-ACD4-80E02EA51DFF}" id="{9CA5400C-C01D-4D8C-B7DF-11F5FF10AC63}">
    <text>2-12-2026 Confirmed Actual Completed Footage.</text>
  </threadedComment>
  <threadedComment ref="U294" dT="2026-02-12T19:33:08.78" personId="{79160F3F-A2CD-4B5D-ACD4-80E02EA51DFF}" id="{7544F845-A0AE-4FE1-AB49-BEE750E1B672}">
    <text>2-12-2026 Conduit Placement Confirmed Completed.</text>
  </threadedComment>
  <threadedComment ref="T295" dT="2026-02-20T14:55:19.17" personId="{79160F3F-A2CD-4B5D-ACD4-80E02EA51DFF}" id="{341BF7B9-F649-4457-9E27-4C42A82B3A28}">
    <text>2-20-2026 Confirmed Actual Completed Footage.</text>
  </threadedComment>
  <threadedComment ref="U295" dT="2026-02-20T14:55:46.10" personId="{79160F3F-A2CD-4B5D-ACD4-80E02EA51DFF}" id="{6DB2574A-CEC9-455B-B241-7DA7F42E31F0}">
    <text>2-20-2026 Conduit Placement Confirmed Completed.</text>
  </threadedComment>
  <threadedComment ref="T296" dT="2026-02-19T20:56:27.06" personId="{79160F3F-A2CD-4B5D-ACD4-80E02EA51DFF}" id="{BFEFFAC8-E32F-4388-A97A-FFC17E5EBE0A}">
    <text>2-19-2026 Confirmed Actual Completed Footage.</text>
  </threadedComment>
  <threadedComment ref="U296" dT="2026-02-19T20:56:50.78" personId="{79160F3F-A2CD-4B5D-ACD4-80E02EA51DFF}" id="{2076A592-7331-4983-8515-AAEFE47D110C}">
    <text>2-19-2026 Conduit Placement Confirmed Completed.</text>
  </threadedComment>
  <threadedComment ref="T297" dT="2026-02-20T17:01:14.41" personId="{79160F3F-A2CD-4B5D-ACD4-80E02EA51DFF}" id="{7F7D4AE3-F598-4968-A316-5ADD1A134145}">
    <text>2-20-2026 Confirmed Actual Completed Footage.</text>
  </threadedComment>
  <threadedComment ref="U297" dT="2026-02-20T17:01:41.28" personId="{79160F3F-A2CD-4B5D-ACD4-80E02EA51DFF}" id="{DD46B0C2-70B9-4B9E-AD1F-FBC2D3708C5F}">
    <text>2-20-2026 Conduit Placement Confirmed Completed.</text>
  </threadedComment>
  <threadedComment ref="T298" dT="2026-02-16T19:35:14.22" personId="{79160F3F-A2CD-4B5D-ACD4-80E02EA51DFF}" id="{04127213-04CF-455F-8D7F-0714A2AE622C}">
    <text>2-16-2026 Confirmed Actual Completed Footage.</text>
  </threadedComment>
  <threadedComment ref="U298" dT="2026-02-16T19:35:42.56" personId="{79160F3F-A2CD-4B5D-ACD4-80E02EA51DFF}" id="{5A83E30D-A46A-43F1-9A85-3AA665B4FEE1}">
    <text>2-16-2026 Conduit Placement Confirmed Completed.</text>
  </threadedComment>
  <threadedComment ref="A303" dT="2025-02-27T13:01:24.28" personId="{79160F3F-A2CD-4B5D-ACD4-80E02EA51DFF}" id="{A37A4793-E60C-4CE6-A76D-C7E3B8D681AB}">
    <text>NTP Received Fiber Placement and Splice Only Project.</text>
  </threadedComment>
  <threadedComment ref="D303" dT="2025-10-13T19:33:59.98" personId="{79160F3F-A2CD-4B5D-ACD4-80E02EA51DFF}" id="{DA91151F-4A1B-4C7E-8021-AEA313E78314}">
    <text>10-13-2025 Light Levels Sent On 5-23-2025 and 10-13-2025.</text>
  </threadedComment>
  <threadedComment ref="Q303" dT="2025-01-29T22:16:27.08" personId="{79160F3F-A2CD-4B5D-ACD4-80E02EA51DFF}" id="{22BB94B6-292D-4F48-9F8F-2E7606AE5DB2}">
    <text>Assigned To Barlett Fiber Per Curtis On 1/29/2025.</text>
  </threadedComment>
  <threadedComment ref="A304" dT="2025-02-27T13:01:41.97" personId="{79160F3F-A2CD-4B5D-ACD4-80E02EA51DFF}" id="{1C613D79-198D-4F2E-B2B9-68EF42CB9F7B}">
    <text>NTP Received Fiber Placement and Splice Only Project.</text>
  </threadedComment>
  <threadedComment ref="D304" dT="2025-10-13T19:34:27.77" personId="{79160F3F-A2CD-4B5D-ACD4-80E02EA51DFF}" id="{CBF15CBA-88EB-470D-A62F-EE9DD467B0E9}">
    <text>10-13-2025 Light Levels Sent On 5-27-2025 and 10-13-2025.</text>
  </threadedComment>
  <threadedComment ref="Q304" dT="2025-01-29T22:16:27.08" personId="{79160F3F-A2CD-4B5D-ACD4-80E02EA51DFF}" id="{C6D60ED1-BBF7-4E26-82EE-4A886DDDEEC6}">
    <text>Assigned To Barlett Fiber Per Curtis On 1/29/2025.</text>
  </threadedComment>
  <threadedComment ref="A305" dT="2025-02-27T13:01:49.84" personId="{79160F3F-A2CD-4B5D-ACD4-80E02EA51DFF}" id="{F6E499A0-F22E-4BC3-99F7-2214F12B4AF1}">
    <text>NTP Received Fiber Placement and Splice Only Project.</text>
  </threadedComment>
  <threadedComment ref="D305" dT="2025-10-13T19:34:54.93" personId="{79160F3F-A2CD-4B5D-ACD4-80E02EA51DFF}" id="{5A6DA43F-3E8D-489F-A7C7-81F36A33DD07}">
    <text>10-13-2025 Light Levels Sent On 5-27-2025 and 10-13-2025.</text>
  </threadedComment>
  <threadedComment ref="Q305" dT="2025-01-29T22:16:27.08" personId="{79160F3F-A2CD-4B5D-ACD4-80E02EA51DFF}" id="{71A8135D-E913-4871-A81E-2F6A38E72F03}">
    <text>Assigned To Barlett Fiber Per Curtis On 1/29/2025.</text>
  </threadedComment>
  <threadedComment ref="A306" dT="2025-02-26T19:39:10.79" personId="{79160F3F-A2CD-4B5D-ACD4-80E02EA51DFF}" id="{D9F82B91-30C2-447A-9648-88D40C07F333}">
    <text>NTP Received Fiber Placement and Splice Only Project.</text>
  </threadedComment>
  <threadedComment ref="D306" dT="2025-10-13T19:35:38.16" personId="{79160F3F-A2CD-4B5D-ACD4-80E02EA51DFF}" id="{7DFF0006-B99C-46CE-90DA-63CA840B8AD8}">
    <text>10-13-2025 Light Levels Sent On 7-1-2025 and 10-13-2025.</text>
  </threadedComment>
  <threadedComment ref="D307" dT="2025-10-13T19:36:00.24" personId="{79160F3F-A2CD-4B5D-ACD4-80E02EA51DFF}" id="{BFFB3A05-E815-4E8B-986D-A7F5FC862DC2}">
    <text>10-13-2025 Light Levels Sent On 5-6-2025 and 10-13-2025.</text>
  </threadedComment>
  <threadedComment ref="A308" dT="2025-02-26T16:54:04.19" personId="{79160F3F-A2CD-4B5D-ACD4-80E02EA51DFF}" id="{34365959-AADA-4175-BEAD-5AE4D2FD766E}">
    <text>NTP Received Splice Only Project.</text>
  </threadedComment>
  <threadedComment ref="D308" dT="2025-10-13T19:36:40.93" personId="{79160F3F-A2CD-4B5D-ACD4-80E02EA51DFF}" id="{670D42A8-5418-4E36-950C-1200A0E7FE7D}">
    <text>10-13-2025 Light Levels Sent On 10-13-2025.</text>
  </threadedComment>
  <threadedComment ref="A309" dT="2025-02-26T19:38:35.07" personId="{79160F3F-A2CD-4B5D-ACD4-80E02EA51DFF}" id="{A24F9781-5662-44CF-BEE7-9DE1D8BBE520}">
    <text>NTP Received Fiber Placement and Splice Only Project.</text>
  </threadedComment>
  <threadedComment ref="D30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03/26/2026  9:38 AM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3" t="s">
        <v>1</v>
      </c>
      <c r="B4" s="1413"/>
      <c r="C4" s="1413"/>
      <c r="D4" s="1413"/>
      <c r="E4" s="1413"/>
      <c r="F4" s="1413"/>
      <c r="G4" s="1413"/>
      <c r="H4" s="1413"/>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f>
        <v>126</v>
      </c>
      <c r="B10" s="1390"/>
      <c r="C10" s="1088"/>
      <c r="D10" s="1389" cm="1">
        <f t="array" ref="D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Footage'!U2:U143),'Tillman UG Footage'!U2:U143,0)))</f>
        <v>709688</v>
      </c>
      <c r="E10" s="1391"/>
      <c r="F10" s="1390"/>
      <c r="G10" s="1088"/>
      <c r="H10" s="1392" cm="1">
        <f t="array" ref="H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Footage'!V2:V143),'Tillman UG Footage'!V2:V143,0)))</f>
        <v>54322</v>
      </c>
      <c r="I10" s="1393"/>
      <c r="J10" s="1394"/>
      <c r="K10" s="1088"/>
      <c r="L10" s="1395" cm="1">
        <f t="array" ref="L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Footage'!W2:W143),'Tillman UG Footage'!W2:W143,0)))</f>
        <v>655366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7.6543495169708375E-2</v>
      </c>
      <c r="B13" s="1399"/>
      <c r="C13" s="1088"/>
      <c r="D13" s="1404" cm="1">
        <f t="array" ref="D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Footage'!N2:N143),'Tillman UG Footage'!N2:N143,0)))</f>
        <v>7742040.4500000011</v>
      </c>
      <c r="E13" s="1405"/>
      <c r="F13" s="1406"/>
      <c r="G13" s="1088"/>
      <c r="H13" s="1389" cm="1">
        <f t="array" ref="H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Footage'!H2:H143),'Tillman UG Footage'!H2:H143,0)))</f>
        <v>6429</v>
      </c>
      <c r="I13" s="1391"/>
      <c r="J13" s="1390"/>
      <c r="K13" s="1088"/>
      <c r="L13" s="1381">
        <f>COUNTA('Completed Projects Pending PW'!A2:A42)-COUNTIF('Completed Projects Pending PW'!A2:A42,"")</f>
        <v>19</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f>
        <v>4</v>
      </c>
      <c r="C17" s="1093" cm="1">
        <f t="array" ref="C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Footage'!U2:U143),'Tillman UG Footage'!U2:U143,0)))</f>
        <v>17813</v>
      </c>
      <c r="D17" s="1099" cm="1">
        <f t="array" ref="D17">IFERROR(SUMPRODUCT(((('Tillman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Footage'!V2:V143),'Tillman UG Footage'!V2:V143,0)))/C17,0)</f>
        <v>0.33116263403132545</v>
      </c>
      <c r="E17" s="1088"/>
      <c r="F17" s="1096" t="s">
        <v>29</v>
      </c>
      <c r="G17" s="1093" cm="1">
        <f t="array" ref="G17">SUMPRODUCT(--(IF($B$5="All",TRUE,'Tillman UG Footage'!B2:B143=$B$5))*--('Tillman UG Footage'!P2:P143="In Process")*--(IF($F$5="All",TRUE,ISNUMBER(FIND($F$5,'Tillman UG Footage'!D2:D143&amp;" "))))*--(IF($H$5="All",TRUE,ISNUMBER(FIND($H$5,'Tillman UG Footage'!F2:F143&amp;" ")))))</f>
        <v>14</v>
      </c>
      <c r="H17" s="1093" cm="1">
        <f t="array" ref="H17">SUMPRODUCT(--(IF($B$5="All",TRUE,'Tillman UG Footage'!B2:B143=$B$5))*--('Tillman UG Footage'!P2:P143="In Process")*--(IF($F$5="All",TRUE,ISNUMBER(FIND($F$5,'Tillman UG Footage'!D2:D143&amp;" "))))*--(IF($H$5="All",TRUE,ISNUMBER(FIND($H$5,'Tillman UG Footage'!F2:F143&amp;" "))))*(IF(ISNUMBER('Tillman UG Footage'!U2:U143),'Tillman UG Footage'!U2:U143,0)))</f>
        <v>75269</v>
      </c>
      <c r="I17" s="1099" cm="1">
        <f t="array" ref="I17">SUMPRODUCT(--(IF($B$5="All",TRUE,'Tillman UG Footage'!B2:B143=$B$5))*--('Tillman UG Footage'!P2:P143="In Process")*--(IF($F$5="All",TRUE,ISNUMBER(FIND($F$5,'Tillman UG Footage'!D2:D143&amp;" "))))*--(IF($H$5="All",TRUE,ISNUMBER(FIND($H$5,'Tillman UG Footage'!F2:F143&amp;" "))))*(IF(ISNUMBER('Tillman UG Footage'!N2:N143),'Tillman UG Footage'!N2:N143,0)))</f>
        <v>922258.89999999991</v>
      </c>
      <c r="J17" s="1088"/>
      <c r="K17" s="1096" t="s">
        <v>30</v>
      </c>
      <c r="L17" s="1093" cm="1">
        <f t="array" ref="L17">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Footage'!J2:J143="Received"))</f>
        <v>42</v>
      </c>
      <c r="M17" s="1099">
        <f>IFERROR(L17/SUM(L17:L19),0)</f>
        <v>0.33333333333333331</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f>
        <v>10</v>
      </c>
      <c r="C18" s="1094" cm="1">
        <f t="array" ref="C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Footage'!U2:U143),'Tillman UG Footage'!U2:U143,0)))</f>
        <v>22963</v>
      </c>
      <c r="D18" s="1100" cm="1">
        <f t="array" ref="D18">IFERROR(SUMPRODUCT(((('Tillman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Footage'!V2:V143),'Tillman UG Footage'!V2:V143,0)))/C18,0)</f>
        <v>0.17105778861646997</v>
      </c>
      <c r="E18" s="1088"/>
      <c r="F18" s="1097" t="s">
        <v>32</v>
      </c>
      <c r="G18" s="1094" cm="1">
        <f t="array" ref="G18">SUMPRODUCT(--(IF($B$5="All",TRUE,'Tillman UG Footage'!B2:B143=$B$5))*--('Tillman UG Footage'!P2:P143="Not Started")*--(IF($F$5="All",TRUE,ISNUMBER(FIND($F$5,'Tillman UG Footage'!D2:D143&amp;" "))))*--(IF($H$5="All",TRUE,ISNUMBER(FIND($H$5,'Tillman UG Footage'!F2:F143&amp;" ")))))</f>
        <v>96</v>
      </c>
      <c r="H18" s="1094" cm="1">
        <f t="array" ref="H18">SUMPRODUCT(--(IF($B$5="All",TRUE,'Tillman UG Footage'!B2:B143=$B$5))*--('Tillman UG Footage'!P2:P143="Not Started")*--(IF($F$5="All",TRUE,ISNUMBER(FIND($F$5,'Tillman UG Footage'!D2:D143&amp;" "))))*--(IF($H$5="All",TRUE,ISNUMBER(FIND($H$5,'Tillman UG Footage'!F2:F143&amp;" "))))*(IF(ISNUMBER('Tillman UG Footage'!U2:U143),'Tillman UG Footage'!U2:U143,0)))</f>
        <v>573737</v>
      </c>
      <c r="I18" s="1100" cm="1">
        <f t="array" ref="I18">SUMPRODUCT(--(IF($B$5="All",TRUE,'Tillman UG Footage'!B2:B143=$B$5))*--('Tillman UG Footage'!P2:P143="Not Started")*--(IF($F$5="All",TRUE,ISNUMBER(FIND($F$5,'Tillman UG Footage'!D2:D143&amp;" "))))*--(IF($H$5="All",TRUE,ISNUMBER(FIND($H$5,'Tillman UG Footage'!F2:F143&amp;" "))))*(IF(ISNUMBER('Tillman UG Footage'!N2:N143),'Tillman UG Footage'!N2:N143,0)))</f>
        <v>5963146.0500000007</v>
      </c>
      <c r="J18" s="1088"/>
      <c r="K18" s="1097" t="s">
        <v>33</v>
      </c>
      <c r="L18" s="1094" cm="1">
        <f t="array" ref="L18">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Footage'!J2:J143="Pending"))</f>
        <v>78</v>
      </c>
      <c r="M18" s="1100">
        <f>IFERROR(L18/SUM(L17:L19),0)</f>
        <v>0.61904761904761907</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f>
        <v>28</v>
      </c>
      <c r="C19" s="1093" cm="1">
        <f t="array" ref="C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Footage'!U2:U143),'Tillman UG Footage'!U2:U143,0)))</f>
        <v>118794</v>
      </c>
      <c r="D19" s="1099" cm="1">
        <f t="array" ref="D19">IFERROR(SUMPRODUCT(((('Tillman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Footage'!V2:V143),'Tillman UG Footage'!V2:V143,0)))/C19,0)</f>
        <v>0.18261865077360809</v>
      </c>
      <c r="E19" s="1088"/>
      <c r="F19" s="1096" t="s">
        <v>35</v>
      </c>
      <c r="G19" s="1093" cm="1">
        <f t="array" ref="G19">SUMPRODUCT(--(IF($B$5="All",TRUE,'Tillman UG Footage'!B2:B143=$B$5))*--('Tillman UG Footage'!P2:P143="Locates Called")*--(IF($F$5="All",TRUE,ISNUMBER(FIND($F$5,'Tillman UG Footage'!D2:D143&amp;" "))))*--(IF($H$5="All",TRUE,ISNUMBER(FIND($H$5,'Tillman UG Footage'!F2:F143&amp;" ")))))</f>
        <v>16</v>
      </c>
      <c r="H19" s="1093" cm="1">
        <f t="array" ref="H19">SUMPRODUCT(--(IF($B$5="All",TRUE,'Tillman UG Footage'!B2:B143=$B$5))*--('Tillman UG Footage'!P2:P143="Locates Called")*--(IF($F$5="All",TRUE,ISNUMBER(FIND($F$5,'Tillman UG Footage'!D2:D143&amp;" "))))*--(IF($H$5="All",TRUE,ISNUMBER(FIND($H$5,'Tillman UG Footage'!F2:F143&amp;" "))))*(IF(ISNUMBER('Tillman UG Footage'!U2:U143),'Tillman UG Footage'!U2:U143,0)))</f>
        <v>60682</v>
      </c>
      <c r="I19" s="1099" cm="1">
        <f t="array" ref="I19">SUMPRODUCT(--(IF($B$5="All",TRUE,'Tillman UG Footage'!B2:B143=$B$5))*--('Tillman UG Footage'!P2:P143="Locates Called")*--(IF($F$5="All",TRUE,ISNUMBER(FIND($F$5,'Tillman UG Footage'!D2:D143&amp;" "))))*--(IF($H$5="All",TRUE,ISNUMBER(FIND($H$5,'Tillman UG Footage'!F2:F143&amp;" "))))*(IF(ISNUMBER('Tillman UG Footage'!N2:N143),'Tillman UG Footage'!N2:N143,0)))</f>
        <v>856635.49999999988</v>
      </c>
      <c r="J19" s="1088"/>
      <c r="K19" s="1096" t="s">
        <v>36</v>
      </c>
      <c r="L19" s="1093" cm="1">
        <f t="array" ref="L19">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Footage'!J2:J143="Not Required"))</f>
        <v>6</v>
      </c>
      <c r="M19" s="1099">
        <f>IFERROR(L19/SUM(L17:L19),0)</f>
        <v>4.7619047619047616E-2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f>
        <v>6</v>
      </c>
      <c r="C20" s="1094" cm="1">
        <f t="array" ref="C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Footage'!U2:U143),'Tillman UG Footage'!U2:U143,0)))</f>
        <v>63179</v>
      </c>
      <c r="D20" s="1100" cm="1">
        <f t="array" ref="D20">IFERROR(SUMPRODUCT(((('Tillman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Footage'!V2:V143),'Tillman UG Footage'!V2:V143,0)))/C20,0)</f>
        <v>0.27832032795707434</v>
      </c>
      <c r="E20" s="1088"/>
      <c r="F20" s="1097" t="s">
        <v>38</v>
      </c>
      <c r="G20" s="1094" cm="1">
        <f t="array" ref="G20">SUMPRODUCT(--(IF($B$5="All",TRUE,'Tillman UG Footage'!B2:B143=$B$5))*--('Tillman UG Footage'!P2:P143="Completed")*--(IF($F$5="All",TRUE,ISNUMBER(FIND($F$5,'Tillman UG Footage'!D2:D143&amp;" "))))*--(IF($H$5="All",TRUE,ISNUMBER(FIND($H$5,'Tillman UG Footage'!F2:F143&amp;" ")))))</f>
        <v>0</v>
      </c>
      <c r="H20" s="1094" cm="1">
        <f t="array" ref="H20">SUMPRODUCT(--(IF($B$5="All",TRUE,'Tillman UG Footage'!B2:B143=$B$5))*--('Tillman UG Footage'!P2:P143="Completed")*--(IF($F$5="All",TRUE,ISNUMBER(FIND($F$5,'Tillman UG Footage'!D2:D143&amp;" "))))*--(IF($H$5="All",TRUE,ISNUMBER(FIND($H$5,'Tillman UG Footage'!F2:F143&amp;" "))))*IF(ISNUMBER('Tillman UG Footage'!U2:U143),'Tillman UG Footage'!U2:U143,0))</f>
        <v>0</v>
      </c>
      <c r="I20" s="1100" cm="1">
        <f t="array" ref="I20">SUMPRODUCT(--(IF($B$5="All",TRUE,'Tillman UG Footage'!B2:B143=$B$5))*--('Tillman UG Footage'!P2:P143="Completed")*--(IF($F$5="All",TRUE,ISNUMBER(FIND($F$5,'Tillman UG Footage'!D2:D143&amp;" "))))*--(IF($H$5="All",TRUE,ISNUMBER(FIND($H$5,'Tillman UG Footage'!F2:F143&amp;" "))))*IF(ISNUMBER('Tillman UG Footage'!N2:N143),'Tillman UG Footage'!N2:N143,0))</f>
        <v>0</v>
      </c>
      <c r="J20" s="1088"/>
      <c r="K20" s="1101" t="s">
        <v>39</v>
      </c>
      <c r="L20" s="1102">
        <f>SUM(L17:L19)</f>
        <v>126</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f>
        <v>10</v>
      </c>
      <c r="C21" s="1093" cm="1">
        <f t="array" ref="C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Footage'!U2:U143),'Tillman UG Footage'!U2:U143,0)))</f>
        <v>19556</v>
      </c>
      <c r="D21" s="1099" cm="1">
        <f t="array" ref="D21">IFERROR(SUMPRODUCT(((('Tillman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Footage'!V2:V143),'Tillman UG Footage'!V2:V143,0)))/C21,0)</f>
        <v>0.26677234608304357</v>
      </c>
      <c r="E21" s="1088"/>
      <c r="F21" s="1101" t="s">
        <v>39</v>
      </c>
      <c r="G21" s="1102">
        <f>SUM(G17:G20)</f>
        <v>126</v>
      </c>
      <c r="H21" s="1102">
        <f>SUM(H17:H20)</f>
        <v>709688</v>
      </c>
      <c r="I21" s="1103">
        <f>SUM(I17:I20)</f>
        <v>7742040.4500000011</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f>
        <v>0</v>
      </c>
      <c r="C22" s="1094" cm="1">
        <f t="array" ref="C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Footage'!U2:U143),'Tillman UG Footage'!U2:U143,0)))</f>
        <v>0</v>
      </c>
      <c r="D22" s="1100" cm="1">
        <f t="array" ref="D22">IFERROR(SUMPRODUCT(((('Tillman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Footage'!V2:V143),'Tillman UG Footage'!V2:V143,0)))/C22,0)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f>
        <v>56</v>
      </c>
      <c r="C23" s="1093" cm="1">
        <f t="array" ref="C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Footage'!U2:U143),'Tillman UG Footage'!U2:U143,0)))</f>
        <v>391682</v>
      </c>
      <c r="D23" s="1099" cm="1">
        <f t="array" ref="D23">IFERROR(SUMPRODUCT(((('Tillman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Footage'!V2:V143),'Tillman UG Footage'!V2:V143,0)))/C23,0)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f>
        <v>12</v>
      </c>
      <c r="C24" s="1094" cm="1">
        <f t="array" ref="C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Footage'!U2:U143),'Tillman UG Footage'!U2:U143,0)))</f>
        <v>75701</v>
      </c>
      <c r="D24" s="1100" cm="1">
        <f t="array" ref="D24">IFERROR(SUMPRODUCT(((('Tillman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Footage'!V2:V143),'Tillman UG Footage'!V2:V143,0)))/C24,0)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126</v>
      </c>
      <c r="C25" s="1102">
        <f>SUM(C17:C24)</f>
        <v>709688</v>
      </c>
      <c r="D25" s="1103">
        <f>IFERROR(H10/D10,0)</f>
        <v>7.6543495169708375E-2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11</v>
      </c>
      <c r="C29" s="1107">
        <f>COUNTIF('Completed Projects Pending PW'!D:D,"*Lightspeed In-House*")</f>
        <v>9</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2</v>
      </c>
      <c r="H30" s="54">
        <f>COUNTIF('Completed Projects Pending PW'!F:F,"*Cody*")</f>
        <v>6</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3</v>
      </c>
      <c r="D31" s="1122">
        <f>B31+C31</f>
        <v>7</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2</v>
      </c>
      <c r="C32" s="54">
        <f>COUNTIF('Completed Projects Pending PW'!D:D,"*Brother*")</f>
        <v>3</v>
      </c>
      <c r="D32" s="1123">
        <f>B32+C32</f>
        <v>5</v>
      </c>
      <c r="F32" s="1110" t="s">
        <v>57</v>
      </c>
      <c r="G32" s="54">
        <f>COUNTIFS('Tillman UG Footage'!F:F,"*Travis*",'Tillman UG Footage'!B:B,"&lt;&gt;AREA")</f>
        <v>6</v>
      </c>
      <c r="H32" s="54">
        <f>COUNTIF('Completed Projects Pending PW'!F:F,"*Travis*")</f>
        <v>4</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7</v>
      </c>
      <c r="I33" s="1122">
        <f>G33+H33</f>
        <v>8</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31</v>
      </c>
      <c r="C36" s="1116">
        <f>SUM(C29:C35)</f>
        <v>28</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32</v>
      </c>
      <c r="H37" s="1116">
        <f>SUM(H29:H36)</f>
        <v>29</v>
      </c>
      <c r="I37" s="1117">
        <f>SUM(I29:I36)</f>
        <v>61</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3">
        <f>IF('Completed Projects Pending PW'!A20="","",'Completed Projects Pending PW'!N20)</f>
        <v>1931.75</v>
      </c>
    </row>
    <row r="79" spans="1:8">
      <c r="A79" s="1109" t="e">
        <f>IF('Completed Projects Pending PW'!#REF!="","",'Completed Projects Pending PW'!#REF!)</f>
        <v>#REF!</v>
      </c>
      <c r="B79" s="1106" t="e">
        <f>IF('Completed Projects Pending PW'!#REF!="","",'Completed Projects Pending PW'!#REF!)</f>
        <v>#REF!</v>
      </c>
      <c r="C79" s="1106" t="e">
        <f>IF('Completed Projects Pending PW'!#REF!="","",'Completed Projects Pending PW'!#REF!)</f>
        <v>#REF!</v>
      </c>
      <c r="D79" s="1106" t="e">
        <f>IF('Completed Projects Pending PW'!#REF!="","",'Completed Projects Pending PW'!#REF!)</f>
        <v>#REF!</v>
      </c>
      <c r="E79" s="1107" t="e">
        <f>IF('Completed Projects Pending PW'!#REF!="","",'Completed Projects Pending PW'!#REF!)</f>
        <v>#REF!</v>
      </c>
      <c r="F79" s="1107" t="e">
        <f>IF('Completed Projects Pending PW'!#REF!="","",'Completed Projects Pending PW'!#REF!)</f>
        <v>#REF!</v>
      </c>
      <c r="G79" s="1107" t="e">
        <f>IF('Completed Projects Pending PW'!#REF!="","",'Completed Projects Pending PW'!#REF!)</f>
        <v>#REF!</v>
      </c>
      <c r="H79" s="1112" t="e">
        <f>IF('Completed Projects Pending PW'!#REF!="","",'Completed Projects Pending PW'!#REF!)</f>
        <v>#REF!</v>
      </c>
    </row>
    <row r="80" spans="1:8">
      <c r="A80" s="1110"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3">
        <f>IF('Completed Projects Pending PW'!A24="","",'Completed Projects Pending PW'!N24)</f>
        <v>29634.15</v>
      </c>
    </row>
    <row r="81" spans="1:8">
      <c r="A81" s="1109" t="str">
        <f>IF('Completed Projects Pending PW'!A25="","",'Completed Projects Pending PW'!A25)</f>
        <v>FB-HNP111</v>
      </c>
      <c r="B81" s="1106" t="str">
        <f>IF('Completed Projects Pending PW'!A25="","",'Completed Projects Pending PW'!B25)</f>
        <v>St Petersburg</v>
      </c>
      <c r="C81" s="1106" t="str">
        <f>IF('Completed Projects Pending PW'!A25="","",'Completed Projects Pending PW'!D25)</f>
        <v>Lightspeed In-House</v>
      </c>
      <c r="D81" s="1106" t="str">
        <f>IF('Completed Projects Pending PW'!A25="","",'Completed Projects Pending PW'!F25)</f>
        <v>Johnnie</v>
      </c>
      <c r="E81" s="1107">
        <f>IF('Completed Projects Pending PW'!A25="","",'Completed Projects Pending PW'!H25)</f>
        <v>0</v>
      </c>
      <c r="F81" s="1107">
        <f>IF('Completed Projects Pending PW'!A25="","",'Completed Projects Pending PW'!U25)</f>
        <v>1157</v>
      </c>
      <c r="G81" s="1107">
        <f>IF('Completed Projects Pending PW'!A25="","",'Completed Projects Pending PW'!V25)</f>
        <v>1321</v>
      </c>
      <c r="H81" s="1112">
        <f>IF('Completed Projects Pending PW'!A25="","",'Completed Projects Pending PW'!N25)</f>
        <v>17203.45</v>
      </c>
    </row>
    <row r="82" spans="1:8">
      <c r="A82" s="1110"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3">
        <f>IF('Completed Projects Pending PW'!A26="","",'Completed Projects Pending PW'!N26)</f>
        <v>13442.35</v>
      </c>
    </row>
    <row r="83" spans="1:8">
      <c r="A83" s="1109" t="str">
        <f>IF('Completed Projects Pending PW'!A27="","",'Completed Projects Pending PW'!A27)</f>
        <v>FB-HNP133</v>
      </c>
      <c r="B83" s="1106" t="str">
        <f>IF('Completed Projects Pending PW'!A27="","",'Completed Projects Pending PW'!B27)</f>
        <v>St Petersburg</v>
      </c>
      <c r="C83" s="1106" t="str">
        <f>IF('Completed Projects Pending PW'!A27="","",'Completed Projects Pending PW'!D27)</f>
        <v>Lightspeed In-House</v>
      </c>
      <c r="D83" s="1106" t="str">
        <f>IF('Completed Projects Pending PW'!A27="","",'Completed Projects Pending PW'!F27)</f>
        <v>Johnnie</v>
      </c>
      <c r="E83" s="1107">
        <f>IF('Completed Projects Pending PW'!A27="","",'Completed Projects Pending PW'!H27)</f>
        <v>0</v>
      </c>
      <c r="F83" s="1107">
        <f>IF('Completed Projects Pending PW'!A27="","",'Completed Projects Pending PW'!U27)</f>
        <v>1697</v>
      </c>
      <c r="G83" s="1107">
        <f>IF('Completed Projects Pending PW'!A27="","",'Completed Projects Pending PW'!V27)</f>
        <v>1815</v>
      </c>
      <c r="H83" s="1112">
        <f>IF('Completed Projects Pending PW'!A27="","",'Completed Projects Pending PW'!N27)</f>
        <v>23800.25</v>
      </c>
    </row>
    <row r="84" spans="1:8">
      <c r="A84" s="1110"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3">
        <f>IF('Completed Projects Pending PW'!A28="","",'Completed Projects Pending PW'!N28)</f>
        <v>19745.25</v>
      </c>
    </row>
    <row r="85" spans="1:8">
      <c r="A85" s="1109" t="str">
        <f>IF('Completed Projects Pending PW'!A30="","",'Completed Projects Pending PW'!A30)</f>
        <v>Vantage Point Condominiums</v>
      </c>
      <c r="B85" s="1106" t="str">
        <f>IF('Completed Projects Pending PW'!A30="","",'Completed Projects Pending PW'!B30)</f>
        <v>St Petersburg</v>
      </c>
      <c r="C85" s="1106" t="str">
        <f>IF('Completed Projects Pending PW'!A30="","",'Completed Projects Pending PW'!D30)</f>
        <v>APT Communications/Kattleone</v>
      </c>
      <c r="D85" s="1106" t="str">
        <f>IF('Completed Projects Pending PW'!A30="","",'Completed Projects Pending PW'!F30)</f>
        <v>Johnnie</v>
      </c>
      <c r="E85" s="1107">
        <f>IF('Completed Projects Pending PW'!A30="","",'Completed Projects Pending PW'!H30)</f>
        <v>380</v>
      </c>
      <c r="F85" s="1107">
        <f>IF('Completed Projects Pending PW'!A30="","",'Completed Projects Pending PW'!U30)</f>
        <v>9181</v>
      </c>
      <c r="G85" s="1107">
        <f>IF('Completed Projects Pending PW'!A30="","",'Completed Projects Pending PW'!V30)</f>
        <v>9179</v>
      </c>
      <c r="H85" s="1112">
        <f>IF('Completed Projects Pending PW'!A30="","",'Completed Projects Pending PW'!N30)</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9"/>
  <sheetViews>
    <sheetView tabSelected="1" topLeftCell="A6" zoomScale="90" zoomScaleNormal="90" workbookViewId="0">
      <pane xSplit="1" topLeftCell="B46" activePane="topRight" state="frozen"/>
      <selection pane="topRight" activeCell="D48" sqref="D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50">
        <v>0</v>
      </c>
      <c r="AC10" s="713" t="s">
        <v>556</v>
      </c>
      <c r="AD10" s="730"/>
    </row>
    <row r="11" spans="1:115" ht="24.75" customHeight="1">
      <c r="A11" s="738" t="s">
        <v>472</v>
      </c>
      <c r="B11" s="705" t="s">
        <v>31</v>
      </c>
      <c r="C11" s="704">
        <v>46053</v>
      </c>
      <c r="D11" s="704"/>
      <c r="E11" s="704"/>
      <c r="F11" s="705" t="s">
        <v>61</v>
      </c>
      <c r="G11" s="705" t="s">
        <v>557</v>
      </c>
      <c r="H11" s="706">
        <v>0</v>
      </c>
      <c r="I11" s="1149"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50">
        <v>0</v>
      </c>
      <c r="AC11" s="713" t="s">
        <v>558</v>
      </c>
      <c r="AD11" s="731"/>
    </row>
    <row r="12" spans="1:115" ht="24.75" customHeight="1">
      <c r="A12" s="848"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50">
        <v>0</v>
      </c>
      <c r="AC12" s="713" t="s">
        <v>561</v>
      </c>
      <c r="AD12" s="731"/>
    </row>
    <row r="13" spans="1:115" ht="24.75" customHeight="1">
      <c r="A13" s="1302" t="s">
        <v>562</v>
      </c>
      <c r="B13" s="768" t="s">
        <v>31</v>
      </c>
      <c r="C13" s="767">
        <v>46020</v>
      </c>
      <c r="D13" s="767"/>
      <c r="E13" s="767"/>
      <c r="F13" s="768" t="s">
        <v>57</v>
      </c>
      <c r="G13" s="768" t="s">
        <v>563</v>
      </c>
      <c r="H13" s="769">
        <v>0</v>
      </c>
      <c r="I13" s="769" t="s">
        <v>540</v>
      </c>
      <c r="J13" s="769" t="s">
        <v>33</v>
      </c>
      <c r="K13" s="769" t="s">
        <v>543</v>
      </c>
      <c r="L13" s="768"/>
      <c r="M13" s="769" t="s">
        <v>110</v>
      </c>
      <c r="N13" s="799">
        <v>17916.55</v>
      </c>
      <c r="O13" s="769" t="s">
        <v>110</v>
      </c>
      <c r="P13" s="1003"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302" t="s">
        <v>565</v>
      </c>
      <c r="B14" s="768" t="s">
        <v>31</v>
      </c>
      <c r="C14" s="767">
        <v>46052</v>
      </c>
      <c r="D14" s="767"/>
      <c r="E14" s="767">
        <v>45866</v>
      </c>
      <c r="F14" s="768" t="s">
        <v>57</v>
      </c>
      <c r="G14" s="768" t="s">
        <v>566</v>
      </c>
      <c r="H14" s="769">
        <v>0</v>
      </c>
      <c r="I14" s="301" t="s">
        <v>540</v>
      </c>
      <c r="J14" s="769" t="s">
        <v>33</v>
      </c>
      <c r="K14" s="769" t="s">
        <v>543</v>
      </c>
      <c r="L14" s="767">
        <v>45866</v>
      </c>
      <c r="M14" s="769" t="s">
        <v>110</v>
      </c>
      <c r="N14" s="799">
        <v>18401.05</v>
      </c>
      <c r="O14" s="769" t="s">
        <v>110</v>
      </c>
      <c r="P14" s="1003"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302" t="s">
        <v>568</v>
      </c>
      <c r="B15" s="768" t="s">
        <v>31</v>
      </c>
      <c r="C15" s="767">
        <v>46010</v>
      </c>
      <c r="D15" s="767" t="s">
        <v>50</v>
      </c>
      <c r="E15" s="767">
        <v>46007</v>
      </c>
      <c r="F15" s="768" t="s">
        <v>57</v>
      </c>
      <c r="G15" s="768" t="s">
        <v>569</v>
      </c>
      <c r="H15" s="769">
        <v>0</v>
      </c>
      <c r="I15" s="301" t="s">
        <v>540</v>
      </c>
      <c r="J15" s="769" t="s">
        <v>33</v>
      </c>
      <c r="K15" s="769" t="s">
        <v>543</v>
      </c>
      <c r="L15" s="767" t="s">
        <v>555</v>
      </c>
      <c r="M15" s="769" t="s">
        <v>110</v>
      </c>
      <c r="N15" s="799">
        <v>34863</v>
      </c>
      <c r="O15" s="769" t="s">
        <v>110</v>
      </c>
      <c r="P15" s="1003" t="s">
        <v>35</v>
      </c>
      <c r="Q15" s="709">
        <v>46056</v>
      </c>
      <c r="R15" s="709"/>
      <c r="S15" s="709"/>
      <c r="T15" s="709"/>
      <c r="U15" s="333">
        <v>2710</v>
      </c>
      <c r="V15" s="333"/>
      <c r="W15" s="710">
        <f t="shared" si="3"/>
        <v>2710</v>
      </c>
      <c r="X15" s="365">
        <f t="shared" si="4"/>
        <v>0</v>
      </c>
      <c r="Y15" s="711"/>
      <c r="Z15" s="712">
        <v>0</v>
      </c>
      <c r="AA15" s="712">
        <v>0</v>
      </c>
      <c r="AB15" s="1150">
        <v>0</v>
      </c>
      <c r="AC15" s="713" t="s">
        <v>570</v>
      </c>
      <c r="AD15" s="731"/>
      <c r="AE15" s="749"/>
    </row>
    <row r="16" spans="1:115" ht="24.75" customHeight="1">
      <c r="A16" s="1303" t="s">
        <v>571</v>
      </c>
      <c r="B16" s="768" t="s">
        <v>31</v>
      </c>
      <c r="C16" s="767">
        <v>46203</v>
      </c>
      <c r="D16" s="767" t="s">
        <v>463</v>
      </c>
      <c r="E16" s="767"/>
      <c r="F16" s="768" t="s">
        <v>63</v>
      </c>
      <c r="G16" s="768" t="s">
        <v>572</v>
      </c>
      <c r="H16" s="769">
        <v>0</v>
      </c>
      <c r="I16" s="301" t="s">
        <v>540</v>
      </c>
      <c r="J16" s="769" t="s">
        <v>36</v>
      </c>
      <c r="K16" s="769"/>
      <c r="L16" s="767" t="s">
        <v>555</v>
      </c>
      <c r="M16" s="769" t="s">
        <v>110</v>
      </c>
      <c r="N16" s="799">
        <v>388</v>
      </c>
      <c r="O16" s="769" t="s">
        <v>110</v>
      </c>
      <c r="P16" s="1307" t="s">
        <v>35</v>
      </c>
      <c r="Q16" s="1130" t="s">
        <v>555</v>
      </c>
      <c r="R16" s="1130"/>
      <c r="S16" s="1130"/>
      <c r="T16" s="1130"/>
      <c r="U16" s="1151">
        <v>0</v>
      </c>
      <c r="V16" s="1151"/>
      <c r="W16" s="1131">
        <f t="shared" si="3"/>
        <v>0</v>
      </c>
      <c r="X16" s="470">
        <f t="shared" si="4"/>
        <v>0</v>
      </c>
      <c r="Y16" s="1132"/>
      <c r="Z16" s="1133">
        <v>0</v>
      </c>
      <c r="AA16" s="1133">
        <v>0</v>
      </c>
      <c r="AB16" s="1131">
        <v>0</v>
      </c>
      <c r="AC16" s="1134" t="s">
        <v>573</v>
      </c>
      <c r="AD16" s="749"/>
      <c r="AE16" s="749"/>
    </row>
    <row r="17" spans="1:115" ht="24.75" customHeight="1">
      <c r="A17" s="1304" t="s">
        <v>574</v>
      </c>
      <c r="B17" s="768" t="s">
        <v>31</v>
      </c>
      <c r="C17" s="767">
        <v>46073</v>
      </c>
      <c r="D17" s="767" t="s">
        <v>463</v>
      </c>
      <c r="E17" s="299"/>
      <c r="F17" s="768" t="s">
        <v>63</v>
      </c>
      <c r="G17" s="768" t="s">
        <v>575</v>
      </c>
      <c r="H17" s="769">
        <v>0</v>
      </c>
      <c r="I17" s="301" t="s">
        <v>540</v>
      </c>
      <c r="J17" s="769" t="s">
        <v>30</v>
      </c>
      <c r="K17" s="1073"/>
      <c r="L17" s="299"/>
      <c r="M17" s="769" t="s">
        <v>110</v>
      </c>
      <c r="N17" s="1305">
        <v>223.8</v>
      </c>
      <c r="O17" s="769" t="s">
        <v>110</v>
      </c>
      <c r="P17" s="1307" t="s">
        <v>32</v>
      </c>
      <c r="Q17" s="1135"/>
      <c r="R17" s="1135"/>
      <c r="S17" s="1135"/>
      <c r="T17" s="1135"/>
      <c r="U17" s="1151">
        <v>0</v>
      </c>
      <c r="V17" s="1151"/>
      <c r="W17" s="1136">
        <f>SUM(U17-V17)</f>
        <v>0</v>
      </c>
      <c r="X17" s="470">
        <f t="shared" si="4"/>
        <v>0</v>
      </c>
      <c r="Y17" s="1132"/>
      <c r="Z17" s="1133">
        <v>0</v>
      </c>
      <c r="AA17" s="1133">
        <v>0</v>
      </c>
      <c r="AB17" s="1131">
        <v>0</v>
      </c>
      <c r="AC17" s="1134"/>
      <c r="AD17" s="802"/>
      <c r="AE17" s="749"/>
    </row>
    <row r="18" spans="1:115" ht="24.75" customHeight="1">
      <c r="A18" s="1306" t="s">
        <v>576</v>
      </c>
      <c r="B18" s="1295" t="s">
        <v>31</v>
      </c>
      <c r="C18" s="1295"/>
      <c r="D18" s="1295" t="s">
        <v>56</v>
      </c>
      <c r="E18" s="1296">
        <v>46100</v>
      </c>
      <c r="F18" s="1295" t="s">
        <v>61</v>
      </c>
      <c r="G18" s="1295"/>
      <c r="H18" s="1297">
        <v>36</v>
      </c>
      <c r="I18" s="1298" t="s">
        <v>540</v>
      </c>
      <c r="J18" s="1297" t="s">
        <v>33</v>
      </c>
      <c r="K18" s="1297" t="s">
        <v>546</v>
      </c>
      <c r="L18" s="1296">
        <v>46098</v>
      </c>
      <c r="M18" s="1297" t="s">
        <v>238</v>
      </c>
      <c r="N18" s="1297"/>
      <c r="O18" s="1297" t="s">
        <v>238</v>
      </c>
      <c r="P18" s="1321" t="s">
        <v>35</v>
      </c>
      <c r="Q18" s="1322">
        <v>46097</v>
      </c>
      <c r="R18" s="1299"/>
      <c r="S18" s="1299"/>
      <c r="T18" s="1299"/>
      <c r="U18" s="1323">
        <v>3625</v>
      </c>
      <c r="V18" s="1299"/>
      <c r="W18" s="1323">
        <v>3625</v>
      </c>
      <c r="X18" s="1324">
        <v>0</v>
      </c>
      <c r="Y18" s="1325"/>
      <c r="Z18" s="1326">
        <v>0</v>
      </c>
      <c r="AA18" s="1326">
        <v>0</v>
      </c>
      <c r="AB18" s="1299">
        <v>0</v>
      </c>
      <c r="AC18" s="1327" t="s">
        <v>577</v>
      </c>
      <c r="AD18" s="1128"/>
      <c r="AE18" s="1128"/>
      <c r="AF18" s="1126"/>
      <c r="AG18" s="1127"/>
      <c r="AH18" s="1127"/>
      <c r="AI18" s="1127"/>
      <c r="AJ18" s="1127"/>
      <c r="AK18" s="1127"/>
      <c r="AL18" s="1127"/>
      <c r="AM18" s="1127"/>
      <c r="AN18" s="1127"/>
      <c r="AO18" s="1127"/>
      <c r="AP18" s="1127"/>
      <c r="AQ18" s="1127"/>
      <c r="AR18" s="1127"/>
      <c r="AS18" s="1127"/>
      <c r="AT18" s="1127"/>
      <c r="AU18" s="1127"/>
      <c r="AV18" s="1127"/>
      <c r="AW18" s="1127"/>
      <c r="AX18" s="1127"/>
      <c r="AY18" s="1127"/>
      <c r="AZ18" s="1127"/>
      <c r="BA18" s="1127"/>
      <c r="BB18" s="1127"/>
      <c r="BC18" s="1127"/>
      <c r="BD18" s="1127"/>
      <c r="BE18" s="1127"/>
      <c r="BF18" s="1127"/>
      <c r="BG18" s="1127"/>
      <c r="BH18" s="1127"/>
      <c r="BI18" s="1127"/>
      <c r="BJ18" s="1127"/>
      <c r="BK18" s="1127"/>
      <c r="BL18" s="1127"/>
      <c r="BM18" s="1127"/>
      <c r="BN18" s="1127"/>
      <c r="BO18" s="1127"/>
      <c r="BP18" s="1127"/>
      <c r="BQ18" s="1127"/>
      <c r="BR18" s="1127"/>
      <c r="BS18" s="1127"/>
      <c r="BT18" s="1127"/>
      <c r="BU18" s="1127"/>
      <c r="BV18" s="1127"/>
      <c r="BW18" s="1127"/>
      <c r="BX18" s="1127"/>
      <c r="BY18" s="1127"/>
      <c r="BZ18" s="1127"/>
      <c r="CA18" s="1127"/>
      <c r="CB18" s="1127"/>
      <c r="CC18" s="1127"/>
      <c r="CD18" s="1127"/>
      <c r="CE18" s="1127"/>
      <c r="CF18" s="1127"/>
      <c r="CG18" s="1127"/>
      <c r="CH18" s="1127"/>
      <c r="CI18" s="1127"/>
      <c r="CJ18" s="1127"/>
      <c r="CK18" s="1127"/>
      <c r="CL18" s="1127"/>
      <c r="CM18" s="1127"/>
      <c r="CN18" s="1127"/>
      <c r="CO18" s="1127"/>
      <c r="CP18" s="1127"/>
      <c r="CQ18" s="1127"/>
      <c r="CR18" s="1127"/>
      <c r="CS18" s="1127"/>
      <c r="CT18" s="1127"/>
      <c r="CU18" s="1127"/>
      <c r="CV18" s="1127"/>
      <c r="CW18" s="1127"/>
      <c r="CX18" s="1127"/>
      <c r="CY18" s="1127"/>
      <c r="CZ18" s="1127"/>
      <c r="DA18" s="1127"/>
      <c r="DB18" s="1127"/>
      <c r="DC18" s="1127"/>
      <c r="DD18" s="1127"/>
      <c r="DE18" s="1127"/>
      <c r="DF18" s="1127"/>
      <c r="DG18" s="1127"/>
      <c r="DH18" s="1127"/>
      <c r="DI18" s="1127"/>
      <c r="DJ18" s="1127"/>
      <c r="DK18" s="1127"/>
    </row>
    <row r="19" spans="1:115" ht="24.75" customHeight="1">
      <c r="A19" s="1308"/>
      <c r="B19" s="1308"/>
      <c r="C19" s="1308"/>
      <c r="D19" s="1308"/>
      <c r="E19" s="1309"/>
      <c r="F19" s="1308"/>
      <c r="G19" s="1308"/>
      <c r="H19" s="1310"/>
      <c r="I19" s="1311"/>
      <c r="J19" s="1310"/>
      <c r="K19" s="1310"/>
      <c r="L19" s="1309"/>
      <c r="M19" s="1310"/>
      <c r="N19" s="1310"/>
      <c r="O19" s="1319"/>
      <c r="P19" s="1312"/>
      <c r="Q19" s="1313"/>
      <c r="R19" s="1314"/>
      <c r="S19" s="1314"/>
      <c r="T19" s="1314"/>
      <c r="U19" s="1315"/>
      <c r="V19" s="1314"/>
      <c r="W19" s="1315"/>
      <c r="X19" s="3"/>
      <c r="Y19" s="208"/>
      <c r="Z19" s="1316"/>
      <c r="AA19" s="1316"/>
      <c r="AB19" s="1314"/>
      <c r="AC19" s="1317"/>
      <c r="AD19" s="1127"/>
      <c r="AE19" s="1127"/>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768"/>
      <c r="B20" s="355"/>
      <c r="C20" s="767"/>
      <c r="D20" s="767"/>
      <c r="E20" s="767"/>
      <c r="F20" s="768"/>
      <c r="G20" s="768"/>
      <c r="H20" s="769"/>
      <c r="I20" s="301"/>
      <c r="J20" s="769"/>
      <c r="K20" s="769"/>
      <c r="L20" s="767"/>
      <c r="M20" s="769"/>
      <c r="N20" s="799"/>
      <c r="O20" s="1320"/>
      <c r="P20" s="751"/>
      <c r="Q20" s="740"/>
      <c r="R20" s="740"/>
      <c r="S20" s="740"/>
      <c r="T20" s="740"/>
      <c r="U20" s="740"/>
      <c r="V20" s="748"/>
      <c r="W20" s="748"/>
      <c r="X20" s="748"/>
      <c r="Y20" s="3"/>
      <c r="Z20" s="1318"/>
      <c r="AA20" s="849"/>
      <c r="AB20" s="849"/>
      <c r="AC20" s="748"/>
      <c r="AD20" s="742"/>
      <c r="AF20" s="749"/>
    </row>
    <row r="21" spans="1:115" ht="24.75" customHeight="1">
      <c r="A21" s="1166" t="s">
        <v>578</v>
      </c>
      <c r="B21" s="1300" t="s">
        <v>90</v>
      </c>
      <c r="C21" s="1300" t="s">
        <v>91</v>
      </c>
      <c r="D21" s="1300" t="s">
        <v>444</v>
      </c>
      <c r="E21" s="1300" t="s">
        <v>525</v>
      </c>
      <c r="F21" s="1300" t="s">
        <v>526</v>
      </c>
      <c r="G21" s="1300" t="s">
        <v>92</v>
      </c>
      <c r="H21" s="1300" t="s">
        <v>68</v>
      </c>
      <c r="I21" s="1300" t="s">
        <v>93</v>
      </c>
      <c r="J21" s="1300" t="s">
        <v>26</v>
      </c>
      <c r="K21" s="1300" t="s">
        <v>527</v>
      </c>
      <c r="L21" s="1300" t="s">
        <v>96</v>
      </c>
      <c r="M21" s="1300" t="s">
        <v>95</v>
      </c>
      <c r="N21" s="1301" t="s">
        <v>528</v>
      </c>
      <c r="O21" s="1300" t="s">
        <v>94</v>
      </c>
      <c r="P21" s="1300" t="s">
        <v>97</v>
      </c>
      <c r="Q21" s="1167" t="s">
        <v>98</v>
      </c>
      <c r="R21" s="1167" t="s">
        <v>529</v>
      </c>
      <c r="S21" s="1167" t="s">
        <v>530</v>
      </c>
      <c r="T21" s="1167" t="s">
        <v>531</v>
      </c>
      <c r="U21" s="1167" t="s">
        <v>69</v>
      </c>
      <c r="V21" s="1167" t="s">
        <v>532</v>
      </c>
      <c r="W21" s="1167" t="s">
        <v>533</v>
      </c>
      <c r="X21" s="1167" t="s">
        <v>493</v>
      </c>
      <c r="Y21" s="1167" t="s">
        <v>534</v>
      </c>
      <c r="Z21" s="1328" t="s">
        <v>535</v>
      </c>
      <c r="AA21" s="1167" t="s">
        <v>495</v>
      </c>
      <c r="AB21" s="1167" t="s">
        <v>536</v>
      </c>
      <c r="AC21" s="1329" t="s">
        <v>537</v>
      </c>
      <c r="AD21" s="750"/>
      <c r="AE21" s="802"/>
    </row>
    <row r="22" spans="1:115" ht="24.75" customHeight="1">
      <c r="A22" s="1153" t="s">
        <v>579</v>
      </c>
      <c r="B22" s="377" t="s">
        <v>34</v>
      </c>
      <c r="C22" s="704">
        <v>46107</v>
      </c>
      <c r="D22" s="358" t="s">
        <v>50</v>
      </c>
      <c r="E22" s="360"/>
      <c r="F22" s="358" t="s">
        <v>57</v>
      </c>
      <c r="G22" s="705" t="s">
        <v>580</v>
      </c>
      <c r="H22" s="706">
        <v>0</v>
      </c>
      <c r="I22" s="1149" t="s">
        <v>540</v>
      </c>
      <c r="J22" s="706" t="s">
        <v>30</v>
      </c>
      <c r="K22" s="1061"/>
      <c r="L22" s="360"/>
      <c r="M22" s="706" t="s">
        <v>110</v>
      </c>
      <c r="N22" s="1062">
        <v>49846.95</v>
      </c>
      <c r="O22" s="706" t="s">
        <v>110</v>
      </c>
      <c r="P22" s="1066" t="s">
        <v>35</v>
      </c>
      <c r="Q22" s="1063">
        <v>46093</v>
      </c>
      <c r="R22" s="1063"/>
      <c r="S22" s="1063"/>
      <c r="T22" s="1063"/>
      <c r="U22" s="1064">
        <v>3109</v>
      </c>
      <c r="V22" s="1064"/>
      <c r="W22" s="1064">
        <v>3109</v>
      </c>
      <c r="X22" s="383">
        <f>IFERROR($V22/$U22, 0)</f>
        <v>0</v>
      </c>
      <c r="Y22" s="1065"/>
      <c r="Z22" s="712">
        <v>0</v>
      </c>
      <c r="AA22" s="712">
        <v>0</v>
      </c>
      <c r="AB22" s="721">
        <v>0</v>
      </c>
      <c r="AC22" s="713" t="s">
        <v>581</v>
      </c>
      <c r="AD22" s="750"/>
      <c r="AE22" s="749"/>
    </row>
    <row r="23" spans="1:115" ht="24.75" customHeight="1">
      <c r="A23" s="1153" t="s">
        <v>582</v>
      </c>
      <c r="B23" s="377" t="s">
        <v>34</v>
      </c>
      <c r="C23" s="704">
        <v>46107</v>
      </c>
      <c r="D23" s="358" t="s">
        <v>50</v>
      </c>
      <c r="E23" s="360">
        <v>46077</v>
      </c>
      <c r="F23" s="358" t="s">
        <v>57</v>
      </c>
      <c r="G23" s="705" t="s">
        <v>583</v>
      </c>
      <c r="H23" s="706">
        <v>0</v>
      </c>
      <c r="I23" s="1149" t="s">
        <v>540</v>
      </c>
      <c r="J23" s="706" t="s">
        <v>30</v>
      </c>
      <c r="K23" s="1061"/>
      <c r="L23" s="360"/>
      <c r="M23" s="706" t="s">
        <v>110</v>
      </c>
      <c r="N23" s="1000">
        <v>85069.95</v>
      </c>
      <c r="O23" s="769" t="s">
        <v>110</v>
      </c>
      <c r="P23" s="764" t="s">
        <v>35</v>
      </c>
      <c r="Q23" s="1063">
        <v>46093</v>
      </c>
      <c r="R23" s="1063"/>
      <c r="S23" s="1063"/>
      <c r="T23" s="1063"/>
      <c r="U23" s="1064">
        <v>311</v>
      </c>
      <c r="V23" s="1064"/>
      <c r="W23" s="1064">
        <f>SUM(U23-V23)</f>
        <v>311</v>
      </c>
      <c r="X23" s="383">
        <f>IFERROR($V23/$U23, 0)</f>
        <v>0</v>
      </c>
      <c r="Y23" s="1065"/>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9" t="s">
        <v>540</v>
      </c>
      <c r="J24" s="706" t="s">
        <v>30</v>
      </c>
      <c r="K24" s="717"/>
      <c r="L24" s="704"/>
      <c r="M24" s="706" t="s">
        <v>110</v>
      </c>
      <c r="N24" s="707">
        <v>82825</v>
      </c>
      <c r="O24" s="769" t="s">
        <v>110</v>
      </c>
      <c r="P24" s="1003" t="s">
        <v>35</v>
      </c>
      <c r="Q24" s="709">
        <v>45965</v>
      </c>
      <c r="R24" s="709"/>
      <c r="S24" s="740"/>
      <c r="T24" s="744"/>
      <c r="U24" s="333">
        <v>6210</v>
      </c>
      <c r="V24" s="333"/>
      <c r="W24" s="710">
        <f t="shared" ref="W24:W54" si="5">SUM(U24-V24)</f>
        <v>6210</v>
      </c>
      <c r="X24" s="365">
        <f t="shared" ref="X24:X54"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9" t="s">
        <v>540</v>
      </c>
      <c r="J25" s="706" t="s">
        <v>30</v>
      </c>
      <c r="K25" s="717"/>
      <c r="L25" s="704"/>
      <c r="M25" s="706" t="s">
        <v>110</v>
      </c>
      <c r="N25" s="707">
        <v>34736.85</v>
      </c>
      <c r="O25" s="769" t="s">
        <v>110</v>
      </c>
      <c r="P25" s="1003"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46099</v>
      </c>
      <c r="D26" s="715" t="s">
        <v>50</v>
      </c>
      <c r="E26" s="715">
        <v>45959</v>
      </c>
      <c r="F26" s="716" t="s">
        <v>55</v>
      </c>
      <c r="G26" s="715" t="s">
        <v>592</v>
      </c>
      <c r="H26" s="1154">
        <v>69</v>
      </c>
      <c r="I26" s="706" t="s">
        <v>540</v>
      </c>
      <c r="J26" s="706" t="s">
        <v>30</v>
      </c>
      <c r="K26" s="706"/>
      <c r="L26" s="715">
        <v>45925</v>
      </c>
      <c r="M26" s="372" t="s">
        <v>110</v>
      </c>
      <c r="N26" s="1155">
        <v>51632</v>
      </c>
      <c r="O26" s="372" t="s">
        <v>110</v>
      </c>
      <c r="P26" s="729" t="s">
        <v>29</v>
      </c>
      <c r="Q26" s="720">
        <v>45932</v>
      </c>
      <c r="R26" s="720"/>
      <c r="S26" s="781"/>
      <c r="T26" s="806"/>
      <c r="U26" s="685">
        <v>3997</v>
      </c>
      <c r="V26" s="333">
        <v>3743</v>
      </c>
      <c r="W26" s="710">
        <f t="shared" si="5"/>
        <v>254</v>
      </c>
      <c r="X26" s="365">
        <f t="shared" si="6"/>
        <v>0.93645233925444082</v>
      </c>
      <c r="Y26" s="720">
        <v>45960</v>
      </c>
      <c r="Z26" s="712">
        <v>0</v>
      </c>
      <c r="AA26" s="712">
        <v>0</v>
      </c>
      <c r="AB26" s="1150">
        <v>0</v>
      </c>
      <c r="AC26" s="713" t="s">
        <v>593</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52" t="s">
        <v>594</v>
      </c>
      <c r="B27" s="377" t="s">
        <v>34</v>
      </c>
      <c r="C27" s="704">
        <v>46099</v>
      </c>
      <c r="D27" s="715" t="s">
        <v>54</v>
      </c>
      <c r="E27" s="715">
        <v>45975</v>
      </c>
      <c r="F27" s="716" t="s">
        <v>51</v>
      </c>
      <c r="G27" s="715" t="s">
        <v>595</v>
      </c>
      <c r="H27" s="1154">
        <v>48</v>
      </c>
      <c r="I27" s="706" t="s">
        <v>540</v>
      </c>
      <c r="J27" s="706" t="s">
        <v>30</v>
      </c>
      <c r="K27" s="706"/>
      <c r="L27" s="715"/>
      <c r="M27" s="372" t="s">
        <v>110</v>
      </c>
      <c r="N27" s="1155">
        <v>39064</v>
      </c>
      <c r="O27" s="372" t="s">
        <v>110</v>
      </c>
      <c r="P27" s="729" t="s">
        <v>29</v>
      </c>
      <c r="Q27" s="720">
        <v>45932</v>
      </c>
      <c r="R27" s="720"/>
      <c r="S27" s="1002"/>
      <c r="T27" s="720"/>
      <c r="U27" s="685">
        <v>2982</v>
      </c>
      <c r="V27" s="1376">
        <v>2387</v>
      </c>
      <c r="W27" s="710">
        <f t="shared" si="5"/>
        <v>595</v>
      </c>
      <c r="X27" s="365">
        <f t="shared" si="6"/>
        <v>0.80046948356807512</v>
      </c>
      <c r="Y27" s="720">
        <v>46104</v>
      </c>
      <c r="Z27" s="712">
        <v>0</v>
      </c>
      <c r="AA27" s="712">
        <v>0</v>
      </c>
      <c r="AB27" s="1150">
        <v>0</v>
      </c>
      <c r="AC27" s="713" t="s">
        <v>596</v>
      </c>
      <c r="AD27" s="753"/>
    </row>
    <row r="28" spans="1:115" ht="24.75" customHeight="1">
      <c r="A28" s="703" t="s">
        <v>597</v>
      </c>
      <c r="B28" s="377" t="s">
        <v>34</v>
      </c>
      <c r="C28" s="704">
        <v>46249</v>
      </c>
      <c r="D28" s="715"/>
      <c r="E28" s="715"/>
      <c r="F28" s="716"/>
      <c r="G28" s="715" t="s">
        <v>598</v>
      </c>
      <c r="H28" s="717">
        <v>52</v>
      </c>
      <c r="I28" s="372" t="s">
        <v>540</v>
      </c>
      <c r="J28" s="1154" t="s">
        <v>30</v>
      </c>
      <c r="K28" s="706"/>
      <c r="L28" s="715"/>
      <c r="M28" s="372" t="s">
        <v>110</v>
      </c>
      <c r="N28" s="727">
        <v>61830</v>
      </c>
      <c r="O28" s="372" t="s">
        <v>110</v>
      </c>
      <c r="P28" s="729" t="s">
        <v>32</v>
      </c>
      <c r="Q28" s="720"/>
      <c r="R28" s="720"/>
      <c r="S28" s="720"/>
      <c r="T28" s="720"/>
      <c r="U28" s="721">
        <v>5149</v>
      </c>
      <c r="V28" s="710"/>
      <c r="W28" s="710">
        <f t="shared" si="5"/>
        <v>5149</v>
      </c>
      <c r="X28" s="365">
        <f t="shared" si="6"/>
        <v>0</v>
      </c>
      <c r="Y28" s="711"/>
      <c r="Z28" s="712">
        <v>0</v>
      </c>
      <c r="AA28" s="712">
        <v>0</v>
      </c>
      <c r="AB28" s="1150">
        <v>0</v>
      </c>
      <c r="AC28" s="713" t="s">
        <v>599</v>
      </c>
      <c r="AD28" s="753"/>
    </row>
    <row r="29" spans="1:115" ht="24.75" customHeight="1">
      <c r="A29" s="703" t="s">
        <v>600</v>
      </c>
      <c r="B29" s="377" t="s">
        <v>34</v>
      </c>
      <c r="C29" s="715">
        <v>46171</v>
      </c>
      <c r="D29" s="715"/>
      <c r="E29" s="715"/>
      <c r="F29" s="716"/>
      <c r="G29" s="715" t="s">
        <v>601</v>
      </c>
      <c r="H29" s="717">
        <v>56</v>
      </c>
      <c r="I29" s="372" t="s">
        <v>540</v>
      </c>
      <c r="J29" s="1154" t="s">
        <v>30</v>
      </c>
      <c r="K29" s="706"/>
      <c r="L29" s="715"/>
      <c r="M29" s="372" t="s">
        <v>110</v>
      </c>
      <c r="N29" s="727">
        <v>75665</v>
      </c>
      <c r="O29" s="372" t="s">
        <v>110</v>
      </c>
      <c r="P29" s="729" t="s">
        <v>32</v>
      </c>
      <c r="Q29" s="720"/>
      <c r="R29" s="720"/>
      <c r="S29" s="720"/>
      <c r="T29" s="720"/>
      <c r="U29" s="721">
        <v>6249</v>
      </c>
      <c r="V29" s="710"/>
      <c r="W29" s="710">
        <f t="shared" si="5"/>
        <v>6249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1154">
        <v>70</v>
      </c>
      <c r="I30" s="372" t="s">
        <v>540</v>
      </c>
      <c r="J30" s="1154" t="s">
        <v>30</v>
      </c>
      <c r="K30" s="706"/>
      <c r="L30" s="715"/>
      <c r="M30" s="372" t="s">
        <v>110</v>
      </c>
      <c r="N30" s="1155">
        <v>80624</v>
      </c>
      <c r="O30" s="372" t="s">
        <v>110</v>
      </c>
      <c r="P30" s="729" t="s">
        <v>32</v>
      </c>
      <c r="Q30" s="720"/>
      <c r="R30" s="720"/>
      <c r="S30" s="720"/>
      <c r="T30" s="720"/>
      <c r="U30" s="685">
        <v>6762</v>
      </c>
      <c r="V30" s="333"/>
      <c r="W30" s="710">
        <f t="shared" si="5"/>
        <v>6762</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717">
        <v>30</v>
      </c>
      <c r="I31" s="372" t="s">
        <v>540</v>
      </c>
      <c r="J31" s="1154" t="s">
        <v>30</v>
      </c>
      <c r="K31" s="706"/>
      <c r="L31" s="715"/>
      <c r="M31" s="372" t="s">
        <v>110</v>
      </c>
      <c r="N31" s="727">
        <v>45160</v>
      </c>
      <c r="O31" s="372" t="s">
        <v>110</v>
      </c>
      <c r="P31" s="729" t="s">
        <v>32</v>
      </c>
      <c r="Q31" s="720"/>
      <c r="R31" s="720"/>
      <c r="S31" s="720"/>
      <c r="T31" s="720"/>
      <c r="U31" s="721">
        <v>3700</v>
      </c>
      <c r="V31" s="710"/>
      <c r="W31" s="710">
        <f t="shared" si="5"/>
        <v>3700</v>
      </c>
      <c r="X31" s="365">
        <f t="shared" si="6"/>
        <v>0</v>
      </c>
      <c r="Y31" s="711"/>
      <c r="Z31" s="712">
        <v>0</v>
      </c>
      <c r="AA31" s="712">
        <v>0</v>
      </c>
      <c r="AB31" s="1150">
        <v>0</v>
      </c>
      <c r="AC31" s="713" t="s">
        <v>608</v>
      </c>
      <c r="AD31" s="753"/>
    </row>
    <row r="32" spans="1:115" ht="24.75" customHeight="1">
      <c r="A32" s="1152" t="s">
        <v>609</v>
      </c>
      <c r="B32" s="377" t="s">
        <v>34</v>
      </c>
      <c r="C32" s="360">
        <v>46131</v>
      </c>
      <c r="D32" s="367"/>
      <c r="E32" s="367"/>
      <c r="F32" s="366"/>
      <c r="G32" s="715" t="s">
        <v>610</v>
      </c>
      <c r="H32" s="1067">
        <v>2</v>
      </c>
      <c r="I32" s="372" t="s">
        <v>540</v>
      </c>
      <c r="J32" s="1154" t="s">
        <v>30</v>
      </c>
      <c r="K32" s="1061"/>
      <c r="L32" s="367"/>
      <c r="M32" s="372" t="s">
        <v>110</v>
      </c>
      <c r="N32" s="1068">
        <v>21370</v>
      </c>
      <c r="O32" s="372" t="s">
        <v>110</v>
      </c>
      <c r="P32" s="729" t="s">
        <v>32</v>
      </c>
      <c r="Q32" s="1069"/>
      <c r="R32" s="1069"/>
      <c r="S32" s="1069"/>
      <c r="T32" s="1069"/>
      <c r="U32" s="1070">
        <v>1782</v>
      </c>
      <c r="V32" s="1064"/>
      <c r="W32" s="1064">
        <f>SUM(U32-V32)</f>
        <v>1782</v>
      </c>
      <c r="X32" s="365">
        <f>IFERROR($V32/$U32, 0)</f>
        <v>0</v>
      </c>
      <c r="Y32" s="1071"/>
      <c r="Z32" s="712">
        <v>0</v>
      </c>
      <c r="AA32" s="712">
        <v>0</v>
      </c>
      <c r="AB32" s="1150">
        <v>0</v>
      </c>
      <c r="AC32" s="713" t="s">
        <v>611</v>
      </c>
      <c r="AD32" s="753"/>
    </row>
    <row r="33" spans="1:30" ht="24.75" customHeight="1">
      <c r="A33" s="703" t="s">
        <v>612</v>
      </c>
      <c r="B33" s="377" t="s">
        <v>34</v>
      </c>
      <c r="C33" s="715">
        <v>46171</v>
      </c>
      <c r="D33" s="715"/>
      <c r="E33" s="715"/>
      <c r="F33" s="716"/>
      <c r="G33" s="715" t="s">
        <v>613</v>
      </c>
      <c r="H33" s="1154">
        <v>48</v>
      </c>
      <c r="I33" s="372" t="s">
        <v>540</v>
      </c>
      <c r="J33" s="1154" t="s">
        <v>30</v>
      </c>
      <c r="K33" s="706"/>
      <c r="L33" s="715"/>
      <c r="M33" s="372" t="s">
        <v>110</v>
      </c>
      <c r="N33" s="1155">
        <v>54814</v>
      </c>
      <c r="O33" s="372" t="s">
        <v>110</v>
      </c>
      <c r="P33" s="729" t="s">
        <v>32</v>
      </c>
      <c r="Q33" s="720"/>
      <c r="R33" s="720"/>
      <c r="S33" s="720"/>
      <c r="T33" s="720"/>
      <c r="U33" s="685">
        <v>4515</v>
      </c>
      <c r="V33" s="333"/>
      <c r="W33" s="710">
        <f t="shared" si="5"/>
        <v>4515</v>
      </c>
      <c r="X33" s="365">
        <f t="shared" si="6"/>
        <v>0</v>
      </c>
      <c r="Y33" s="711"/>
      <c r="Z33" s="712">
        <v>0</v>
      </c>
      <c r="AA33" s="712">
        <v>0</v>
      </c>
      <c r="AB33" s="1150">
        <v>0</v>
      </c>
      <c r="AC33" s="713" t="s">
        <v>614</v>
      </c>
      <c r="AD33" s="753"/>
    </row>
    <row r="34" spans="1:30" ht="24.75" customHeight="1">
      <c r="A34" s="703" t="s">
        <v>615</v>
      </c>
      <c r="B34" s="377" t="s">
        <v>34</v>
      </c>
      <c r="C34" s="715">
        <v>46171</v>
      </c>
      <c r="D34" s="715"/>
      <c r="E34" s="715"/>
      <c r="F34" s="716"/>
      <c r="G34" s="715" t="s">
        <v>616</v>
      </c>
      <c r="H34" s="1154">
        <v>60</v>
      </c>
      <c r="I34" s="372" t="s">
        <v>540</v>
      </c>
      <c r="J34" s="1154" t="s">
        <v>30</v>
      </c>
      <c r="K34" s="706"/>
      <c r="L34" s="715"/>
      <c r="M34" s="372" t="s">
        <v>110</v>
      </c>
      <c r="N34" s="1155">
        <v>76865.5</v>
      </c>
      <c r="O34" s="372" t="s">
        <v>110</v>
      </c>
      <c r="P34" s="729" t="s">
        <v>32</v>
      </c>
      <c r="Q34" s="720"/>
      <c r="R34" s="720"/>
      <c r="S34" s="720"/>
      <c r="T34" s="720"/>
      <c r="U34" s="685">
        <v>5795</v>
      </c>
      <c r="V34" s="333"/>
      <c r="W34" s="710">
        <f t="shared" si="5"/>
        <v>5795</v>
      </c>
      <c r="X34" s="365">
        <f t="shared" si="6"/>
        <v>0</v>
      </c>
      <c r="Y34" s="711"/>
      <c r="Z34" s="712">
        <v>0</v>
      </c>
      <c r="AA34" s="712">
        <v>0</v>
      </c>
      <c r="AB34" s="1150">
        <v>0</v>
      </c>
      <c r="AC34" s="713" t="s">
        <v>614</v>
      </c>
      <c r="AD34" s="753"/>
    </row>
    <row r="35" spans="1:30" ht="24.75" customHeight="1">
      <c r="A35" s="703" t="s">
        <v>617</v>
      </c>
      <c r="B35" s="377" t="s">
        <v>34</v>
      </c>
      <c r="C35" s="715">
        <v>46171</v>
      </c>
      <c r="D35" s="715"/>
      <c r="E35" s="715"/>
      <c r="F35" s="716"/>
      <c r="G35" s="715" t="s">
        <v>618</v>
      </c>
      <c r="H35" s="1154">
        <v>72</v>
      </c>
      <c r="I35" s="372" t="s">
        <v>540</v>
      </c>
      <c r="J35" s="1154" t="s">
        <v>30</v>
      </c>
      <c r="K35" s="706"/>
      <c r="L35" s="715"/>
      <c r="M35" s="372" t="s">
        <v>110</v>
      </c>
      <c r="N35" s="1155">
        <v>85035</v>
      </c>
      <c r="O35" s="372" t="s">
        <v>110</v>
      </c>
      <c r="P35" s="729" t="s">
        <v>32</v>
      </c>
      <c r="Q35" s="720"/>
      <c r="R35" s="720"/>
      <c r="S35" s="720"/>
      <c r="T35" s="720"/>
      <c r="U35" s="685">
        <v>7140</v>
      </c>
      <c r="V35" s="333"/>
      <c r="W35" s="710">
        <f t="shared" si="5"/>
        <v>7140</v>
      </c>
      <c r="X35" s="365">
        <f t="shared" si="6"/>
        <v>0</v>
      </c>
      <c r="Y35" s="711"/>
      <c r="Z35" s="712">
        <v>0</v>
      </c>
      <c r="AA35" s="712">
        <v>0</v>
      </c>
      <c r="AB35" s="1150">
        <v>0</v>
      </c>
      <c r="AC35" s="713" t="s">
        <v>614</v>
      </c>
      <c r="AD35" s="753"/>
    </row>
    <row r="36" spans="1:30" ht="24.75" customHeight="1">
      <c r="A36" s="703" t="s">
        <v>619</v>
      </c>
      <c r="B36" s="377" t="s">
        <v>34</v>
      </c>
      <c r="C36" s="704">
        <v>46107</v>
      </c>
      <c r="D36" s="715"/>
      <c r="E36" s="715"/>
      <c r="F36" s="716"/>
      <c r="G36" s="715" t="s">
        <v>620</v>
      </c>
      <c r="H36" s="717">
        <v>20</v>
      </c>
      <c r="I36" s="372" t="s">
        <v>540</v>
      </c>
      <c r="J36" s="1154" t="s">
        <v>30</v>
      </c>
      <c r="K36" s="706"/>
      <c r="L36" s="715"/>
      <c r="M36" s="372" t="s">
        <v>110</v>
      </c>
      <c r="N36" s="727">
        <v>23501</v>
      </c>
      <c r="O36" s="372" t="s">
        <v>110</v>
      </c>
      <c r="P36" s="729" t="s">
        <v>32</v>
      </c>
      <c r="Q36" s="720"/>
      <c r="R36" s="720"/>
      <c r="S36" s="720"/>
      <c r="T36" s="720"/>
      <c r="U36" s="721">
        <v>1831</v>
      </c>
      <c r="V36" s="710"/>
      <c r="W36" s="710">
        <f t="shared" si="5"/>
        <v>1831</v>
      </c>
      <c r="X36" s="365">
        <f t="shared" si="6"/>
        <v>0</v>
      </c>
      <c r="Y36" s="711"/>
      <c r="Z36" s="712">
        <v>0</v>
      </c>
      <c r="AA36" s="712">
        <v>0</v>
      </c>
      <c r="AB36" s="1150">
        <v>0</v>
      </c>
      <c r="AC36" s="713" t="s">
        <v>602</v>
      </c>
      <c r="AD36" s="753"/>
    </row>
    <row r="37" spans="1:30" ht="24.75" customHeight="1">
      <c r="A37" s="1152" t="s">
        <v>621</v>
      </c>
      <c r="B37" s="377" t="s">
        <v>34</v>
      </c>
      <c r="C37" s="704">
        <v>46079</v>
      </c>
      <c r="D37" s="367"/>
      <c r="E37" s="367"/>
      <c r="F37" s="366"/>
      <c r="G37" s="715" t="s">
        <v>622</v>
      </c>
      <c r="H37" s="1067">
        <v>0</v>
      </c>
      <c r="I37" s="372" t="s">
        <v>540</v>
      </c>
      <c r="J37" s="1154" t="s">
        <v>30</v>
      </c>
      <c r="K37" s="1061"/>
      <c r="L37" s="367"/>
      <c r="M37" s="372" t="s">
        <v>110</v>
      </c>
      <c r="N37" s="1068">
        <v>36998.550000000003</v>
      </c>
      <c r="O37" s="372" t="s">
        <v>110</v>
      </c>
      <c r="P37" s="729" t="s">
        <v>32</v>
      </c>
      <c r="Q37" s="1069"/>
      <c r="R37" s="1069"/>
      <c r="S37" s="1069"/>
      <c r="T37" s="1069"/>
      <c r="U37" s="1070">
        <v>2944</v>
      </c>
      <c r="V37" s="1064"/>
      <c r="W37" s="1064">
        <f>SUM(U37-V37)</f>
        <v>2944</v>
      </c>
      <c r="X37" s="365">
        <f>IFERROR($V37/$U37, 0)</f>
        <v>0</v>
      </c>
      <c r="Y37" s="1071"/>
      <c r="Z37" s="712">
        <v>0</v>
      </c>
      <c r="AA37" s="712">
        <v>0</v>
      </c>
      <c r="AB37" s="1150">
        <v>0</v>
      </c>
      <c r="AC37" s="713"/>
      <c r="AD37" s="753"/>
    </row>
    <row r="38" spans="1:30" ht="24.75" customHeight="1">
      <c r="A38" s="1152" t="s">
        <v>623</v>
      </c>
      <c r="B38" s="377" t="s">
        <v>34</v>
      </c>
      <c r="C38" s="360">
        <v>46079</v>
      </c>
      <c r="D38" s="367" t="s">
        <v>54</v>
      </c>
      <c r="E38" s="367">
        <v>46101</v>
      </c>
      <c r="F38" s="366"/>
      <c r="G38" s="715" t="s">
        <v>624</v>
      </c>
      <c r="H38" s="1067">
        <v>0</v>
      </c>
      <c r="I38" s="372" t="s">
        <v>540</v>
      </c>
      <c r="J38" s="1154" t="s">
        <v>30</v>
      </c>
      <c r="K38" s="1061"/>
      <c r="L38" s="367"/>
      <c r="M38" s="372" t="s">
        <v>110</v>
      </c>
      <c r="N38" s="1068">
        <v>49932.800000000003</v>
      </c>
      <c r="O38" s="372" t="s">
        <v>110</v>
      </c>
      <c r="P38" s="729" t="s">
        <v>32</v>
      </c>
      <c r="Q38" s="1069"/>
      <c r="R38" s="1069"/>
      <c r="S38" s="1069"/>
      <c r="T38" s="1069"/>
      <c r="U38" s="1070">
        <v>4048</v>
      </c>
      <c r="V38" s="1064"/>
      <c r="W38" s="1064">
        <f>SUM(U38-V38)</f>
        <v>4048</v>
      </c>
      <c r="X38" s="365">
        <f>IFERROR($V38/$U38, 0)</f>
        <v>0</v>
      </c>
      <c r="Y38" s="1071"/>
      <c r="Z38" s="712">
        <v>0</v>
      </c>
      <c r="AA38" s="712">
        <v>0</v>
      </c>
      <c r="AB38" s="1150">
        <v>0</v>
      </c>
      <c r="AC38" s="713"/>
      <c r="AD38" s="753"/>
    </row>
    <row r="39" spans="1:30" ht="24.75" customHeight="1">
      <c r="A39" s="703" t="s">
        <v>625</v>
      </c>
      <c r="B39" s="377" t="s">
        <v>34</v>
      </c>
      <c r="C39" s="704">
        <v>46112</v>
      </c>
      <c r="D39" s="715"/>
      <c r="E39" s="715"/>
      <c r="F39" s="716"/>
      <c r="G39" s="715" t="s">
        <v>626</v>
      </c>
      <c r="H39" s="717">
        <v>20</v>
      </c>
      <c r="I39" s="372" t="s">
        <v>540</v>
      </c>
      <c r="J39" s="1154" t="s">
        <v>30</v>
      </c>
      <c r="K39" s="706"/>
      <c r="L39" s="715"/>
      <c r="M39" s="717" t="s">
        <v>110</v>
      </c>
      <c r="N39" s="727">
        <v>1733.25</v>
      </c>
      <c r="O39" s="717" t="s">
        <v>110</v>
      </c>
      <c r="P39" s="729" t="s">
        <v>35</v>
      </c>
      <c r="Q39" s="720">
        <v>45979</v>
      </c>
      <c r="R39" s="720"/>
      <c r="S39" s="720"/>
      <c r="T39" s="720"/>
      <c r="U39" s="721">
        <v>255</v>
      </c>
      <c r="V39" s="710"/>
      <c r="W39" s="710">
        <f>SUM(U39-V39)</f>
        <v>255</v>
      </c>
      <c r="X39" s="365">
        <f>IFERROR($V39/$U39, 0)</f>
        <v>0</v>
      </c>
      <c r="Y39" s="711"/>
      <c r="Z39" s="712">
        <v>0</v>
      </c>
      <c r="AA39" s="712">
        <v>0</v>
      </c>
      <c r="AB39" s="1150">
        <v>0</v>
      </c>
      <c r="AC39" s="754" t="s">
        <v>627</v>
      </c>
      <c r="AD39" s="753"/>
    </row>
    <row r="40" spans="1:30" ht="24.75" customHeight="1">
      <c r="A40" s="703" t="s">
        <v>628</v>
      </c>
      <c r="B40" s="377" t="s">
        <v>34</v>
      </c>
      <c r="C40" s="704">
        <v>46099</v>
      </c>
      <c r="D40" s="715" t="s">
        <v>54</v>
      </c>
      <c r="E40" s="715">
        <v>46101</v>
      </c>
      <c r="F40" s="716"/>
      <c r="G40" s="715" t="s">
        <v>629</v>
      </c>
      <c r="H40" s="717">
        <v>0</v>
      </c>
      <c r="I40" s="372" t="s">
        <v>540</v>
      </c>
      <c r="J40" s="1154" t="s">
        <v>30</v>
      </c>
      <c r="K40" s="706"/>
      <c r="L40" s="715"/>
      <c r="M40" s="372" t="s">
        <v>110</v>
      </c>
      <c r="N40" s="727">
        <v>18270.8</v>
      </c>
      <c r="O40" s="372" t="s">
        <v>110</v>
      </c>
      <c r="P40" s="729" t="s">
        <v>32</v>
      </c>
      <c r="Q40" s="720"/>
      <c r="R40" s="720"/>
      <c r="S40" s="720"/>
      <c r="T40" s="720"/>
      <c r="U40" s="721">
        <v>1388</v>
      </c>
      <c r="V40" s="710"/>
      <c r="W40" s="710">
        <f>SUM(U40-V40)</f>
        <v>1388</v>
      </c>
      <c r="X40" s="365">
        <f>IFERROR($V40/$U40, 0)</f>
        <v>0</v>
      </c>
      <c r="Y40" s="711"/>
      <c r="Z40" s="712">
        <v>0</v>
      </c>
      <c r="AA40" s="712">
        <v>0</v>
      </c>
      <c r="AB40" s="721">
        <v>0</v>
      </c>
      <c r="AC40" s="713" t="s">
        <v>630</v>
      </c>
      <c r="AD40" s="753"/>
    </row>
    <row r="41" spans="1:30" ht="24.75" customHeight="1">
      <c r="A41" s="703" t="s">
        <v>631</v>
      </c>
      <c r="B41" s="377" t="s">
        <v>34</v>
      </c>
      <c r="C41" s="704">
        <v>46112</v>
      </c>
      <c r="D41" s="366" t="s">
        <v>50</v>
      </c>
      <c r="E41" s="715">
        <v>46077</v>
      </c>
      <c r="F41" s="716"/>
      <c r="G41" s="716" t="s">
        <v>632</v>
      </c>
      <c r="H41" s="717">
        <v>0</v>
      </c>
      <c r="I41" s="372" t="s">
        <v>540</v>
      </c>
      <c r="J41" s="717" t="s">
        <v>30</v>
      </c>
      <c r="K41" s="706"/>
      <c r="L41" s="715"/>
      <c r="M41" s="717" t="s">
        <v>110</v>
      </c>
      <c r="N41" s="727">
        <v>3995.4</v>
      </c>
      <c r="O41" s="717" t="s">
        <v>110</v>
      </c>
      <c r="P41" s="729" t="s">
        <v>29</v>
      </c>
      <c r="Q41" s="720">
        <v>46077</v>
      </c>
      <c r="R41" s="720"/>
      <c r="S41" s="720"/>
      <c r="T41" s="720"/>
      <c r="U41" s="721">
        <v>294</v>
      </c>
      <c r="V41" s="710"/>
      <c r="W41" s="710">
        <f t="shared" si="5"/>
        <v>294</v>
      </c>
      <c r="X41" s="365">
        <f t="shared" si="6"/>
        <v>0</v>
      </c>
      <c r="Y41" s="720">
        <v>46099</v>
      </c>
      <c r="Z41" s="712">
        <v>0</v>
      </c>
      <c r="AA41" s="712">
        <v>0</v>
      </c>
      <c r="AB41" s="721">
        <v>0</v>
      </c>
      <c r="AC41" s="713" t="s">
        <v>633</v>
      </c>
      <c r="AD41" s="753"/>
    </row>
    <row r="42" spans="1:30" ht="24.75" customHeight="1">
      <c r="A42" s="703" t="s">
        <v>634</v>
      </c>
      <c r="B42" s="377" t="s">
        <v>34</v>
      </c>
      <c r="C42" s="704">
        <v>46040</v>
      </c>
      <c r="D42" s="716"/>
      <c r="E42" s="715"/>
      <c r="F42" s="716"/>
      <c r="G42" s="716" t="s">
        <v>635</v>
      </c>
      <c r="H42" s="717">
        <v>0</v>
      </c>
      <c r="I42" s="372" t="s">
        <v>540</v>
      </c>
      <c r="J42" s="717" t="s">
        <v>30</v>
      </c>
      <c r="K42" s="706"/>
      <c r="L42" s="715"/>
      <c r="M42" s="717" t="s">
        <v>110</v>
      </c>
      <c r="N42" s="727">
        <v>18171.599999999999</v>
      </c>
      <c r="O42" s="717" t="s">
        <v>110</v>
      </c>
      <c r="P42" s="729" t="s">
        <v>35</v>
      </c>
      <c r="Q42" s="720">
        <v>45979</v>
      </c>
      <c r="R42" s="720"/>
      <c r="S42" s="720"/>
      <c r="T42" s="720"/>
      <c r="U42" s="721">
        <v>1514</v>
      </c>
      <c r="V42" s="710"/>
      <c r="W42" s="710">
        <f>SUM(U42-V42)</f>
        <v>1514</v>
      </c>
      <c r="X42" s="365">
        <f>IFERROR($V42/$U42, 0)</f>
        <v>0</v>
      </c>
      <c r="Y42" s="720"/>
      <c r="Z42" s="712">
        <v>0</v>
      </c>
      <c r="AA42" s="712">
        <v>0</v>
      </c>
      <c r="AB42" s="721">
        <v>0</v>
      </c>
      <c r="AC42" s="713" t="s">
        <v>636</v>
      </c>
      <c r="AD42" s="753"/>
    </row>
    <row r="43" spans="1:30" ht="24.75" customHeight="1">
      <c r="A43" s="703" t="s">
        <v>637</v>
      </c>
      <c r="B43" s="377" t="s">
        <v>34</v>
      </c>
      <c r="C43" s="704">
        <v>46079</v>
      </c>
      <c r="D43" s="366" t="s">
        <v>54</v>
      </c>
      <c r="E43" s="367">
        <v>46056</v>
      </c>
      <c r="F43" s="366" t="s">
        <v>53</v>
      </c>
      <c r="G43" s="716" t="s">
        <v>638</v>
      </c>
      <c r="H43" s="717">
        <v>0</v>
      </c>
      <c r="I43" s="372" t="s">
        <v>540</v>
      </c>
      <c r="J43" s="717" t="s">
        <v>30</v>
      </c>
      <c r="K43" s="1061"/>
      <c r="L43" s="367"/>
      <c r="M43" s="717" t="s">
        <v>110</v>
      </c>
      <c r="N43" s="1068">
        <v>118710.8</v>
      </c>
      <c r="O43" s="717" t="s">
        <v>110</v>
      </c>
      <c r="P43" s="708" t="s">
        <v>29</v>
      </c>
      <c r="Q43" s="1069">
        <v>46062</v>
      </c>
      <c r="R43" s="1069"/>
      <c r="S43" s="1069"/>
      <c r="T43" s="1069"/>
      <c r="U43" s="1070">
        <v>9628</v>
      </c>
      <c r="V43" s="1064">
        <v>6978</v>
      </c>
      <c r="W43" s="1064">
        <f>SUM(U43-V43)</f>
        <v>2650</v>
      </c>
      <c r="X43" s="365">
        <f>IFERROR($V43/$U43, 0)</f>
        <v>0.72476111341919403</v>
      </c>
      <c r="Y43" s="1069">
        <v>46064</v>
      </c>
      <c r="Z43" s="712">
        <v>0</v>
      </c>
      <c r="AA43" s="712">
        <v>0</v>
      </c>
      <c r="AB43" s="721">
        <v>0</v>
      </c>
      <c r="AC43" s="713" t="s">
        <v>639</v>
      </c>
      <c r="AD43" s="753"/>
    </row>
    <row r="44" spans="1:30" ht="24.75" customHeight="1">
      <c r="A44" s="703" t="s">
        <v>640</v>
      </c>
      <c r="B44" s="377" t="s">
        <v>34</v>
      </c>
      <c r="C44" s="704">
        <v>46103</v>
      </c>
      <c r="D44" s="366" t="s">
        <v>50</v>
      </c>
      <c r="E44" s="715">
        <v>46077</v>
      </c>
      <c r="F44" s="366"/>
      <c r="G44" s="716" t="s">
        <v>641</v>
      </c>
      <c r="H44" s="1067">
        <v>0</v>
      </c>
      <c r="I44" s="372" t="s">
        <v>540</v>
      </c>
      <c r="J44" s="717" t="s">
        <v>30</v>
      </c>
      <c r="K44" s="1061"/>
      <c r="L44" s="367"/>
      <c r="M44" s="717" t="s">
        <v>110</v>
      </c>
      <c r="N44" s="1068">
        <v>15002.75</v>
      </c>
      <c r="O44" s="717" t="s">
        <v>110</v>
      </c>
      <c r="P44" s="729" t="s">
        <v>29</v>
      </c>
      <c r="Q44" s="1069">
        <v>46077</v>
      </c>
      <c r="R44" s="1069"/>
      <c r="S44" s="1069"/>
      <c r="T44" s="1069"/>
      <c r="U44" s="1070">
        <v>1175</v>
      </c>
      <c r="V44" s="1064">
        <v>980</v>
      </c>
      <c r="W44" s="1064">
        <f>SUM(U44-V44)</f>
        <v>195</v>
      </c>
      <c r="X44" s="365">
        <f>IFERROR($V44/$U44, 0)</f>
        <v>0.83404255319148934</v>
      </c>
      <c r="Y44" s="1069">
        <v>46090</v>
      </c>
      <c r="Z44" s="712">
        <v>0</v>
      </c>
      <c r="AA44" s="712">
        <v>0</v>
      </c>
      <c r="AB44" s="721">
        <v>0</v>
      </c>
      <c r="AC44" s="713"/>
      <c r="AD44" s="753"/>
    </row>
    <row r="45" spans="1:30" ht="24.75" customHeight="1">
      <c r="A45" s="703" t="s">
        <v>642</v>
      </c>
      <c r="B45" s="377" t="s">
        <v>34</v>
      </c>
      <c r="C45" s="704">
        <v>46103</v>
      </c>
      <c r="D45" s="358" t="s">
        <v>52</v>
      </c>
      <c r="E45" s="715">
        <v>46077</v>
      </c>
      <c r="F45" s="366"/>
      <c r="G45" s="716" t="s">
        <v>643</v>
      </c>
      <c r="H45" s="1067">
        <v>0</v>
      </c>
      <c r="I45" s="372" t="s">
        <v>540</v>
      </c>
      <c r="J45" s="717" t="s">
        <v>30</v>
      </c>
      <c r="K45" s="1061"/>
      <c r="L45" s="367"/>
      <c r="M45" s="717" t="s">
        <v>110</v>
      </c>
      <c r="N45" s="1068">
        <v>12977.65</v>
      </c>
      <c r="O45" s="717" t="s">
        <v>110</v>
      </c>
      <c r="P45" s="729" t="s">
        <v>32</v>
      </c>
      <c r="Q45" s="1069"/>
      <c r="R45" s="1069"/>
      <c r="S45" s="1069"/>
      <c r="T45" s="1069"/>
      <c r="U45" s="1070">
        <v>1029</v>
      </c>
      <c r="V45" s="1064"/>
      <c r="W45" s="1064">
        <f>SUM(U45-V45)</f>
        <v>1029</v>
      </c>
      <c r="X45" s="365">
        <f>IFERROR($V45/$U45, 0)</f>
        <v>0</v>
      </c>
      <c r="Y45" s="1071"/>
      <c r="Z45" s="712">
        <v>0</v>
      </c>
      <c r="AA45" s="712">
        <v>0</v>
      </c>
      <c r="AB45" s="721">
        <v>0</v>
      </c>
      <c r="AC45" s="713"/>
      <c r="AD45" s="753"/>
    </row>
    <row r="46" spans="1:30" ht="24.75" customHeight="1">
      <c r="A46" s="703" t="s">
        <v>644</v>
      </c>
      <c r="B46" s="377" t="s">
        <v>34</v>
      </c>
      <c r="C46" s="704">
        <v>46112</v>
      </c>
      <c r="D46" s="716"/>
      <c r="E46" s="715"/>
      <c r="F46" s="716"/>
      <c r="G46" s="716" t="s">
        <v>645</v>
      </c>
      <c r="H46" s="717">
        <v>0</v>
      </c>
      <c r="I46" s="372" t="s">
        <v>540</v>
      </c>
      <c r="J46" s="717" t="s">
        <v>30</v>
      </c>
      <c r="K46" s="706"/>
      <c r="L46" s="715"/>
      <c r="M46" s="717" t="s">
        <v>110</v>
      </c>
      <c r="N46" s="727">
        <v>6526.35</v>
      </c>
      <c r="O46" s="717" t="s">
        <v>110</v>
      </c>
      <c r="P46" s="729" t="s">
        <v>32</v>
      </c>
      <c r="Q46" s="720"/>
      <c r="R46" s="720"/>
      <c r="S46" s="720"/>
      <c r="T46" s="720"/>
      <c r="U46" s="721">
        <v>411</v>
      </c>
      <c r="V46" s="710"/>
      <c r="W46" s="710">
        <f t="shared" si="5"/>
        <v>411</v>
      </c>
      <c r="X46" s="365">
        <f t="shared" si="6"/>
        <v>0</v>
      </c>
      <c r="Y46" s="711"/>
      <c r="Z46" s="712">
        <v>0</v>
      </c>
      <c r="AA46" s="712">
        <v>0</v>
      </c>
      <c r="AB46" s="721">
        <v>0</v>
      </c>
      <c r="AC46" s="713" t="s">
        <v>646</v>
      </c>
      <c r="AD46" s="753"/>
    </row>
    <row r="47" spans="1:30" ht="24.75" customHeight="1">
      <c r="A47" s="703" t="s">
        <v>647</v>
      </c>
      <c r="B47" s="377" t="s">
        <v>34</v>
      </c>
      <c r="C47" s="715">
        <v>46174</v>
      </c>
      <c r="D47" s="716"/>
      <c r="E47" s="715"/>
      <c r="F47" s="716"/>
      <c r="G47" s="716" t="s">
        <v>648</v>
      </c>
      <c r="H47" s="717">
        <v>0</v>
      </c>
      <c r="I47" s="372" t="s">
        <v>540</v>
      </c>
      <c r="J47" s="1154" t="s">
        <v>30</v>
      </c>
      <c r="K47" s="706"/>
      <c r="L47" s="715"/>
      <c r="M47" s="717" t="s">
        <v>110</v>
      </c>
      <c r="N47" s="727">
        <v>170309.8</v>
      </c>
      <c r="O47" s="717" t="s">
        <v>110</v>
      </c>
      <c r="P47" s="729" t="s">
        <v>32</v>
      </c>
      <c r="Q47" s="720"/>
      <c r="R47" s="720"/>
      <c r="S47" s="720"/>
      <c r="T47" s="720"/>
      <c r="U47" s="721">
        <v>13379</v>
      </c>
      <c r="V47" s="710"/>
      <c r="W47" s="710">
        <f>SUM(U47-V47)</f>
        <v>13379</v>
      </c>
      <c r="X47" s="365">
        <f>IFERROR($V47/$U47, 0)</f>
        <v>0</v>
      </c>
      <c r="Y47" s="711"/>
      <c r="Z47" s="712">
        <v>0</v>
      </c>
      <c r="AA47" s="712">
        <v>0</v>
      </c>
      <c r="AB47" s="721">
        <v>0</v>
      </c>
      <c r="AC47" s="713" t="s">
        <v>649</v>
      </c>
      <c r="AD47" s="753"/>
    </row>
    <row r="48" spans="1:30" ht="24.75" customHeight="1">
      <c r="A48" s="1156" t="s">
        <v>650</v>
      </c>
      <c r="B48" s="377" t="s">
        <v>34</v>
      </c>
      <c r="C48" s="360">
        <v>46108</v>
      </c>
      <c r="D48" s="366"/>
      <c r="E48" s="367"/>
      <c r="F48" s="366"/>
      <c r="G48" s="716"/>
      <c r="H48" s="1067">
        <v>107</v>
      </c>
      <c r="I48" s="372" t="s">
        <v>540</v>
      </c>
      <c r="J48" s="769" t="s">
        <v>36</v>
      </c>
      <c r="K48" s="1061" t="s">
        <v>546</v>
      </c>
      <c r="L48" s="367"/>
      <c r="M48" s="773" t="s">
        <v>238</v>
      </c>
      <c r="N48" s="851"/>
      <c r="O48" s="773" t="s">
        <v>238</v>
      </c>
      <c r="P48" s="764" t="s">
        <v>32</v>
      </c>
      <c r="Q48" s="1069"/>
      <c r="R48" s="1069"/>
      <c r="S48" s="1069"/>
      <c r="T48" s="1069"/>
      <c r="U48" s="1070">
        <v>9568</v>
      </c>
      <c r="V48" s="1064"/>
      <c r="W48" s="1064">
        <f>SUM(U48-V48)</f>
        <v>9568</v>
      </c>
      <c r="X48" s="365">
        <f>IFERROR($V48/$U48, 0)</f>
        <v>0</v>
      </c>
      <c r="Y48" s="1071"/>
      <c r="Z48" s="712">
        <v>0</v>
      </c>
      <c r="AA48" s="712">
        <v>0</v>
      </c>
      <c r="AB48" s="721">
        <v>0</v>
      </c>
      <c r="AC48" s="713" t="s">
        <v>651</v>
      </c>
      <c r="AD48" s="753"/>
    </row>
    <row r="49" spans="1:30" ht="24.75" customHeight="1">
      <c r="A49" s="1153" t="s">
        <v>652</v>
      </c>
      <c r="B49" s="377" t="s">
        <v>34</v>
      </c>
      <c r="C49" s="360">
        <v>46174</v>
      </c>
      <c r="D49" s="366"/>
      <c r="E49" s="367"/>
      <c r="F49" s="366"/>
      <c r="G49" s="716"/>
      <c r="H49" s="1067">
        <v>115</v>
      </c>
      <c r="I49" s="372" t="s">
        <v>540</v>
      </c>
      <c r="J49" s="769" t="s">
        <v>36</v>
      </c>
      <c r="K49" s="1061"/>
      <c r="L49" s="367"/>
      <c r="M49" s="717" t="s">
        <v>110</v>
      </c>
      <c r="N49" s="851">
        <v>125188</v>
      </c>
      <c r="O49" s="717" t="s">
        <v>110</v>
      </c>
      <c r="P49" s="729" t="s">
        <v>29</v>
      </c>
      <c r="Q49" s="1069">
        <v>46083</v>
      </c>
      <c r="R49" s="1069"/>
      <c r="S49" s="1069"/>
      <c r="T49" s="1069"/>
      <c r="U49" s="1070">
        <v>11028</v>
      </c>
      <c r="V49" s="1377">
        <v>5945</v>
      </c>
      <c r="W49" s="1064">
        <f>SUM(U49-V49)</f>
        <v>5083</v>
      </c>
      <c r="X49" s="365">
        <f>IFERROR($V49/$U49, 0)</f>
        <v>0.53908233587232501</v>
      </c>
      <c r="Y49" s="1069">
        <v>46090</v>
      </c>
      <c r="Z49" s="712">
        <v>0</v>
      </c>
      <c r="AA49" s="712">
        <v>0</v>
      </c>
      <c r="AB49" s="721">
        <v>0</v>
      </c>
      <c r="AC49" s="713"/>
      <c r="AD49" s="753"/>
    </row>
    <row r="50" spans="1:30" ht="24.75" customHeight="1">
      <c r="A50" s="1152" t="s">
        <v>653</v>
      </c>
      <c r="B50" s="377" t="s">
        <v>37</v>
      </c>
      <c r="C50" s="360">
        <v>46129</v>
      </c>
      <c r="D50" s="1363"/>
      <c r="E50" s="1364"/>
      <c r="F50" s="1363"/>
      <c r="G50" s="1365"/>
      <c r="H50" s="1067">
        <v>0</v>
      </c>
      <c r="I50" s="372" t="s">
        <v>540</v>
      </c>
      <c r="J50" s="717" t="s">
        <v>30</v>
      </c>
      <c r="K50" s="1414"/>
      <c r="L50" s="1364"/>
      <c r="M50" s="717" t="s">
        <v>110</v>
      </c>
      <c r="N50" s="1415">
        <v>43061.3</v>
      </c>
      <c r="O50" s="717" t="s">
        <v>110</v>
      </c>
      <c r="P50" s="1416" t="s">
        <v>29</v>
      </c>
      <c r="Q50" s="1069">
        <v>46087</v>
      </c>
      <c r="R50" s="1417"/>
      <c r="S50" s="1417"/>
      <c r="T50" s="1417"/>
      <c r="U50" s="1418">
        <v>3461</v>
      </c>
      <c r="V50" s="1419">
        <v>172</v>
      </c>
      <c r="W50" s="1420">
        <f>SUM(U50-V50)</f>
        <v>3289</v>
      </c>
      <c r="X50" s="1366">
        <f>IFERROR($V50/$U50, 0)</f>
        <v>4.9696619474140419E-2</v>
      </c>
      <c r="Y50" s="1417">
        <v>46106</v>
      </c>
      <c r="Z50" s="712">
        <v>0</v>
      </c>
      <c r="AA50" s="712">
        <v>0</v>
      </c>
      <c r="AB50" s="721">
        <v>0</v>
      </c>
      <c r="AC50" s="1367"/>
      <c r="AD50" s="753"/>
    </row>
    <row r="51" spans="1:30" ht="24.75" customHeight="1">
      <c r="A51" s="1152" t="s">
        <v>654</v>
      </c>
      <c r="B51" s="377" t="s">
        <v>37</v>
      </c>
      <c r="C51" s="360">
        <v>46138</v>
      </c>
      <c r="D51" s="716" t="s">
        <v>467</v>
      </c>
      <c r="E51" s="367">
        <v>46091</v>
      </c>
      <c r="F51" s="366" t="s">
        <v>51</v>
      </c>
      <c r="G51" s="716" t="s">
        <v>655</v>
      </c>
      <c r="H51" s="1067">
        <v>0</v>
      </c>
      <c r="I51" s="372" t="s">
        <v>540</v>
      </c>
      <c r="J51" s="717" t="s">
        <v>30</v>
      </c>
      <c r="K51" s="1061"/>
      <c r="L51" s="367"/>
      <c r="M51" s="717" t="s">
        <v>110</v>
      </c>
      <c r="N51" s="1068">
        <v>146065.95000000001</v>
      </c>
      <c r="O51" s="717" t="s">
        <v>110</v>
      </c>
      <c r="P51" s="729" t="s">
        <v>32</v>
      </c>
      <c r="Q51" s="1069">
        <v>46085</v>
      </c>
      <c r="R51" s="1069"/>
      <c r="S51" s="1069"/>
      <c r="T51" s="1069"/>
      <c r="U51" s="1070">
        <v>10883</v>
      </c>
      <c r="V51" s="1064"/>
      <c r="W51" s="1064">
        <f>SUM(U51-V51)</f>
        <v>10883</v>
      </c>
      <c r="X51" s="365">
        <f>IFERROR($V51/$U51, 0)</f>
        <v>0</v>
      </c>
      <c r="Y51" s="1069"/>
      <c r="Z51" s="712">
        <v>0</v>
      </c>
      <c r="AA51" s="712">
        <v>0</v>
      </c>
      <c r="AB51" s="721">
        <v>0</v>
      </c>
      <c r="AC51" s="713" t="s">
        <v>656</v>
      </c>
      <c r="AD51" s="753"/>
    </row>
    <row r="52" spans="1:30" ht="24.75" customHeight="1">
      <c r="A52" s="703" t="s">
        <v>657</v>
      </c>
      <c r="B52" s="377" t="s">
        <v>37</v>
      </c>
      <c r="C52" s="704">
        <v>46081</v>
      </c>
      <c r="D52" s="716" t="s">
        <v>52</v>
      </c>
      <c r="E52" s="715">
        <v>46038</v>
      </c>
      <c r="F52" s="716" t="s">
        <v>51</v>
      </c>
      <c r="G52" s="716" t="s">
        <v>658</v>
      </c>
      <c r="H52" s="717">
        <v>88</v>
      </c>
      <c r="I52" s="372" t="s">
        <v>540</v>
      </c>
      <c r="J52" s="773" t="s">
        <v>33</v>
      </c>
      <c r="K52" s="706" t="s">
        <v>523</v>
      </c>
      <c r="L52" s="715">
        <v>46021</v>
      </c>
      <c r="M52" s="717" t="s">
        <v>110</v>
      </c>
      <c r="N52" s="727">
        <v>79638</v>
      </c>
      <c r="O52" s="717" t="s">
        <v>110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659</v>
      </c>
      <c r="AD52" s="753"/>
    </row>
    <row r="53" spans="1:30" ht="24.75" customHeight="1">
      <c r="A53" s="768" t="s">
        <v>660</v>
      </c>
      <c r="B53" s="311" t="s">
        <v>37</v>
      </c>
      <c r="C53" s="704">
        <v>46081</v>
      </c>
      <c r="D53" s="716" t="s">
        <v>52</v>
      </c>
      <c r="E53" s="715">
        <v>46055</v>
      </c>
      <c r="F53" s="716" t="s">
        <v>51</v>
      </c>
      <c r="G53" s="716" t="s">
        <v>661</v>
      </c>
      <c r="H53" s="717">
        <v>86</v>
      </c>
      <c r="I53" s="372" t="s">
        <v>540</v>
      </c>
      <c r="J53" s="773" t="s">
        <v>33</v>
      </c>
      <c r="K53" s="706" t="s">
        <v>523</v>
      </c>
      <c r="L53" s="715">
        <v>46056</v>
      </c>
      <c r="M53" s="717" t="s">
        <v>110</v>
      </c>
      <c r="N53" s="727">
        <v>97494</v>
      </c>
      <c r="O53" s="717" t="s">
        <v>110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662</v>
      </c>
      <c r="AD53" s="753"/>
    </row>
    <row r="54" spans="1:30" ht="24.75" customHeight="1">
      <c r="A54" s="795" t="s">
        <v>663</v>
      </c>
      <c r="B54" s="786" t="s">
        <v>37</v>
      </c>
      <c r="C54" s="808">
        <v>46171</v>
      </c>
      <c r="D54" s="716" t="s">
        <v>52</v>
      </c>
      <c r="E54" s="715">
        <v>46043</v>
      </c>
      <c r="F54" s="716" t="s">
        <v>51</v>
      </c>
      <c r="G54" s="716" t="s">
        <v>664</v>
      </c>
      <c r="H54" s="717">
        <v>26</v>
      </c>
      <c r="I54" s="372" t="s">
        <v>540</v>
      </c>
      <c r="J54" s="773" t="s">
        <v>33</v>
      </c>
      <c r="K54" s="706" t="s">
        <v>523</v>
      </c>
      <c r="L54" s="715"/>
      <c r="M54" s="717" t="s">
        <v>110</v>
      </c>
      <c r="N54" s="727">
        <v>35576</v>
      </c>
      <c r="O54" s="717" t="s">
        <v>110</v>
      </c>
      <c r="P54" s="759" t="s">
        <v>29</v>
      </c>
      <c r="Q54" s="720">
        <v>46028</v>
      </c>
      <c r="R54" s="760"/>
      <c r="S54" s="760"/>
      <c r="T54" s="760"/>
      <c r="U54" s="721">
        <v>3150</v>
      </c>
      <c r="V54" s="794">
        <v>2970</v>
      </c>
      <c r="W54" s="794">
        <f t="shared" si="5"/>
        <v>180</v>
      </c>
      <c r="X54" s="79">
        <f t="shared" si="6"/>
        <v>0.94285714285714284</v>
      </c>
      <c r="Y54" s="806">
        <v>46043</v>
      </c>
      <c r="Z54" s="712">
        <v>0</v>
      </c>
      <c r="AA54" s="762">
        <v>0</v>
      </c>
      <c r="AB54" s="761">
        <v>0</v>
      </c>
      <c r="AC54" s="763" t="s">
        <v>665</v>
      </c>
      <c r="AD54" s="753"/>
    </row>
    <row r="55" spans="1:30" ht="24.75" customHeight="1">
      <c r="A55" s="1156" t="s">
        <v>666</v>
      </c>
      <c r="B55" s="1157" t="s">
        <v>37</v>
      </c>
      <c r="C55" s="360">
        <v>46172</v>
      </c>
      <c r="D55" s="366" t="s">
        <v>465</v>
      </c>
      <c r="E55" s="367"/>
      <c r="F55" s="366"/>
      <c r="G55" s="716"/>
      <c r="H55" s="1067">
        <v>402</v>
      </c>
      <c r="I55" s="304" t="s">
        <v>540</v>
      </c>
      <c r="J55" s="773" t="s">
        <v>30</v>
      </c>
      <c r="K55" s="1073"/>
      <c r="L55" s="367">
        <v>46092</v>
      </c>
      <c r="M55" s="1278" t="s">
        <v>110</v>
      </c>
      <c r="N55" s="727">
        <v>438978.5</v>
      </c>
      <c r="O55" s="1279" t="s">
        <v>110</v>
      </c>
      <c r="P55" s="764" t="s">
        <v>35</v>
      </c>
      <c r="Q55" s="1069">
        <v>46091</v>
      </c>
      <c r="R55" s="1069"/>
      <c r="S55" s="1069"/>
      <c r="T55" s="1069"/>
      <c r="U55" s="1070">
        <v>30807</v>
      </c>
      <c r="V55" s="1064"/>
      <c r="W55" s="1064">
        <f t="shared" ref="W55:W65" si="7">SUM(U55-V55)</f>
        <v>30807</v>
      </c>
      <c r="X55" s="365">
        <f t="shared" ref="X55:X65" si="8">IFERROR($V55/$U55, 0)</f>
        <v>0</v>
      </c>
      <c r="Y55" s="1069"/>
      <c r="Z55" s="849">
        <v>0</v>
      </c>
      <c r="AA55" s="854">
        <v>0</v>
      </c>
      <c r="AB55" s="761">
        <v>0</v>
      </c>
      <c r="AC55" s="1348" t="s">
        <v>667</v>
      </c>
      <c r="AD55" s="753"/>
    </row>
    <row r="56" spans="1:30" ht="24.75" customHeight="1">
      <c r="A56" s="850" t="s">
        <v>668</v>
      </c>
      <c r="B56" s="1158" t="s">
        <v>40</v>
      </c>
      <c r="C56" s="360">
        <v>46111</v>
      </c>
      <c r="D56" s="716" t="s">
        <v>52</v>
      </c>
      <c r="E56" s="367">
        <v>46085</v>
      </c>
      <c r="F56" s="366" t="s">
        <v>53</v>
      </c>
      <c r="G56" s="716" t="s">
        <v>669</v>
      </c>
      <c r="H56" s="1072">
        <v>0</v>
      </c>
      <c r="I56" s="304" t="s">
        <v>540</v>
      </c>
      <c r="J56" s="773" t="s">
        <v>30</v>
      </c>
      <c r="K56" s="1073"/>
      <c r="L56" s="367"/>
      <c r="M56" s="773" t="s">
        <v>110</v>
      </c>
      <c r="N56" s="851">
        <v>151170.79999999999</v>
      </c>
      <c r="O56" s="773" t="s">
        <v>110</v>
      </c>
      <c r="P56" s="764" t="s">
        <v>29</v>
      </c>
      <c r="Q56" s="1069">
        <v>46086</v>
      </c>
      <c r="R56" s="1069"/>
      <c r="S56" s="1069"/>
      <c r="T56" s="1069"/>
      <c r="U56" s="1070">
        <v>11789</v>
      </c>
      <c r="V56" s="1377">
        <v>5217</v>
      </c>
      <c r="W56" s="1064">
        <f t="shared" si="7"/>
        <v>6572</v>
      </c>
      <c r="X56" s="365">
        <f t="shared" si="8"/>
        <v>0.44253117312749174</v>
      </c>
      <c r="Y56" s="1076">
        <v>46099</v>
      </c>
      <c r="Z56" s="849">
        <v>0</v>
      </c>
      <c r="AA56" s="854">
        <v>0</v>
      </c>
      <c r="AB56" s="761">
        <v>0</v>
      </c>
      <c r="AC56" s="713" t="s">
        <v>670</v>
      </c>
      <c r="AD56" s="753"/>
    </row>
    <row r="57" spans="1:30" ht="24.75" customHeight="1">
      <c r="A57" s="1159" t="s">
        <v>671</v>
      </c>
      <c r="B57" s="1158" t="s">
        <v>40</v>
      </c>
      <c r="C57" s="360">
        <v>46111</v>
      </c>
      <c r="D57" s="716" t="s">
        <v>52</v>
      </c>
      <c r="E57" s="367">
        <v>46106</v>
      </c>
      <c r="F57" s="716" t="s">
        <v>51</v>
      </c>
      <c r="G57" s="716" t="s">
        <v>672</v>
      </c>
      <c r="H57" s="1072">
        <v>0</v>
      </c>
      <c r="I57" s="304" t="s">
        <v>540</v>
      </c>
      <c r="J57" s="773" t="s">
        <v>30</v>
      </c>
      <c r="K57" s="1073"/>
      <c r="L57" s="367"/>
      <c r="M57" s="773" t="s">
        <v>110</v>
      </c>
      <c r="N57" s="851">
        <v>24122.75</v>
      </c>
      <c r="O57" s="773" t="s">
        <v>110</v>
      </c>
      <c r="P57" s="764" t="s">
        <v>35</v>
      </c>
      <c r="Q57" s="1069">
        <v>46087</v>
      </c>
      <c r="R57" s="1069"/>
      <c r="S57" s="1069"/>
      <c r="T57" s="1069"/>
      <c r="U57" s="1070">
        <v>1925</v>
      </c>
      <c r="V57" s="1064"/>
      <c r="W57" s="1064">
        <f t="shared" si="7"/>
        <v>1925</v>
      </c>
      <c r="X57" s="365">
        <f t="shared" si="8"/>
        <v>0</v>
      </c>
      <c r="Y57" s="1076"/>
      <c r="Z57" s="849">
        <v>0</v>
      </c>
      <c r="AA57" s="854">
        <v>0</v>
      </c>
      <c r="AB57" s="761">
        <v>0</v>
      </c>
      <c r="AC57" s="713" t="s">
        <v>673</v>
      </c>
      <c r="AD57" s="753"/>
    </row>
    <row r="58" spans="1:30" ht="24.75" customHeight="1">
      <c r="A58" s="1152" t="s">
        <v>674</v>
      </c>
      <c r="B58" s="1158" t="s">
        <v>40</v>
      </c>
      <c r="C58" s="360">
        <v>46111</v>
      </c>
      <c r="D58" s="716" t="s">
        <v>52</v>
      </c>
      <c r="E58" s="367">
        <v>46106</v>
      </c>
      <c r="F58" s="716" t="s">
        <v>51</v>
      </c>
      <c r="G58" s="716" t="s">
        <v>675</v>
      </c>
      <c r="H58" s="1072">
        <v>0</v>
      </c>
      <c r="I58" s="304" t="s">
        <v>540</v>
      </c>
      <c r="J58" s="773" t="s">
        <v>30</v>
      </c>
      <c r="K58" s="1073"/>
      <c r="L58" s="367"/>
      <c r="M58" s="773" t="s">
        <v>110</v>
      </c>
      <c r="N58" s="851">
        <v>26639.1</v>
      </c>
      <c r="O58" s="773" t="s">
        <v>110</v>
      </c>
      <c r="P58" s="764" t="s">
        <v>35</v>
      </c>
      <c r="Q58" s="1069">
        <v>46087</v>
      </c>
      <c r="R58" s="1069"/>
      <c r="S58" s="1069"/>
      <c r="T58" s="1069"/>
      <c r="U58" s="1070">
        <v>2136</v>
      </c>
      <c r="V58" s="1064"/>
      <c r="W58" s="1064">
        <f t="shared" si="7"/>
        <v>2136</v>
      </c>
      <c r="X58" s="365">
        <f t="shared" si="8"/>
        <v>0</v>
      </c>
      <c r="Y58" s="1076"/>
      <c r="Z58" s="849">
        <v>0</v>
      </c>
      <c r="AA58" s="854">
        <v>0</v>
      </c>
      <c r="AB58" s="761">
        <v>0</v>
      </c>
      <c r="AC58" s="713" t="s">
        <v>673</v>
      </c>
      <c r="AD58" s="753"/>
    </row>
    <row r="59" spans="1:30" ht="24.75" customHeight="1">
      <c r="A59" s="1152" t="s">
        <v>676</v>
      </c>
      <c r="B59" s="1158" t="s">
        <v>40</v>
      </c>
      <c r="C59" s="360">
        <v>46111</v>
      </c>
      <c r="D59" s="716" t="s">
        <v>52</v>
      </c>
      <c r="E59" s="367">
        <v>46106</v>
      </c>
      <c r="F59" s="716" t="s">
        <v>51</v>
      </c>
      <c r="G59" s="716" t="s">
        <v>677</v>
      </c>
      <c r="H59" s="1072">
        <v>0</v>
      </c>
      <c r="I59" s="304" t="s">
        <v>540</v>
      </c>
      <c r="J59" s="773" t="s">
        <v>30</v>
      </c>
      <c r="K59" s="1073"/>
      <c r="L59" s="367"/>
      <c r="M59" s="773" t="s">
        <v>110</v>
      </c>
      <c r="N59" s="851">
        <v>1698.25</v>
      </c>
      <c r="O59" s="773" t="s">
        <v>110</v>
      </c>
      <c r="P59" s="764" t="s">
        <v>35</v>
      </c>
      <c r="Q59" s="1069">
        <v>46087</v>
      </c>
      <c r="R59" s="1069"/>
      <c r="S59" s="1069"/>
      <c r="T59" s="1069"/>
      <c r="U59" s="1070">
        <v>105</v>
      </c>
      <c r="V59" s="1064"/>
      <c r="W59" s="1064">
        <f t="shared" si="7"/>
        <v>105</v>
      </c>
      <c r="X59" s="365">
        <f t="shared" si="8"/>
        <v>0</v>
      </c>
      <c r="Y59" s="1076"/>
      <c r="Z59" s="849">
        <v>0</v>
      </c>
      <c r="AA59" s="854">
        <v>0</v>
      </c>
      <c r="AB59" s="761">
        <v>0</v>
      </c>
      <c r="AC59" s="713" t="s">
        <v>673</v>
      </c>
      <c r="AD59" s="753"/>
    </row>
    <row r="60" spans="1:30" ht="24.75" customHeight="1">
      <c r="A60" s="1152" t="s">
        <v>678</v>
      </c>
      <c r="B60" s="1158" t="s">
        <v>40</v>
      </c>
      <c r="C60" s="360">
        <v>46111</v>
      </c>
      <c r="D60" s="366" t="s">
        <v>52</v>
      </c>
      <c r="E60" s="367">
        <v>46106</v>
      </c>
      <c r="F60" s="716" t="s">
        <v>51</v>
      </c>
      <c r="G60" s="716" t="s">
        <v>679</v>
      </c>
      <c r="H60" s="1072">
        <v>0</v>
      </c>
      <c r="I60" s="304" t="s">
        <v>540</v>
      </c>
      <c r="J60" s="773" t="s">
        <v>30</v>
      </c>
      <c r="K60" s="1073"/>
      <c r="L60" s="367"/>
      <c r="M60" s="773" t="s">
        <v>110</v>
      </c>
      <c r="N60" s="851">
        <v>5779.1</v>
      </c>
      <c r="O60" s="773" t="s">
        <v>110</v>
      </c>
      <c r="P60" s="764" t="s">
        <v>35</v>
      </c>
      <c r="Q60" s="1069">
        <v>46106</v>
      </c>
      <c r="R60" s="1069"/>
      <c r="S60" s="1069"/>
      <c r="T60" s="1069"/>
      <c r="U60" s="1070">
        <v>406</v>
      </c>
      <c r="V60" s="1064"/>
      <c r="W60" s="1064">
        <f t="shared" si="7"/>
        <v>406</v>
      </c>
      <c r="X60" s="365">
        <f t="shared" si="8"/>
        <v>0</v>
      </c>
      <c r="Y60" s="1076"/>
      <c r="Z60" s="849">
        <v>0</v>
      </c>
      <c r="AA60" s="854">
        <v>0</v>
      </c>
      <c r="AB60" s="761">
        <v>0</v>
      </c>
      <c r="AC60" s="713" t="s">
        <v>673</v>
      </c>
      <c r="AD60" s="753"/>
    </row>
    <row r="61" spans="1:30" ht="24.75" customHeight="1">
      <c r="A61" s="1152" t="s">
        <v>680</v>
      </c>
      <c r="B61" s="1158" t="s">
        <v>40</v>
      </c>
      <c r="C61" s="360">
        <v>46111</v>
      </c>
      <c r="D61" s="366" t="s">
        <v>50</v>
      </c>
      <c r="E61" s="367">
        <v>46087</v>
      </c>
      <c r="F61" s="716" t="s">
        <v>51</v>
      </c>
      <c r="G61" s="716" t="s">
        <v>681</v>
      </c>
      <c r="H61" s="1072">
        <v>0</v>
      </c>
      <c r="I61" s="304" t="s">
        <v>540</v>
      </c>
      <c r="J61" s="773" t="s">
        <v>30</v>
      </c>
      <c r="K61" s="1073"/>
      <c r="L61" s="367"/>
      <c r="M61" s="773" t="s">
        <v>110</v>
      </c>
      <c r="N61" s="851">
        <v>9496.2000000000007</v>
      </c>
      <c r="O61" s="773" t="s">
        <v>110</v>
      </c>
      <c r="P61" s="764" t="s">
        <v>35</v>
      </c>
      <c r="Q61" s="1069">
        <v>46087</v>
      </c>
      <c r="R61" s="1069"/>
      <c r="S61" s="1069"/>
      <c r="T61" s="1069"/>
      <c r="U61" s="1070">
        <v>742</v>
      </c>
      <c r="V61" s="1064"/>
      <c r="W61" s="1064">
        <f t="shared" si="7"/>
        <v>742</v>
      </c>
      <c r="X61" s="365">
        <f t="shared" si="8"/>
        <v>0</v>
      </c>
      <c r="Y61" s="1076"/>
      <c r="Z61" s="849">
        <v>0</v>
      </c>
      <c r="AA61" s="854">
        <v>0</v>
      </c>
      <c r="AB61" s="761">
        <v>0</v>
      </c>
      <c r="AC61" s="713" t="s">
        <v>670</v>
      </c>
      <c r="AD61" s="753"/>
    </row>
    <row r="62" spans="1:30" ht="24.75" customHeight="1">
      <c r="A62" s="1152" t="s">
        <v>682</v>
      </c>
      <c r="B62" s="1158" t="s">
        <v>40</v>
      </c>
      <c r="C62" s="360">
        <v>46111</v>
      </c>
      <c r="D62" s="366" t="s">
        <v>50</v>
      </c>
      <c r="E62" s="367">
        <v>46097</v>
      </c>
      <c r="F62" s="716" t="s">
        <v>51</v>
      </c>
      <c r="G62" s="716" t="s">
        <v>683</v>
      </c>
      <c r="H62" s="1072">
        <v>0</v>
      </c>
      <c r="I62" s="304" t="s">
        <v>540</v>
      </c>
      <c r="J62" s="773" t="s">
        <v>30</v>
      </c>
      <c r="K62" s="1073"/>
      <c r="L62" s="367"/>
      <c r="M62" s="773" t="s">
        <v>110</v>
      </c>
      <c r="N62" s="851">
        <v>16760.150000000001</v>
      </c>
      <c r="O62" s="773" t="s">
        <v>110</v>
      </c>
      <c r="P62" s="764" t="s">
        <v>32</v>
      </c>
      <c r="Q62" s="1069">
        <v>46097</v>
      </c>
      <c r="R62" s="1069"/>
      <c r="S62" s="1069"/>
      <c r="T62" s="1069"/>
      <c r="U62" s="1070">
        <v>1329</v>
      </c>
      <c r="V62" s="1064"/>
      <c r="W62" s="1064">
        <f t="shared" si="7"/>
        <v>1329</v>
      </c>
      <c r="X62" s="365">
        <f t="shared" si="8"/>
        <v>0</v>
      </c>
      <c r="Y62" s="1076"/>
      <c r="Z62" s="849">
        <v>0</v>
      </c>
      <c r="AA62" s="854">
        <v>0</v>
      </c>
      <c r="AB62" s="761">
        <v>0</v>
      </c>
      <c r="AC62" s="713" t="s">
        <v>684</v>
      </c>
      <c r="AD62" s="753"/>
    </row>
    <row r="63" spans="1:30" ht="24.75" customHeight="1">
      <c r="A63" s="1152" t="s">
        <v>685</v>
      </c>
      <c r="B63" s="1158" t="s">
        <v>40</v>
      </c>
      <c r="C63" s="360">
        <v>46111</v>
      </c>
      <c r="D63" s="366" t="s">
        <v>50</v>
      </c>
      <c r="E63" s="367">
        <v>46097</v>
      </c>
      <c r="F63" s="716" t="s">
        <v>51</v>
      </c>
      <c r="G63" s="716" t="s">
        <v>686</v>
      </c>
      <c r="H63" s="1072">
        <v>0</v>
      </c>
      <c r="I63" s="304" t="s">
        <v>540</v>
      </c>
      <c r="J63" s="773" t="s">
        <v>30</v>
      </c>
      <c r="K63" s="1073"/>
      <c r="L63" s="367"/>
      <c r="M63" s="773" t="s">
        <v>110</v>
      </c>
      <c r="N63" s="851">
        <v>14178.2</v>
      </c>
      <c r="O63" s="773" t="s">
        <v>110</v>
      </c>
      <c r="P63" s="764" t="s">
        <v>32</v>
      </c>
      <c r="Q63" s="1069">
        <v>46097</v>
      </c>
      <c r="R63" s="1069"/>
      <c r="S63" s="1069"/>
      <c r="T63" s="1069"/>
      <c r="U63" s="1070">
        <v>1124</v>
      </c>
      <c r="V63" s="1064"/>
      <c r="W63" s="1064">
        <f t="shared" si="7"/>
        <v>1124</v>
      </c>
      <c r="X63" s="365">
        <f t="shared" si="8"/>
        <v>0</v>
      </c>
      <c r="Y63" s="1076"/>
      <c r="Z63" s="849">
        <v>0</v>
      </c>
      <c r="AA63" s="854">
        <v>0</v>
      </c>
      <c r="AB63" s="761">
        <v>0</v>
      </c>
      <c r="AC63" s="713" t="s">
        <v>684</v>
      </c>
      <c r="AD63" s="753"/>
    </row>
    <row r="64" spans="1:30" ht="24.75" customHeight="1">
      <c r="A64" s="1156" t="s">
        <v>687</v>
      </c>
      <c r="B64" s="1158" t="s">
        <v>40</v>
      </c>
      <c r="C64" s="360">
        <v>46111</v>
      </c>
      <c r="D64" s="366"/>
      <c r="E64" s="367"/>
      <c r="F64" s="716"/>
      <c r="G64" s="716"/>
      <c r="H64" s="1072">
        <v>0</v>
      </c>
      <c r="I64" s="304" t="s">
        <v>540</v>
      </c>
      <c r="J64" s="773" t="s">
        <v>33</v>
      </c>
      <c r="K64" s="1073" t="s">
        <v>546</v>
      </c>
      <c r="L64" s="367"/>
      <c r="M64" s="773" t="s">
        <v>238</v>
      </c>
      <c r="N64" s="851"/>
      <c r="O64" s="773" t="s">
        <v>238</v>
      </c>
      <c r="P64" s="764" t="s">
        <v>32</v>
      </c>
      <c r="Q64" s="1069"/>
      <c r="R64" s="1069"/>
      <c r="S64" s="1069"/>
      <c r="T64" s="1069"/>
      <c r="U64" s="1074"/>
      <c r="V64" s="1075"/>
      <c r="W64" s="1075">
        <f t="shared" si="7"/>
        <v>0</v>
      </c>
      <c r="X64" s="256">
        <f t="shared" si="8"/>
        <v>0</v>
      </c>
      <c r="Y64" s="1076"/>
      <c r="Z64" s="849">
        <v>0</v>
      </c>
      <c r="AA64" s="854">
        <v>0</v>
      </c>
      <c r="AB64" s="761">
        <v>0</v>
      </c>
      <c r="AC64" s="713" t="s">
        <v>688</v>
      </c>
      <c r="AD64" s="753"/>
    </row>
    <row r="65" spans="1:31" ht="24.75" customHeight="1">
      <c r="A65" s="1156" t="s">
        <v>689</v>
      </c>
      <c r="B65" s="1158" t="s">
        <v>40</v>
      </c>
      <c r="C65" s="360">
        <v>46111</v>
      </c>
      <c r="D65" s="366"/>
      <c r="E65" s="367"/>
      <c r="F65" s="716"/>
      <c r="G65" s="716"/>
      <c r="H65" s="1072">
        <v>0</v>
      </c>
      <c r="I65" s="304" t="s">
        <v>540</v>
      </c>
      <c r="J65" s="773" t="s">
        <v>33</v>
      </c>
      <c r="K65" s="1073" t="s">
        <v>546</v>
      </c>
      <c r="L65" s="367"/>
      <c r="M65" s="773" t="s">
        <v>238</v>
      </c>
      <c r="N65" s="851"/>
      <c r="O65" s="773" t="s">
        <v>238</v>
      </c>
      <c r="P65" s="764" t="s">
        <v>32</v>
      </c>
      <c r="Q65" s="1069"/>
      <c r="R65" s="1069"/>
      <c r="S65" s="1069"/>
      <c r="T65" s="1069"/>
      <c r="U65" s="1074"/>
      <c r="V65" s="1075"/>
      <c r="W65" s="1075">
        <f t="shared" si="7"/>
        <v>0</v>
      </c>
      <c r="X65" s="3">
        <f t="shared" si="8"/>
        <v>0</v>
      </c>
      <c r="Y65" s="1077"/>
      <c r="Z65" s="980">
        <v>0</v>
      </c>
      <c r="AA65" s="854">
        <v>0</v>
      </c>
      <c r="AB65" s="761">
        <v>0</v>
      </c>
      <c r="AC65" s="713" t="s">
        <v>688</v>
      </c>
      <c r="AD65" s="753"/>
    </row>
    <row r="66" spans="1:31" ht="24.75" customHeight="1">
      <c r="A66" s="768"/>
      <c r="B66" s="311"/>
      <c r="C66" s="767"/>
      <c r="D66" s="850"/>
      <c r="E66" s="771"/>
      <c r="F66" s="850"/>
      <c r="G66" s="850"/>
      <c r="H66" s="773"/>
      <c r="I66" s="304"/>
      <c r="J66" s="773"/>
      <c r="K66" s="769"/>
      <c r="L66" s="771"/>
      <c r="M66" s="986"/>
      <c r="N66" s="987"/>
      <c r="O66" s="986"/>
      <c r="P66" s="764"/>
      <c r="Q66" s="720"/>
      <c r="R66" s="720"/>
      <c r="S66" s="720"/>
      <c r="T66" s="720"/>
      <c r="U66" s="720"/>
      <c r="V66" s="809"/>
      <c r="W66" s="793"/>
      <c r="X66" s="765"/>
      <c r="Y66" s="1160"/>
      <c r="Z66" s="855"/>
      <c r="AA66" s="979"/>
      <c r="AB66" s="712"/>
      <c r="AC66" s="721"/>
      <c r="AD66" s="713"/>
      <c r="AE66" s="753"/>
    </row>
    <row r="67" spans="1:31" ht="24.75" customHeight="1">
      <c r="A67" s="768"/>
      <c r="B67" s="355"/>
      <c r="C67" s="767"/>
      <c r="D67" s="457"/>
      <c r="E67" s="767"/>
      <c r="F67" s="768"/>
      <c r="G67" s="768"/>
      <c r="H67" s="768"/>
      <c r="I67" s="301"/>
      <c r="J67" s="769"/>
      <c r="K67" s="770"/>
      <c r="L67" s="771"/>
      <c r="M67" s="768"/>
      <c r="N67" s="772"/>
      <c r="O67" s="773"/>
      <c r="P67" s="753"/>
      <c r="Q67" s="774"/>
      <c r="R67" s="775"/>
      <c r="S67" s="775"/>
      <c r="T67" s="775"/>
      <c r="U67" s="775"/>
      <c r="V67" s="776"/>
      <c r="W67" s="776"/>
      <c r="X67" s="777"/>
      <c r="Y67" s="1161"/>
      <c r="Z67" s="702"/>
      <c r="AA67" s="778"/>
      <c r="AB67" s="778"/>
      <c r="AC67" s="776"/>
      <c r="AD67" s="742"/>
      <c r="AE67" s="749"/>
    </row>
    <row r="68" spans="1:31" ht="24.75" customHeight="1">
      <c r="A68" s="1162" t="s">
        <v>690</v>
      </c>
      <c r="B68" s="1162" t="s">
        <v>90</v>
      </c>
      <c r="C68" s="1162" t="s">
        <v>91</v>
      </c>
      <c r="D68" s="1162" t="s">
        <v>444</v>
      </c>
      <c r="E68" s="1162" t="s">
        <v>525</v>
      </c>
      <c r="F68" s="1162" t="s">
        <v>526</v>
      </c>
      <c r="G68" s="1162" t="s">
        <v>92</v>
      </c>
      <c r="H68" s="1162" t="s">
        <v>68</v>
      </c>
      <c r="I68" s="1162" t="s">
        <v>93</v>
      </c>
      <c r="J68" s="1162" t="s">
        <v>26</v>
      </c>
      <c r="K68" s="1162" t="s">
        <v>527</v>
      </c>
      <c r="L68" s="1162" t="s">
        <v>96</v>
      </c>
      <c r="M68" s="1162" t="s">
        <v>95</v>
      </c>
      <c r="N68" s="1163" t="s">
        <v>528</v>
      </c>
      <c r="O68" s="1162" t="s">
        <v>94</v>
      </c>
      <c r="P68" s="1164" t="s">
        <v>97</v>
      </c>
      <c r="Q68" s="1146" t="s">
        <v>98</v>
      </c>
      <c r="R68" s="1146" t="s">
        <v>529</v>
      </c>
      <c r="S68" s="1146" t="s">
        <v>530</v>
      </c>
      <c r="T68" s="1146" t="s">
        <v>531</v>
      </c>
      <c r="U68" s="1146" t="s">
        <v>69</v>
      </c>
      <c r="V68" s="1146" t="s">
        <v>532</v>
      </c>
      <c r="W68" s="1165" t="s">
        <v>533</v>
      </c>
      <c r="X68" s="1165" t="s">
        <v>493</v>
      </c>
      <c r="Y68" s="1164" t="s">
        <v>534</v>
      </c>
      <c r="Z68" s="1147" t="s">
        <v>535</v>
      </c>
      <c r="AA68" s="1146" t="s">
        <v>495</v>
      </c>
      <c r="AB68" s="1146" t="s">
        <v>536</v>
      </c>
      <c r="AC68" s="1148" t="s">
        <v>537</v>
      </c>
      <c r="AD68" s="749"/>
    </row>
    <row r="69" spans="1:31" ht="24.75" customHeight="1">
      <c r="A69" s="768"/>
      <c r="B69" s="355"/>
      <c r="C69" s="299"/>
      <c r="D69" s="716"/>
      <c r="E69" s="767"/>
      <c r="F69" s="768"/>
      <c r="G69" s="768"/>
      <c r="H69" s="769"/>
      <c r="I69" s="301"/>
      <c r="J69" s="769"/>
      <c r="K69" s="769"/>
      <c r="L69" s="771"/>
      <c r="M69" s="717"/>
      <c r="N69" s="851"/>
      <c r="O69" s="717"/>
      <c r="P69" s="708"/>
      <c r="Q69" s="740"/>
      <c r="R69" s="775"/>
      <c r="S69" s="775"/>
      <c r="T69" s="775"/>
      <c r="U69" s="748"/>
      <c r="V69" s="748"/>
      <c r="W69" s="748"/>
      <c r="X69" s="29"/>
      <c r="Y69" s="740"/>
      <c r="Z69" s="849"/>
      <c r="AA69" s="849"/>
      <c r="AB69" s="792"/>
      <c r="AC69" s="742"/>
      <c r="AD69" s="749"/>
    </row>
    <row r="70" spans="1:31" ht="24.75" customHeight="1">
      <c r="A70" s="768"/>
      <c r="B70" s="355"/>
      <c r="C70" s="299"/>
      <c r="D70" s="457"/>
      <c r="E70" s="767"/>
      <c r="F70" s="768"/>
      <c r="G70" s="768"/>
      <c r="H70" s="769"/>
      <c r="I70" s="304"/>
      <c r="J70" s="773"/>
      <c r="K70" s="770"/>
      <c r="L70" s="771"/>
      <c r="M70" s="773"/>
      <c r="N70" s="799"/>
      <c r="O70" s="773"/>
      <c r="P70" s="753"/>
      <c r="Q70" s="781"/>
      <c r="R70" s="775"/>
      <c r="S70" s="775"/>
      <c r="T70" s="775"/>
      <c r="U70" s="775"/>
      <c r="V70" s="748"/>
      <c r="W70" s="748"/>
      <c r="X70" s="748"/>
      <c r="Y70" s="29"/>
      <c r="Z70" s="740"/>
      <c r="AA70" s="849"/>
      <c r="AB70" s="849"/>
      <c r="AC70" s="792"/>
      <c r="AD70" s="742"/>
      <c r="AE70" s="749"/>
    </row>
    <row r="71" spans="1:31" ht="24.75" customHeight="1">
      <c r="A71" s="768"/>
      <c r="B71" s="770"/>
      <c r="C71" s="770"/>
      <c r="D71" s="770"/>
      <c r="E71" s="770"/>
      <c r="F71" s="768"/>
      <c r="G71" s="768"/>
      <c r="H71" s="770"/>
      <c r="I71" s="770"/>
      <c r="J71" s="770"/>
      <c r="K71" s="770"/>
      <c r="L71" s="768"/>
      <c r="M71" s="770"/>
      <c r="N71" s="800"/>
      <c r="O71" s="770"/>
      <c r="P71" s="749"/>
      <c r="AE71" s="749"/>
    </row>
    <row r="72" spans="1:31" ht="24.75" customHeight="1">
      <c r="A72" s="1162" t="s">
        <v>691</v>
      </c>
      <c r="B72" s="1162" t="s">
        <v>90</v>
      </c>
      <c r="C72" s="1162" t="s">
        <v>91</v>
      </c>
      <c r="D72" s="1162" t="s">
        <v>444</v>
      </c>
      <c r="E72" s="1162" t="s">
        <v>525</v>
      </c>
      <c r="F72" s="1162" t="s">
        <v>526</v>
      </c>
      <c r="G72" s="1162" t="s">
        <v>92</v>
      </c>
      <c r="H72" s="1162" t="s">
        <v>68</v>
      </c>
      <c r="I72" s="1162" t="s">
        <v>93</v>
      </c>
      <c r="J72" s="1162" t="s">
        <v>26</v>
      </c>
      <c r="K72" s="1162" t="s">
        <v>527</v>
      </c>
      <c r="L72" s="1162" t="s">
        <v>96</v>
      </c>
      <c r="M72" s="1162" t="s">
        <v>95</v>
      </c>
      <c r="N72" s="1163" t="s">
        <v>528</v>
      </c>
      <c r="O72" s="1162" t="s">
        <v>94</v>
      </c>
      <c r="P72" s="1166" t="s">
        <v>97</v>
      </c>
      <c r="Q72" s="1167" t="s">
        <v>98</v>
      </c>
      <c r="R72" s="1146" t="s">
        <v>529</v>
      </c>
      <c r="S72" s="1146" t="s">
        <v>530</v>
      </c>
      <c r="T72" s="1146" t="s">
        <v>531</v>
      </c>
      <c r="U72" s="1167" t="s">
        <v>69</v>
      </c>
      <c r="V72" s="1167" t="s">
        <v>532</v>
      </c>
      <c r="W72" s="1168" t="s">
        <v>533</v>
      </c>
      <c r="X72" s="1168" t="s">
        <v>493</v>
      </c>
      <c r="Y72" s="1169" t="s">
        <v>534</v>
      </c>
      <c r="Z72" s="1170" t="s">
        <v>535</v>
      </c>
      <c r="AA72" s="1171" t="s">
        <v>495</v>
      </c>
      <c r="AB72" s="1171" t="s">
        <v>536</v>
      </c>
      <c r="AC72" s="1172" t="s">
        <v>537</v>
      </c>
      <c r="AD72" s="749"/>
    </row>
    <row r="73" spans="1:31" ht="24.75" customHeight="1">
      <c r="A73" s="298" t="s">
        <v>692</v>
      </c>
      <c r="B73" s="355" t="s">
        <v>42</v>
      </c>
      <c r="C73" s="299">
        <v>46096</v>
      </c>
      <c r="D73" s="457"/>
      <c r="E73" s="299"/>
      <c r="F73" s="298"/>
      <c r="G73" s="768"/>
      <c r="H73" s="779">
        <v>0</v>
      </c>
      <c r="I73" s="301" t="s">
        <v>540</v>
      </c>
      <c r="J73" s="769" t="s">
        <v>33</v>
      </c>
      <c r="K73" s="769" t="s">
        <v>523</v>
      </c>
      <c r="L73" s="299"/>
      <c r="M73" s="773" t="s">
        <v>238</v>
      </c>
      <c r="N73" s="851"/>
      <c r="O73" s="773" t="s">
        <v>238</v>
      </c>
      <c r="P73" s="764" t="s">
        <v>32</v>
      </c>
      <c r="Q73" s="1078"/>
      <c r="R73" s="1173"/>
      <c r="S73" s="1173"/>
      <c r="T73" s="1173"/>
      <c r="U73" s="780">
        <v>4564</v>
      </c>
      <c r="V73" s="748"/>
      <c r="W73" s="780">
        <v>4564</v>
      </c>
      <c r="X73" s="1161"/>
      <c r="Y73" s="1079"/>
      <c r="Z73" s="762">
        <v>0</v>
      </c>
      <c r="AA73" s="762">
        <v>0</v>
      </c>
      <c r="AB73" s="761">
        <v>0</v>
      </c>
      <c r="AC73" s="742" t="s">
        <v>693</v>
      </c>
      <c r="AD73" s="749"/>
    </row>
    <row r="74" spans="1:31" ht="24.75" customHeight="1">
      <c r="A74" s="298" t="s">
        <v>694</v>
      </c>
      <c r="B74" s="355" t="s">
        <v>42</v>
      </c>
      <c r="C74" s="299">
        <v>46071</v>
      </c>
      <c r="D74" s="457"/>
      <c r="E74" s="299"/>
      <c r="F74" s="298"/>
      <c r="G74" s="768"/>
      <c r="H74" s="779">
        <v>0</v>
      </c>
      <c r="I74" s="301" t="s">
        <v>540</v>
      </c>
      <c r="J74" s="769" t="s">
        <v>33</v>
      </c>
      <c r="K74" s="769" t="s">
        <v>523</v>
      </c>
      <c r="L74" s="299"/>
      <c r="M74" s="773" t="s">
        <v>238</v>
      </c>
      <c r="N74" s="851"/>
      <c r="O74" s="773" t="s">
        <v>238</v>
      </c>
      <c r="P74" s="764" t="s">
        <v>32</v>
      </c>
      <c r="Q74" s="1078"/>
      <c r="R74" s="1173"/>
      <c r="S74" s="1173"/>
      <c r="T74" s="1173"/>
      <c r="U74" s="780">
        <v>5936</v>
      </c>
      <c r="V74" s="748"/>
      <c r="W74" s="780">
        <v>5936</v>
      </c>
      <c r="X74" s="1161"/>
      <c r="Y74" s="1079"/>
      <c r="Z74" s="762">
        <v>0</v>
      </c>
      <c r="AA74" s="762">
        <v>0</v>
      </c>
      <c r="AB74" s="761">
        <v>0</v>
      </c>
      <c r="AC74" s="742" t="s">
        <v>693</v>
      </c>
      <c r="AD74" s="749"/>
    </row>
    <row r="75" spans="1:31" ht="24.75" customHeight="1">
      <c r="A75" s="298" t="s">
        <v>695</v>
      </c>
      <c r="B75" s="355" t="s">
        <v>42</v>
      </c>
      <c r="C75" s="299">
        <v>46372</v>
      </c>
      <c r="D75" s="457"/>
      <c r="E75" s="299"/>
      <c r="F75" s="298"/>
      <c r="G75" s="768"/>
      <c r="H75" s="779">
        <v>60</v>
      </c>
      <c r="I75" s="301" t="s">
        <v>540</v>
      </c>
      <c r="J75" s="769" t="s">
        <v>33</v>
      </c>
      <c r="K75" s="769" t="s">
        <v>523</v>
      </c>
      <c r="L75" s="299"/>
      <c r="M75" s="773" t="s">
        <v>110</v>
      </c>
      <c r="N75" s="851">
        <v>82732</v>
      </c>
      <c r="O75" s="773" t="s">
        <v>110</v>
      </c>
      <c r="P75" s="764" t="s">
        <v>32</v>
      </c>
      <c r="Q75" s="1078"/>
      <c r="R75" s="1173"/>
      <c r="S75" s="1173"/>
      <c r="T75" s="1173"/>
      <c r="U75" s="780">
        <v>7117</v>
      </c>
      <c r="V75" s="748"/>
      <c r="W75" s="780">
        <v>7117</v>
      </c>
      <c r="X75" s="1161"/>
      <c r="Y75" s="1079"/>
      <c r="Z75" s="762">
        <v>0</v>
      </c>
      <c r="AA75" s="762">
        <v>0</v>
      </c>
      <c r="AB75" s="761">
        <v>0</v>
      </c>
      <c r="AC75" s="742" t="s">
        <v>696</v>
      </c>
      <c r="AD75" s="749"/>
    </row>
    <row r="76" spans="1:31" ht="24.75" customHeight="1">
      <c r="A76" s="298" t="s">
        <v>697</v>
      </c>
      <c r="B76" s="355" t="s">
        <v>42</v>
      </c>
      <c r="C76" s="299">
        <v>46372</v>
      </c>
      <c r="D76" s="457"/>
      <c r="E76" s="299"/>
      <c r="F76" s="298"/>
      <c r="G76" s="768"/>
      <c r="H76" s="779">
        <v>83</v>
      </c>
      <c r="I76" s="301" t="s">
        <v>540</v>
      </c>
      <c r="J76" s="769" t="s">
        <v>33</v>
      </c>
      <c r="K76" s="769" t="s">
        <v>523</v>
      </c>
      <c r="L76" s="299"/>
      <c r="M76" s="773" t="s">
        <v>110</v>
      </c>
      <c r="N76" s="851">
        <v>110980</v>
      </c>
      <c r="O76" s="773" t="s">
        <v>110</v>
      </c>
      <c r="P76" s="764" t="s">
        <v>32</v>
      </c>
      <c r="Q76" s="1078"/>
      <c r="R76" s="1173"/>
      <c r="S76" s="1173"/>
      <c r="T76" s="1173"/>
      <c r="U76" s="780">
        <v>9590</v>
      </c>
      <c r="V76" s="748"/>
      <c r="W76" s="780">
        <v>9590</v>
      </c>
      <c r="X76" s="1161"/>
      <c r="Y76" s="1079"/>
      <c r="Z76" s="762">
        <v>0</v>
      </c>
      <c r="AA76" s="762">
        <v>0</v>
      </c>
      <c r="AB76" s="761">
        <v>0</v>
      </c>
      <c r="AC76" s="742" t="s">
        <v>696</v>
      </c>
      <c r="AD76" s="749"/>
    </row>
    <row r="77" spans="1:31" ht="24.75" customHeight="1">
      <c r="A77" s="298" t="s">
        <v>698</v>
      </c>
      <c r="B77" s="355" t="s">
        <v>42</v>
      </c>
      <c r="C77" s="299">
        <v>46372</v>
      </c>
      <c r="D77" s="457"/>
      <c r="E77" s="299"/>
      <c r="F77" s="298"/>
      <c r="G77" s="768"/>
      <c r="H77" s="779">
        <v>84</v>
      </c>
      <c r="I77" s="301" t="s">
        <v>540</v>
      </c>
      <c r="J77" s="769" t="s">
        <v>33</v>
      </c>
      <c r="K77" s="769" t="s">
        <v>523</v>
      </c>
      <c r="L77" s="299"/>
      <c r="M77" s="773" t="s">
        <v>110</v>
      </c>
      <c r="N77" s="851">
        <v>108948</v>
      </c>
      <c r="O77" s="773" t="s">
        <v>110</v>
      </c>
      <c r="P77" s="764" t="s">
        <v>32</v>
      </c>
      <c r="Q77" s="1078"/>
      <c r="R77" s="1173"/>
      <c r="S77" s="1173"/>
      <c r="T77" s="1173"/>
      <c r="U77" s="780">
        <v>9329</v>
      </c>
      <c r="V77" s="748"/>
      <c r="W77" s="780">
        <v>9329</v>
      </c>
      <c r="X77" s="1161"/>
      <c r="Y77" s="1079"/>
      <c r="Z77" s="762">
        <v>0</v>
      </c>
      <c r="AA77" s="762">
        <v>0</v>
      </c>
      <c r="AB77" s="761">
        <v>0</v>
      </c>
      <c r="AC77" s="742" t="s">
        <v>696</v>
      </c>
      <c r="AD77" s="749"/>
    </row>
    <row r="78" spans="1:31" ht="24.75" customHeight="1">
      <c r="A78" s="298" t="s">
        <v>699</v>
      </c>
      <c r="B78" s="355" t="s">
        <v>42</v>
      </c>
      <c r="C78" s="299">
        <v>46372</v>
      </c>
      <c r="D78" s="457"/>
      <c r="E78" s="299"/>
      <c r="F78" s="298"/>
      <c r="G78" s="768"/>
      <c r="H78" s="779">
        <v>89</v>
      </c>
      <c r="I78" s="301" t="s">
        <v>540</v>
      </c>
      <c r="J78" s="769" t="s">
        <v>33</v>
      </c>
      <c r="K78" s="769" t="s">
        <v>523</v>
      </c>
      <c r="L78" s="299"/>
      <c r="M78" s="773" t="s">
        <v>110</v>
      </c>
      <c r="N78" s="851">
        <v>116114</v>
      </c>
      <c r="O78" s="773" t="s">
        <v>110</v>
      </c>
      <c r="P78" s="764" t="s">
        <v>32</v>
      </c>
      <c r="Q78" s="1078"/>
      <c r="R78" s="1173"/>
      <c r="S78" s="1173"/>
      <c r="T78" s="1173"/>
      <c r="U78" s="780">
        <v>9709</v>
      </c>
      <c r="V78" s="748"/>
      <c r="W78" s="780">
        <v>9709</v>
      </c>
      <c r="X78" s="1161"/>
      <c r="Y78" s="1079"/>
      <c r="Z78" s="762">
        <v>0</v>
      </c>
      <c r="AA78" s="762">
        <v>0</v>
      </c>
      <c r="AB78" s="761">
        <v>0</v>
      </c>
      <c r="AC78" s="742" t="s">
        <v>696</v>
      </c>
      <c r="AD78" s="749"/>
    </row>
    <row r="79" spans="1:31" ht="24.75" customHeight="1">
      <c r="A79" s="298" t="s">
        <v>700</v>
      </c>
      <c r="B79" s="355" t="s">
        <v>42</v>
      </c>
      <c r="C79" s="299">
        <v>46340</v>
      </c>
      <c r="D79" s="457"/>
      <c r="E79" s="299"/>
      <c r="F79" s="298"/>
      <c r="G79" s="768"/>
      <c r="H79" s="779">
        <v>79</v>
      </c>
      <c r="I79" s="301" t="s">
        <v>540</v>
      </c>
      <c r="J79" s="769" t="s">
        <v>33</v>
      </c>
      <c r="K79" s="769" t="s">
        <v>523</v>
      </c>
      <c r="L79" s="299"/>
      <c r="M79" s="773" t="s">
        <v>110</v>
      </c>
      <c r="N79" s="851">
        <v>108665</v>
      </c>
      <c r="O79" s="773" t="s">
        <v>110</v>
      </c>
      <c r="P79" s="764" t="s">
        <v>32</v>
      </c>
      <c r="Q79" s="1078"/>
      <c r="R79" s="1173"/>
      <c r="S79" s="1173"/>
      <c r="T79" s="1173"/>
      <c r="U79" s="780">
        <v>9263</v>
      </c>
      <c r="V79" s="748"/>
      <c r="W79" s="780">
        <v>9263</v>
      </c>
      <c r="X79" s="1161"/>
      <c r="Y79" s="1079"/>
      <c r="Z79" s="762">
        <v>0</v>
      </c>
      <c r="AA79" s="762">
        <v>0</v>
      </c>
      <c r="AB79" s="761">
        <v>0</v>
      </c>
      <c r="AC79" s="742" t="s">
        <v>696</v>
      </c>
      <c r="AD79" s="749"/>
    </row>
    <row r="80" spans="1:31" ht="24.75" customHeight="1">
      <c r="A80" s="298" t="s">
        <v>701</v>
      </c>
      <c r="B80" s="355" t="s">
        <v>42</v>
      </c>
      <c r="C80" s="299">
        <v>46340</v>
      </c>
      <c r="D80" s="457"/>
      <c r="E80" s="299"/>
      <c r="F80" s="298"/>
      <c r="G80" s="768"/>
      <c r="H80" s="779">
        <v>87</v>
      </c>
      <c r="I80" s="301" t="s">
        <v>540</v>
      </c>
      <c r="J80" s="769" t="s">
        <v>33</v>
      </c>
      <c r="K80" s="769" t="s">
        <v>523</v>
      </c>
      <c r="L80" s="299"/>
      <c r="M80" s="773" t="s">
        <v>110</v>
      </c>
      <c r="N80" s="851">
        <v>120731</v>
      </c>
      <c r="O80" s="773" t="s">
        <v>110</v>
      </c>
      <c r="P80" s="764" t="s">
        <v>32</v>
      </c>
      <c r="Q80" s="1078"/>
      <c r="R80" s="1173"/>
      <c r="S80" s="1173"/>
      <c r="T80" s="1173"/>
      <c r="U80" s="780">
        <v>10385</v>
      </c>
      <c r="V80" s="748"/>
      <c r="W80" s="780">
        <v>10385</v>
      </c>
      <c r="X80" s="1161"/>
      <c r="Y80" s="1079"/>
      <c r="Z80" s="762">
        <v>0</v>
      </c>
      <c r="AA80" s="762">
        <v>0</v>
      </c>
      <c r="AB80" s="761">
        <v>0</v>
      </c>
      <c r="AC80" s="742" t="s">
        <v>696</v>
      </c>
      <c r="AD80" s="749"/>
    </row>
    <row r="81" spans="1:30" ht="24.75" customHeight="1">
      <c r="A81" s="298" t="s">
        <v>702</v>
      </c>
      <c r="B81" s="355" t="s">
        <v>42</v>
      </c>
      <c r="C81" s="299">
        <v>46310</v>
      </c>
      <c r="D81" s="457"/>
      <c r="E81" s="299"/>
      <c r="F81" s="298"/>
      <c r="G81" s="768"/>
      <c r="H81" s="779">
        <v>86</v>
      </c>
      <c r="I81" s="301" t="s">
        <v>540</v>
      </c>
      <c r="J81" s="769" t="s">
        <v>33</v>
      </c>
      <c r="K81" s="769" t="s">
        <v>523</v>
      </c>
      <c r="L81" s="299"/>
      <c r="M81" s="773" t="s">
        <v>110</v>
      </c>
      <c r="N81" s="851">
        <v>111864</v>
      </c>
      <c r="O81" s="773" t="s">
        <v>110</v>
      </c>
      <c r="P81" s="764" t="s">
        <v>32</v>
      </c>
      <c r="Q81" s="1078"/>
      <c r="R81" s="1173"/>
      <c r="S81" s="1173"/>
      <c r="T81" s="1173"/>
      <c r="U81" s="780">
        <v>9398</v>
      </c>
      <c r="V81" s="748"/>
      <c r="W81" s="780">
        <v>9398</v>
      </c>
      <c r="X81" s="1161"/>
      <c r="Y81" s="1079"/>
      <c r="Z81" s="762">
        <v>0</v>
      </c>
      <c r="AA81" s="762">
        <v>0</v>
      </c>
      <c r="AB81" s="761">
        <v>0</v>
      </c>
      <c r="AC81" s="742" t="s">
        <v>696</v>
      </c>
      <c r="AD81" s="749"/>
    </row>
    <row r="82" spans="1:30" ht="24.75" customHeight="1">
      <c r="A82" s="298" t="s">
        <v>703</v>
      </c>
      <c r="B82" s="355" t="s">
        <v>42</v>
      </c>
      <c r="C82" s="299">
        <v>46310</v>
      </c>
      <c r="D82" s="457"/>
      <c r="E82" s="299"/>
      <c r="F82" s="298"/>
      <c r="G82" s="768"/>
      <c r="H82" s="779">
        <v>63</v>
      </c>
      <c r="I82" s="301" t="s">
        <v>540</v>
      </c>
      <c r="J82" s="769" t="s">
        <v>33</v>
      </c>
      <c r="K82" s="769" t="s">
        <v>523</v>
      </c>
      <c r="L82" s="299"/>
      <c r="M82" s="773" t="s">
        <v>110</v>
      </c>
      <c r="N82" s="851">
        <v>88533.5</v>
      </c>
      <c r="O82" s="773" t="s">
        <v>110</v>
      </c>
      <c r="P82" s="764" t="s">
        <v>32</v>
      </c>
      <c r="Q82" s="1078"/>
      <c r="R82" s="1173"/>
      <c r="S82" s="1173"/>
      <c r="T82" s="1173"/>
      <c r="U82" s="780">
        <v>7517</v>
      </c>
      <c r="V82" s="748"/>
      <c r="W82" s="780">
        <v>7517</v>
      </c>
      <c r="X82" s="1161"/>
      <c r="Y82" s="1079"/>
      <c r="Z82" s="762">
        <v>0</v>
      </c>
      <c r="AA82" s="762">
        <v>0</v>
      </c>
      <c r="AB82" s="761">
        <v>0</v>
      </c>
      <c r="AC82" s="742" t="s">
        <v>696</v>
      </c>
      <c r="AD82" s="749"/>
    </row>
    <row r="83" spans="1:30" ht="24.75" customHeight="1">
      <c r="A83" s="298" t="s">
        <v>704</v>
      </c>
      <c r="B83" s="355" t="s">
        <v>42</v>
      </c>
      <c r="C83" s="299">
        <v>46218</v>
      </c>
      <c r="D83" s="457"/>
      <c r="E83" s="299"/>
      <c r="F83" s="298"/>
      <c r="G83" s="768"/>
      <c r="H83" s="779">
        <v>78</v>
      </c>
      <c r="I83" s="301" t="s">
        <v>540</v>
      </c>
      <c r="J83" s="769" t="s">
        <v>33</v>
      </c>
      <c r="K83" s="769" t="s">
        <v>523</v>
      </c>
      <c r="L83" s="299"/>
      <c r="M83" s="773" t="s">
        <v>110</v>
      </c>
      <c r="N83" s="851">
        <v>75143.5</v>
      </c>
      <c r="O83" s="773" t="s">
        <v>110</v>
      </c>
      <c r="P83" s="764" t="s">
        <v>32</v>
      </c>
      <c r="Q83" s="1078"/>
      <c r="R83" s="1173"/>
      <c r="S83" s="1173"/>
      <c r="T83" s="1173"/>
      <c r="U83" s="780">
        <v>5920</v>
      </c>
      <c r="V83" s="748"/>
      <c r="W83" s="780">
        <v>5920</v>
      </c>
      <c r="X83" s="1161"/>
      <c r="Y83" s="1079"/>
      <c r="Z83" s="762">
        <v>0</v>
      </c>
      <c r="AA83" s="762">
        <v>0</v>
      </c>
      <c r="AB83" s="761">
        <v>0</v>
      </c>
      <c r="AC83" s="742" t="s">
        <v>696</v>
      </c>
      <c r="AD83" s="749"/>
    </row>
    <row r="84" spans="1:30" ht="24.75" customHeight="1">
      <c r="A84" s="298" t="s">
        <v>705</v>
      </c>
      <c r="B84" s="355" t="s">
        <v>42</v>
      </c>
      <c r="C84" s="299">
        <v>46310</v>
      </c>
      <c r="D84" s="457"/>
      <c r="E84" s="299"/>
      <c r="F84" s="298"/>
      <c r="G84" s="768"/>
      <c r="H84" s="779">
        <v>60</v>
      </c>
      <c r="I84" s="301" t="s">
        <v>540</v>
      </c>
      <c r="J84" s="769" t="s">
        <v>33</v>
      </c>
      <c r="K84" s="769" t="s">
        <v>523</v>
      </c>
      <c r="L84" s="299"/>
      <c r="M84" s="773" t="s">
        <v>110</v>
      </c>
      <c r="N84" s="851">
        <v>66890</v>
      </c>
      <c r="O84" s="773" t="s">
        <v>110</v>
      </c>
      <c r="P84" s="764" t="s">
        <v>32</v>
      </c>
      <c r="Q84" s="1078"/>
      <c r="R84" s="1173"/>
      <c r="S84" s="1173"/>
      <c r="T84" s="1173"/>
      <c r="U84" s="780">
        <v>5589</v>
      </c>
      <c r="V84" s="748"/>
      <c r="W84" s="780">
        <v>5589</v>
      </c>
      <c r="X84" s="1161"/>
      <c r="Y84" s="1079"/>
      <c r="Z84" s="762">
        <v>0</v>
      </c>
      <c r="AA84" s="762">
        <v>0</v>
      </c>
      <c r="AB84" s="761">
        <v>0</v>
      </c>
      <c r="AC84" s="742" t="s">
        <v>696</v>
      </c>
      <c r="AD84" s="749"/>
    </row>
    <row r="85" spans="1:30" ht="24.75" customHeight="1">
      <c r="A85" s="298" t="s">
        <v>706</v>
      </c>
      <c r="B85" s="355" t="s">
        <v>42</v>
      </c>
      <c r="C85" s="299">
        <v>46310</v>
      </c>
      <c r="D85" s="457"/>
      <c r="E85" s="299"/>
      <c r="F85" s="298"/>
      <c r="G85" s="768"/>
      <c r="H85" s="779">
        <v>60</v>
      </c>
      <c r="I85" s="301" t="s">
        <v>540</v>
      </c>
      <c r="J85" s="769" t="s">
        <v>33</v>
      </c>
      <c r="K85" s="769" t="s">
        <v>523</v>
      </c>
      <c r="L85" s="299"/>
      <c r="M85" s="773" t="s">
        <v>110</v>
      </c>
      <c r="N85" s="851">
        <v>65974</v>
      </c>
      <c r="O85" s="773" t="s">
        <v>110</v>
      </c>
      <c r="P85" s="764" t="s">
        <v>32</v>
      </c>
      <c r="Q85" s="1078"/>
      <c r="R85" s="1173"/>
      <c r="S85" s="1173"/>
      <c r="T85" s="1173"/>
      <c r="U85" s="780">
        <v>5515</v>
      </c>
      <c r="V85" s="748"/>
      <c r="W85" s="780">
        <v>5515</v>
      </c>
      <c r="X85" s="1161"/>
      <c r="Y85" s="1079"/>
      <c r="Z85" s="762">
        <v>0</v>
      </c>
      <c r="AA85" s="762">
        <v>0</v>
      </c>
      <c r="AB85" s="761">
        <v>0</v>
      </c>
      <c r="AC85" s="742" t="s">
        <v>696</v>
      </c>
      <c r="AD85" s="749"/>
    </row>
    <row r="86" spans="1:30" ht="24.75" customHeight="1">
      <c r="A86" s="298" t="s">
        <v>707</v>
      </c>
      <c r="B86" s="355" t="s">
        <v>42</v>
      </c>
      <c r="C86" s="299">
        <v>46188</v>
      </c>
      <c r="D86" s="457"/>
      <c r="E86" s="299"/>
      <c r="F86" s="298"/>
      <c r="G86" s="768"/>
      <c r="H86" s="779">
        <v>62</v>
      </c>
      <c r="I86" s="301" t="s">
        <v>540</v>
      </c>
      <c r="J86" s="769" t="s">
        <v>33</v>
      </c>
      <c r="K86" s="769" t="s">
        <v>523</v>
      </c>
      <c r="L86" s="299"/>
      <c r="M86" s="773" t="s">
        <v>110</v>
      </c>
      <c r="N86" s="851">
        <v>63989.5</v>
      </c>
      <c r="O86" s="773" t="s">
        <v>110</v>
      </c>
      <c r="P86" s="764" t="s">
        <v>32</v>
      </c>
      <c r="Q86" s="1078"/>
      <c r="R86" s="1173"/>
      <c r="S86" s="1173"/>
      <c r="T86" s="1173"/>
      <c r="U86" s="780">
        <v>5191</v>
      </c>
      <c r="V86" s="748"/>
      <c r="W86" s="780">
        <v>5191</v>
      </c>
      <c r="X86" s="1161"/>
      <c r="Y86" s="1079"/>
      <c r="Z86" s="762">
        <v>0</v>
      </c>
      <c r="AA86" s="762">
        <v>0</v>
      </c>
      <c r="AB86" s="761">
        <v>0</v>
      </c>
      <c r="AC86" s="742" t="s">
        <v>696</v>
      </c>
      <c r="AD86" s="749"/>
    </row>
    <row r="87" spans="1:30" ht="24.75" customHeight="1">
      <c r="A87" s="298" t="s">
        <v>708</v>
      </c>
      <c r="B87" s="355" t="s">
        <v>42</v>
      </c>
      <c r="C87" s="299">
        <v>46188</v>
      </c>
      <c r="D87" s="457"/>
      <c r="E87" s="299"/>
      <c r="F87" s="298"/>
      <c r="G87" s="768"/>
      <c r="H87" s="779">
        <v>60</v>
      </c>
      <c r="I87" s="301" t="s">
        <v>540</v>
      </c>
      <c r="J87" s="769" t="s">
        <v>33</v>
      </c>
      <c r="K87" s="769" t="s">
        <v>523</v>
      </c>
      <c r="L87" s="299"/>
      <c r="M87" s="773" t="s">
        <v>110</v>
      </c>
      <c r="N87" s="851">
        <v>67355.5</v>
      </c>
      <c r="O87" s="773" t="s">
        <v>110</v>
      </c>
      <c r="P87" s="764" t="s">
        <v>32</v>
      </c>
      <c r="Q87" s="1078"/>
      <c r="R87" s="1173"/>
      <c r="S87" s="1173"/>
      <c r="T87" s="1173"/>
      <c r="U87" s="780">
        <v>5620</v>
      </c>
      <c r="V87" s="748"/>
      <c r="W87" s="780">
        <v>5620</v>
      </c>
      <c r="X87" s="1161"/>
      <c r="Y87" s="1079"/>
      <c r="Z87" s="762">
        <v>0</v>
      </c>
      <c r="AA87" s="762">
        <v>0</v>
      </c>
      <c r="AB87" s="761">
        <v>0</v>
      </c>
      <c r="AC87" s="742" t="s">
        <v>696</v>
      </c>
      <c r="AD87" s="749"/>
    </row>
    <row r="88" spans="1:30" ht="24.75" customHeight="1">
      <c r="A88" s="298" t="s">
        <v>709</v>
      </c>
      <c r="B88" s="355" t="s">
        <v>42</v>
      </c>
      <c r="C88" s="299">
        <v>46127</v>
      </c>
      <c r="D88" s="457"/>
      <c r="E88" s="299"/>
      <c r="F88" s="298"/>
      <c r="G88" s="768"/>
      <c r="H88" s="779">
        <v>86</v>
      </c>
      <c r="I88" s="301" t="s">
        <v>540</v>
      </c>
      <c r="J88" s="769" t="s">
        <v>33</v>
      </c>
      <c r="K88" s="769" t="s">
        <v>523</v>
      </c>
      <c r="L88" s="299"/>
      <c r="M88" s="773" t="s">
        <v>110</v>
      </c>
      <c r="N88" s="851">
        <v>86438.5</v>
      </c>
      <c r="O88" s="773" t="s">
        <v>110</v>
      </c>
      <c r="P88" s="764" t="s">
        <v>32</v>
      </c>
      <c r="Q88" s="1078"/>
      <c r="R88" s="1173"/>
      <c r="S88" s="1173"/>
      <c r="T88" s="1173"/>
      <c r="U88" s="780">
        <v>6864</v>
      </c>
      <c r="V88" s="748"/>
      <c r="W88" s="780">
        <v>6864</v>
      </c>
      <c r="X88" s="1161"/>
      <c r="Y88" s="1079"/>
      <c r="Z88" s="762">
        <v>0</v>
      </c>
      <c r="AA88" s="762">
        <v>0</v>
      </c>
      <c r="AB88" s="761">
        <v>0</v>
      </c>
      <c r="AC88" s="742" t="s">
        <v>696</v>
      </c>
      <c r="AD88" s="749"/>
    </row>
    <row r="89" spans="1:30" ht="24.75" customHeight="1">
      <c r="A89" s="298" t="s">
        <v>710</v>
      </c>
      <c r="B89" s="355" t="s">
        <v>42</v>
      </c>
      <c r="C89" s="299">
        <v>46188</v>
      </c>
      <c r="D89" s="457"/>
      <c r="E89" s="299"/>
      <c r="F89" s="298"/>
      <c r="G89" s="768"/>
      <c r="H89" s="779">
        <v>89</v>
      </c>
      <c r="I89" s="301" t="s">
        <v>540</v>
      </c>
      <c r="J89" s="769" t="s">
        <v>33</v>
      </c>
      <c r="K89" s="769" t="s">
        <v>523</v>
      </c>
      <c r="L89" s="299"/>
      <c r="M89" s="773" t="s">
        <v>110</v>
      </c>
      <c r="N89" s="851">
        <v>88748.5</v>
      </c>
      <c r="O89" s="773" t="s">
        <v>110</v>
      </c>
      <c r="P89" s="764" t="s">
        <v>32</v>
      </c>
      <c r="Q89" s="1078"/>
      <c r="R89" s="1173"/>
      <c r="S89" s="1173"/>
      <c r="T89" s="1173"/>
      <c r="U89" s="780">
        <v>6461</v>
      </c>
      <c r="V89" s="748"/>
      <c r="W89" s="780">
        <v>6461</v>
      </c>
      <c r="X89" s="1161"/>
      <c r="Y89" s="1079"/>
      <c r="Z89" s="762">
        <v>0</v>
      </c>
      <c r="AA89" s="762">
        <v>0</v>
      </c>
      <c r="AB89" s="761">
        <v>0</v>
      </c>
      <c r="AC89" s="742" t="s">
        <v>696</v>
      </c>
      <c r="AD89" s="749"/>
    </row>
    <row r="90" spans="1:30" ht="24.75" customHeight="1">
      <c r="A90" s="298" t="s">
        <v>711</v>
      </c>
      <c r="B90" s="355" t="s">
        <v>42</v>
      </c>
      <c r="C90" s="299">
        <v>46127</v>
      </c>
      <c r="D90" s="457"/>
      <c r="E90" s="299"/>
      <c r="F90" s="298"/>
      <c r="G90" s="768"/>
      <c r="H90" s="779">
        <v>25</v>
      </c>
      <c r="I90" s="301" t="s">
        <v>540</v>
      </c>
      <c r="J90" s="769" t="s">
        <v>33</v>
      </c>
      <c r="K90" s="769" t="s">
        <v>523</v>
      </c>
      <c r="L90" s="299"/>
      <c r="M90" s="773" t="s">
        <v>110</v>
      </c>
      <c r="N90" s="851">
        <v>33288</v>
      </c>
      <c r="O90" s="773" t="s">
        <v>110</v>
      </c>
      <c r="P90" s="764" t="s">
        <v>32</v>
      </c>
      <c r="Q90" s="1078"/>
      <c r="R90" s="1173"/>
      <c r="S90" s="1173"/>
      <c r="T90" s="1173"/>
      <c r="U90" s="780">
        <v>2790</v>
      </c>
      <c r="V90" s="748"/>
      <c r="W90" s="780">
        <v>2790</v>
      </c>
      <c r="X90" s="1161"/>
      <c r="Y90" s="1079"/>
      <c r="Z90" s="762">
        <v>0</v>
      </c>
      <c r="AA90" s="762">
        <v>0</v>
      </c>
      <c r="AB90" s="761">
        <v>0</v>
      </c>
      <c r="AC90" s="742" t="s">
        <v>696</v>
      </c>
      <c r="AD90" s="749"/>
    </row>
    <row r="91" spans="1:30" ht="24.75" customHeight="1">
      <c r="A91" s="298" t="s">
        <v>712</v>
      </c>
      <c r="B91" s="355" t="s">
        <v>42</v>
      </c>
      <c r="C91" s="299">
        <v>46127</v>
      </c>
      <c r="D91" s="457"/>
      <c r="E91" s="299"/>
      <c r="F91" s="298"/>
      <c r="G91" s="768"/>
      <c r="H91" s="779">
        <v>79</v>
      </c>
      <c r="I91" s="301" t="s">
        <v>540</v>
      </c>
      <c r="J91" s="769" t="s">
        <v>33</v>
      </c>
      <c r="K91" s="769" t="s">
        <v>523</v>
      </c>
      <c r="L91" s="299"/>
      <c r="M91" s="773" t="s">
        <v>110</v>
      </c>
      <c r="N91" s="851">
        <v>89875.5</v>
      </c>
      <c r="O91" s="773" t="s">
        <v>110</v>
      </c>
      <c r="P91" s="764" t="s">
        <v>32</v>
      </c>
      <c r="Q91" s="1078"/>
      <c r="R91" s="1173"/>
      <c r="S91" s="1173"/>
      <c r="T91" s="1173"/>
      <c r="U91" s="780">
        <v>7368</v>
      </c>
      <c r="V91" s="748"/>
      <c r="W91" s="780">
        <v>7368</v>
      </c>
      <c r="X91" s="1161"/>
      <c r="Y91" s="1079"/>
      <c r="Z91" s="762">
        <v>0</v>
      </c>
      <c r="AA91" s="762">
        <v>0</v>
      </c>
      <c r="AB91" s="761">
        <v>0</v>
      </c>
      <c r="AC91" s="742" t="s">
        <v>696</v>
      </c>
      <c r="AD91" s="749"/>
    </row>
    <row r="92" spans="1:30" ht="24.75" customHeight="1">
      <c r="A92" s="298" t="s">
        <v>713</v>
      </c>
      <c r="B92" s="355" t="s">
        <v>42</v>
      </c>
      <c r="C92" s="299">
        <v>46188</v>
      </c>
      <c r="D92" s="457"/>
      <c r="E92" s="299"/>
      <c r="F92" s="298"/>
      <c r="G92" s="768"/>
      <c r="H92" s="779">
        <v>84</v>
      </c>
      <c r="I92" s="301" t="s">
        <v>540</v>
      </c>
      <c r="J92" s="769" t="s">
        <v>33</v>
      </c>
      <c r="K92" s="769" t="s">
        <v>523</v>
      </c>
      <c r="L92" s="299"/>
      <c r="M92" s="773" t="s">
        <v>110</v>
      </c>
      <c r="N92" s="851">
        <v>95052.5</v>
      </c>
      <c r="O92" s="773" t="s">
        <v>110</v>
      </c>
      <c r="P92" s="764" t="s">
        <v>32</v>
      </c>
      <c r="Q92" s="1078"/>
      <c r="R92" s="1173"/>
      <c r="S92" s="1173"/>
      <c r="T92" s="1173"/>
      <c r="U92" s="780">
        <v>7844</v>
      </c>
      <c r="V92" s="748"/>
      <c r="W92" s="780">
        <v>7844</v>
      </c>
      <c r="X92" s="1161"/>
      <c r="Y92" s="1079"/>
      <c r="Z92" s="762">
        <v>0</v>
      </c>
      <c r="AA92" s="762">
        <v>0</v>
      </c>
      <c r="AB92" s="761">
        <v>0</v>
      </c>
      <c r="AC92" s="742" t="s">
        <v>696</v>
      </c>
      <c r="AD92" s="749"/>
    </row>
    <row r="93" spans="1:30" ht="24.75" customHeight="1">
      <c r="A93" s="298" t="s">
        <v>714</v>
      </c>
      <c r="B93" s="355" t="s">
        <v>42</v>
      </c>
      <c r="C93" s="299">
        <v>46188</v>
      </c>
      <c r="D93" s="457"/>
      <c r="E93" s="299"/>
      <c r="F93" s="298"/>
      <c r="G93" s="768"/>
      <c r="H93" s="779">
        <v>88</v>
      </c>
      <c r="I93" s="301" t="s">
        <v>540</v>
      </c>
      <c r="J93" s="769" t="s">
        <v>33</v>
      </c>
      <c r="K93" s="769" t="s">
        <v>523</v>
      </c>
      <c r="L93" s="299"/>
      <c r="M93" s="773" t="s">
        <v>110</v>
      </c>
      <c r="N93" s="851">
        <v>102476</v>
      </c>
      <c r="O93" s="773" t="s">
        <v>110</v>
      </c>
      <c r="P93" s="764" t="s">
        <v>32</v>
      </c>
      <c r="Q93" s="1078"/>
      <c r="R93" s="1173"/>
      <c r="S93" s="1173"/>
      <c r="T93" s="1173"/>
      <c r="U93" s="780">
        <v>8148</v>
      </c>
      <c r="V93" s="748"/>
      <c r="W93" s="780">
        <v>8148</v>
      </c>
      <c r="X93" s="1161"/>
      <c r="Y93" s="1079"/>
      <c r="Z93" s="762">
        <v>0</v>
      </c>
      <c r="AA93" s="762">
        <v>0</v>
      </c>
      <c r="AB93" s="761">
        <v>0</v>
      </c>
      <c r="AC93" s="742" t="s">
        <v>696</v>
      </c>
      <c r="AD93" s="749"/>
    </row>
    <row r="94" spans="1:30" ht="24.75" customHeight="1">
      <c r="A94" s="298" t="s">
        <v>715</v>
      </c>
      <c r="B94" s="355" t="s">
        <v>42</v>
      </c>
      <c r="C94" s="299">
        <v>46157</v>
      </c>
      <c r="D94" s="457"/>
      <c r="E94" s="299"/>
      <c r="F94" s="298"/>
      <c r="G94" s="768"/>
      <c r="H94" s="779">
        <v>60</v>
      </c>
      <c r="I94" s="301" t="s">
        <v>540</v>
      </c>
      <c r="J94" s="769" t="s">
        <v>33</v>
      </c>
      <c r="K94" s="769" t="s">
        <v>523</v>
      </c>
      <c r="L94" s="299"/>
      <c r="M94" s="773" t="s">
        <v>110</v>
      </c>
      <c r="N94" s="851">
        <v>80344</v>
      </c>
      <c r="O94" s="773" t="s">
        <v>110</v>
      </c>
      <c r="P94" s="764" t="s">
        <v>32</v>
      </c>
      <c r="Q94" s="1078"/>
      <c r="R94" s="1173"/>
      <c r="S94" s="1173"/>
      <c r="T94" s="1173"/>
      <c r="U94" s="780">
        <v>6829</v>
      </c>
      <c r="V94" s="748"/>
      <c r="W94" s="780">
        <v>6829</v>
      </c>
      <c r="X94" s="1161"/>
      <c r="Y94" s="1079"/>
      <c r="Z94" s="762">
        <v>0</v>
      </c>
      <c r="AA94" s="762">
        <v>0</v>
      </c>
      <c r="AB94" s="761">
        <v>0</v>
      </c>
      <c r="AC94" s="742" t="s">
        <v>696</v>
      </c>
      <c r="AD94" s="749"/>
    </row>
    <row r="95" spans="1:30" ht="24.75" customHeight="1">
      <c r="A95" s="298" t="s">
        <v>716</v>
      </c>
      <c r="B95" s="355" t="s">
        <v>42</v>
      </c>
      <c r="C95" s="299">
        <v>46188</v>
      </c>
      <c r="D95" s="457"/>
      <c r="E95" s="299"/>
      <c r="F95" s="298"/>
      <c r="G95" s="768"/>
      <c r="H95" s="779">
        <v>61</v>
      </c>
      <c r="I95" s="301" t="s">
        <v>540</v>
      </c>
      <c r="J95" s="769" t="s">
        <v>33</v>
      </c>
      <c r="K95" s="769" t="s">
        <v>523</v>
      </c>
      <c r="L95" s="299"/>
      <c r="M95" s="773" t="s">
        <v>110</v>
      </c>
      <c r="N95" s="851">
        <v>73166</v>
      </c>
      <c r="O95" s="773" t="s">
        <v>110</v>
      </c>
      <c r="P95" s="764" t="s">
        <v>32</v>
      </c>
      <c r="Q95" s="1078"/>
      <c r="R95" s="1173"/>
      <c r="S95" s="1173"/>
      <c r="T95" s="1173"/>
      <c r="U95" s="780">
        <v>6157</v>
      </c>
      <c r="V95" s="748"/>
      <c r="W95" s="780">
        <v>6157</v>
      </c>
      <c r="X95" s="1161"/>
      <c r="Y95" s="1079"/>
      <c r="Z95" s="762">
        <v>0</v>
      </c>
      <c r="AA95" s="762">
        <v>0</v>
      </c>
      <c r="AB95" s="761">
        <v>0</v>
      </c>
      <c r="AC95" s="742" t="s">
        <v>696</v>
      </c>
      <c r="AD95" s="749"/>
    </row>
    <row r="96" spans="1:30" ht="24.75" customHeight="1">
      <c r="A96" s="298" t="s">
        <v>717</v>
      </c>
      <c r="B96" s="355" t="s">
        <v>42</v>
      </c>
      <c r="C96" s="299">
        <v>46188</v>
      </c>
      <c r="D96" s="457"/>
      <c r="E96" s="299"/>
      <c r="F96" s="298"/>
      <c r="G96" s="768"/>
      <c r="H96" s="779">
        <v>89</v>
      </c>
      <c r="I96" s="301" t="s">
        <v>540</v>
      </c>
      <c r="J96" s="769" t="s">
        <v>33</v>
      </c>
      <c r="K96" s="769" t="s">
        <v>523</v>
      </c>
      <c r="L96" s="299"/>
      <c r="M96" s="773" t="s">
        <v>110</v>
      </c>
      <c r="N96" s="851">
        <v>114642</v>
      </c>
      <c r="O96" s="773" t="s">
        <v>110</v>
      </c>
      <c r="P96" s="764" t="s">
        <v>32</v>
      </c>
      <c r="Q96" s="1078"/>
      <c r="R96" s="1173"/>
      <c r="S96" s="1173"/>
      <c r="T96" s="1173"/>
      <c r="U96" s="780">
        <v>9537</v>
      </c>
      <c r="V96" s="748"/>
      <c r="W96" s="780">
        <v>9537</v>
      </c>
      <c r="X96" s="1161"/>
      <c r="Y96" s="1079"/>
      <c r="Z96" s="762">
        <v>0</v>
      </c>
      <c r="AA96" s="762">
        <v>0</v>
      </c>
      <c r="AB96" s="761">
        <v>0</v>
      </c>
      <c r="AC96" s="742" t="s">
        <v>696</v>
      </c>
      <c r="AD96" s="749"/>
    </row>
    <row r="97" spans="1:30" ht="24.75" customHeight="1">
      <c r="A97" s="298" t="s">
        <v>718</v>
      </c>
      <c r="B97" s="355" t="s">
        <v>42</v>
      </c>
      <c r="C97" s="299">
        <v>46188</v>
      </c>
      <c r="D97" s="457"/>
      <c r="E97" s="299"/>
      <c r="F97" s="298"/>
      <c r="G97" s="768"/>
      <c r="H97" s="779">
        <v>87</v>
      </c>
      <c r="I97" s="301" t="s">
        <v>540</v>
      </c>
      <c r="J97" s="769" t="s">
        <v>33</v>
      </c>
      <c r="K97" s="769" t="s">
        <v>523</v>
      </c>
      <c r="L97" s="299"/>
      <c r="M97" s="773" t="s">
        <v>110</v>
      </c>
      <c r="N97" s="851">
        <v>85589.5</v>
      </c>
      <c r="O97" s="773" t="s">
        <v>110</v>
      </c>
      <c r="P97" s="764" t="s">
        <v>32</v>
      </c>
      <c r="Q97" s="1078"/>
      <c r="R97" s="1173"/>
      <c r="S97" s="1173"/>
      <c r="T97" s="1173"/>
      <c r="U97" s="780">
        <v>6796</v>
      </c>
      <c r="V97" s="748"/>
      <c r="W97" s="780">
        <v>6796</v>
      </c>
      <c r="X97" s="1161"/>
      <c r="Y97" s="1079"/>
      <c r="Z97" s="762">
        <v>0</v>
      </c>
      <c r="AA97" s="762">
        <v>0</v>
      </c>
      <c r="AB97" s="761">
        <v>0</v>
      </c>
      <c r="AC97" s="742" t="s">
        <v>696</v>
      </c>
      <c r="AD97" s="749"/>
    </row>
    <row r="98" spans="1:30" ht="24.75" customHeight="1">
      <c r="A98" s="298" t="s">
        <v>719</v>
      </c>
      <c r="B98" s="355" t="s">
        <v>42</v>
      </c>
      <c r="C98" s="299">
        <v>46188</v>
      </c>
      <c r="D98" s="457"/>
      <c r="E98" s="299"/>
      <c r="F98" s="298"/>
      <c r="G98" s="768"/>
      <c r="H98" s="779">
        <v>76</v>
      </c>
      <c r="I98" s="301" t="s">
        <v>540</v>
      </c>
      <c r="J98" s="769" t="s">
        <v>33</v>
      </c>
      <c r="K98" s="769" t="s">
        <v>523</v>
      </c>
      <c r="L98" s="299"/>
      <c r="M98" s="773" t="s">
        <v>110</v>
      </c>
      <c r="N98" s="851">
        <v>76640</v>
      </c>
      <c r="O98" s="773" t="s">
        <v>110</v>
      </c>
      <c r="P98" s="764" t="s">
        <v>32</v>
      </c>
      <c r="Q98" s="1078"/>
      <c r="R98" s="1173"/>
      <c r="S98" s="1173"/>
      <c r="T98" s="1173"/>
      <c r="U98" s="780">
        <v>6149</v>
      </c>
      <c r="V98" s="748"/>
      <c r="W98" s="780">
        <v>6149</v>
      </c>
      <c r="X98" s="1161"/>
      <c r="Y98" s="1079"/>
      <c r="Z98" s="762">
        <v>0</v>
      </c>
      <c r="AA98" s="762">
        <v>0</v>
      </c>
      <c r="AB98" s="761">
        <v>0</v>
      </c>
      <c r="AC98" s="742" t="s">
        <v>696</v>
      </c>
      <c r="AD98" s="749"/>
    </row>
    <row r="99" spans="1:30" ht="24.75" customHeight="1">
      <c r="A99" s="298" t="s">
        <v>720</v>
      </c>
      <c r="B99" s="355" t="s">
        <v>42</v>
      </c>
      <c r="C99" s="299">
        <v>46188</v>
      </c>
      <c r="D99" s="457"/>
      <c r="E99" s="299"/>
      <c r="F99" s="298"/>
      <c r="G99" s="768"/>
      <c r="H99" s="779">
        <v>89</v>
      </c>
      <c r="I99" s="301" t="s">
        <v>540</v>
      </c>
      <c r="J99" s="769" t="s">
        <v>33</v>
      </c>
      <c r="K99" s="769" t="s">
        <v>523</v>
      </c>
      <c r="L99" s="299"/>
      <c r="M99" s="773" t="s">
        <v>110</v>
      </c>
      <c r="N99" s="851">
        <v>80780</v>
      </c>
      <c r="O99" s="773" t="s">
        <v>110</v>
      </c>
      <c r="P99" s="764" t="s">
        <v>32</v>
      </c>
      <c r="Q99" s="1078"/>
      <c r="R99" s="1173"/>
      <c r="S99" s="1173"/>
      <c r="T99" s="1173"/>
      <c r="U99" s="780">
        <v>6284</v>
      </c>
      <c r="V99" s="748"/>
      <c r="W99" s="780">
        <v>6284</v>
      </c>
      <c r="X99" s="1161"/>
      <c r="Y99" s="1079"/>
      <c r="Z99" s="762">
        <v>0</v>
      </c>
      <c r="AA99" s="762">
        <v>0</v>
      </c>
      <c r="AB99" s="761">
        <v>0</v>
      </c>
      <c r="AC99" s="742" t="s">
        <v>696</v>
      </c>
      <c r="AD99" s="749"/>
    </row>
    <row r="100" spans="1:30" ht="24.75" customHeight="1">
      <c r="A100" s="298" t="s">
        <v>721</v>
      </c>
      <c r="B100" s="355" t="s">
        <v>42</v>
      </c>
      <c r="C100" s="299">
        <v>46188</v>
      </c>
      <c r="D100" s="457"/>
      <c r="E100" s="299"/>
      <c r="F100" s="298"/>
      <c r="G100" s="768"/>
      <c r="H100" s="779">
        <v>85</v>
      </c>
      <c r="I100" s="301" t="s">
        <v>540</v>
      </c>
      <c r="J100" s="769" t="s">
        <v>33</v>
      </c>
      <c r="K100" s="769" t="s">
        <v>523</v>
      </c>
      <c r="L100" s="299"/>
      <c r="M100" s="773" t="s">
        <v>110</v>
      </c>
      <c r="N100" s="851">
        <v>95244</v>
      </c>
      <c r="O100" s="773" t="s">
        <v>110</v>
      </c>
      <c r="P100" s="764" t="s">
        <v>32</v>
      </c>
      <c r="Q100" s="1078"/>
      <c r="R100" s="1173"/>
      <c r="S100" s="1173"/>
      <c r="T100" s="1173"/>
      <c r="U100" s="780">
        <v>7743</v>
      </c>
      <c r="V100" s="748"/>
      <c r="W100" s="780">
        <v>7743</v>
      </c>
      <c r="X100" s="1161"/>
      <c r="Y100" s="1079"/>
      <c r="Z100" s="762">
        <v>0</v>
      </c>
      <c r="AA100" s="762">
        <v>0</v>
      </c>
      <c r="AB100" s="761">
        <v>0</v>
      </c>
      <c r="AC100" s="742" t="s">
        <v>696</v>
      </c>
      <c r="AD100" s="749"/>
    </row>
    <row r="101" spans="1:30" ht="24.75" customHeight="1">
      <c r="A101" s="298" t="s">
        <v>722</v>
      </c>
      <c r="B101" s="355" t="s">
        <v>42</v>
      </c>
      <c r="C101" s="299">
        <v>46127</v>
      </c>
      <c r="D101" s="457"/>
      <c r="E101" s="299"/>
      <c r="F101" s="298"/>
      <c r="G101" s="768"/>
      <c r="H101" s="779">
        <v>87</v>
      </c>
      <c r="I101" s="301" t="s">
        <v>540</v>
      </c>
      <c r="J101" s="769" t="s">
        <v>33</v>
      </c>
      <c r="K101" s="769" t="s">
        <v>523</v>
      </c>
      <c r="L101" s="299"/>
      <c r="M101" s="773" t="s">
        <v>110</v>
      </c>
      <c r="N101" s="851">
        <v>86888</v>
      </c>
      <c r="O101" s="773" t="s">
        <v>110</v>
      </c>
      <c r="P101" s="764" t="s">
        <v>32</v>
      </c>
      <c r="Q101" s="1078"/>
      <c r="R101" s="1173"/>
      <c r="S101" s="1173"/>
      <c r="T101" s="1173"/>
      <c r="U101" s="780">
        <v>6932</v>
      </c>
      <c r="V101" s="748"/>
      <c r="W101" s="780">
        <v>6932</v>
      </c>
      <c r="X101" s="1161"/>
      <c r="Y101" s="1079"/>
      <c r="Z101" s="762">
        <v>0</v>
      </c>
      <c r="AA101" s="762">
        <v>0</v>
      </c>
      <c r="AB101" s="761">
        <v>0</v>
      </c>
      <c r="AC101" s="742" t="s">
        <v>696</v>
      </c>
      <c r="AD101" s="749"/>
    </row>
    <row r="102" spans="1:30" ht="24.75" customHeight="1">
      <c r="A102" s="298" t="s">
        <v>723</v>
      </c>
      <c r="B102" s="355" t="s">
        <v>42</v>
      </c>
      <c r="C102" s="299">
        <v>46127</v>
      </c>
      <c r="D102" s="457"/>
      <c r="E102" s="299"/>
      <c r="F102" s="298"/>
      <c r="G102" s="768"/>
      <c r="H102" s="779">
        <v>87</v>
      </c>
      <c r="I102" s="301" t="s">
        <v>540</v>
      </c>
      <c r="J102" s="769" t="s">
        <v>33</v>
      </c>
      <c r="K102" s="769" t="s">
        <v>523</v>
      </c>
      <c r="L102" s="299"/>
      <c r="M102" s="773" t="s">
        <v>110</v>
      </c>
      <c r="N102" s="851">
        <v>75700</v>
      </c>
      <c r="O102" s="773" t="s">
        <v>110</v>
      </c>
      <c r="P102" s="764" t="s">
        <v>32</v>
      </c>
      <c r="Q102" s="1078"/>
      <c r="R102" s="1173"/>
      <c r="S102" s="1173"/>
      <c r="T102" s="1173"/>
      <c r="U102" s="780">
        <v>6213</v>
      </c>
      <c r="V102" s="748"/>
      <c r="W102" s="780">
        <v>6213</v>
      </c>
      <c r="X102" s="1161"/>
      <c r="Y102" s="1079"/>
      <c r="Z102" s="762">
        <v>0</v>
      </c>
      <c r="AA102" s="762">
        <v>0</v>
      </c>
      <c r="AB102" s="761">
        <v>0</v>
      </c>
      <c r="AC102" s="742" t="s">
        <v>696</v>
      </c>
      <c r="AD102" s="749"/>
    </row>
    <row r="103" spans="1:30" ht="24.75" customHeight="1">
      <c r="A103" s="298" t="s">
        <v>724</v>
      </c>
      <c r="B103" s="355" t="s">
        <v>42</v>
      </c>
      <c r="C103" s="299">
        <v>46127</v>
      </c>
      <c r="D103" s="457"/>
      <c r="E103" s="299"/>
      <c r="F103" s="298"/>
      <c r="G103" s="768"/>
      <c r="H103" s="779">
        <v>52</v>
      </c>
      <c r="I103" s="301" t="s">
        <v>540</v>
      </c>
      <c r="J103" s="769" t="s">
        <v>33</v>
      </c>
      <c r="K103" s="769" t="s">
        <v>523</v>
      </c>
      <c r="L103" s="299"/>
      <c r="M103" s="773" t="s">
        <v>110</v>
      </c>
      <c r="N103" s="851">
        <v>53698</v>
      </c>
      <c r="O103" s="773" t="s">
        <v>110</v>
      </c>
      <c r="P103" s="764" t="s">
        <v>32</v>
      </c>
      <c r="Q103" s="1078"/>
      <c r="R103" s="1173"/>
      <c r="S103" s="1173"/>
      <c r="T103" s="1173"/>
      <c r="U103" s="780">
        <v>4339</v>
      </c>
      <c r="V103" s="748"/>
      <c r="W103" s="780">
        <v>4339</v>
      </c>
      <c r="X103" s="1161"/>
      <c r="Y103" s="1079"/>
      <c r="Z103" s="762">
        <v>0</v>
      </c>
      <c r="AA103" s="762">
        <v>0</v>
      </c>
      <c r="AB103" s="761">
        <v>0</v>
      </c>
      <c r="AC103" s="742" t="s">
        <v>696</v>
      </c>
      <c r="AD103" s="749"/>
    </row>
    <row r="104" spans="1:30" ht="24.75" customHeight="1">
      <c r="A104" s="298" t="s">
        <v>725</v>
      </c>
      <c r="B104" s="355" t="s">
        <v>42</v>
      </c>
      <c r="C104" s="299">
        <v>46127</v>
      </c>
      <c r="D104" s="457"/>
      <c r="E104" s="299"/>
      <c r="F104" s="298"/>
      <c r="G104" s="768"/>
      <c r="H104" s="779">
        <v>48</v>
      </c>
      <c r="I104" s="301" t="s">
        <v>540</v>
      </c>
      <c r="J104" s="769" t="s">
        <v>33</v>
      </c>
      <c r="K104" s="769" t="s">
        <v>523</v>
      </c>
      <c r="L104" s="299"/>
      <c r="M104" s="773" t="s">
        <v>110</v>
      </c>
      <c r="N104" s="851">
        <v>48883</v>
      </c>
      <c r="O104" s="773" t="s">
        <v>110</v>
      </c>
      <c r="P104" s="764" t="s">
        <v>32</v>
      </c>
      <c r="Q104" s="1078"/>
      <c r="R104" s="1173"/>
      <c r="S104" s="1173"/>
      <c r="T104" s="1173"/>
      <c r="U104" s="780">
        <v>3940</v>
      </c>
      <c r="V104" s="748"/>
      <c r="W104" s="780">
        <v>3940</v>
      </c>
      <c r="X104" s="1161"/>
      <c r="Y104" s="1079"/>
      <c r="Z104" s="762">
        <v>0</v>
      </c>
      <c r="AA104" s="762">
        <v>0</v>
      </c>
      <c r="AB104" s="761">
        <v>0</v>
      </c>
      <c r="AC104" s="742" t="s">
        <v>696</v>
      </c>
      <c r="AD104" s="749"/>
    </row>
    <row r="105" spans="1:30" ht="24.75" customHeight="1">
      <c r="A105" s="298" t="s">
        <v>726</v>
      </c>
      <c r="B105" s="355" t="s">
        <v>42</v>
      </c>
      <c r="C105" s="299">
        <v>46218</v>
      </c>
      <c r="D105" s="457"/>
      <c r="E105" s="299"/>
      <c r="F105" s="298"/>
      <c r="G105" s="768"/>
      <c r="H105" s="779">
        <v>88</v>
      </c>
      <c r="I105" s="301" t="s">
        <v>540</v>
      </c>
      <c r="J105" s="769" t="s">
        <v>33</v>
      </c>
      <c r="K105" s="769" t="s">
        <v>523</v>
      </c>
      <c r="L105" s="299"/>
      <c r="M105" s="773" t="s">
        <v>110</v>
      </c>
      <c r="N105" s="851">
        <v>83382</v>
      </c>
      <c r="O105" s="773" t="s">
        <v>110</v>
      </c>
      <c r="P105" s="764" t="s">
        <v>32</v>
      </c>
      <c r="Q105" s="1078"/>
      <c r="R105" s="1173"/>
      <c r="S105" s="1173"/>
      <c r="T105" s="1173"/>
      <c r="U105" s="780">
        <v>6855</v>
      </c>
      <c r="V105" s="748"/>
      <c r="W105" s="780">
        <v>6855</v>
      </c>
      <c r="X105" s="1161"/>
      <c r="Y105" s="1079"/>
      <c r="Z105" s="762">
        <v>0</v>
      </c>
      <c r="AA105" s="762">
        <v>0</v>
      </c>
      <c r="AB105" s="761">
        <v>0</v>
      </c>
      <c r="AC105" s="742" t="s">
        <v>696</v>
      </c>
      <c r="AD105" s="749"/>
    </row>
    <row r="106" spans="1:30" ht="24.75" customHeight="1">
      <c r="A106" s="298" t="s">
        <v>727</v>
      </c>
      <c r="B106" s="355" t="s">
        <v>42</v>
      </c>
      <c r="C106" s="299">
        <v>46127</v>
      </c>
      <c r="D106" s="457"/>
      <c r="E106" s="299"/>
      <c r="F106" s="298"/>
      <c r="G106" s="768"/>
      <c r="H106" s="779">
        <v>90</v>
      </c>
      <c r="I106" s="301" t="s">
        <v>540</v>
      </c>
      <c r="J106" s="769" t="s">
        <v>33</v>
      </c>
      <c r="K106" s="769" t="s">
        <v>523</v>
      </c>
      <c r="L106" s="299"/>
      <c r="M106" s="773" t="s">
        <v>110</v>
      </c>
      <c r="N106" s="851">
        <v>88834</v>
      </c>
      <c r="O106" s="773" t="s">
        <v>110</v>
      </c>
      <c r="P106" s="764" t="s">
        <v>32</v>
      </c>
      <c r="Q106" s="1078"/>
      <c r="R106" s="1173"/>
      <c r="S106" s="1173"/>
      <c r="T106" s="1173"/>
      <c r="U106" s="780">
        <v>7147</v>
      </c>
      <c r="V106" s="748"/>
      <c r="W106" s="780">
        <v>7147</v>
      </c>
      <c r="X106" s="1161"/>
      <c r="Y106" s="1079"/>
      <c r="Z106" s="762">
        <v>0</v>
      </c>
      <c r="AA106" s="762">
        <v>0</v>
      </c>
      <c r="AB106" s="761">
        <v>0</v>
      </c>
      <c r="AC106" s="742" t="s">
        <v>696</v>
      </c>
      <c r="AD106" s="749"/>
    </row>
    <row r="107" spans="1:30" ht="24.75" customHeight="1">
      <c r="A107" s="298" t="s">
        <v>728</v>
      </c>
      <c r="B107" s="355" t="s">
        <v>42</v>
      </c>
      <c r="C107" s="299">
        <v>46127</v>
      </c>
      <c r="D107" s="457"/>
      <c r="E107" s="299"/>
      <c r="F107" s="298"/>
      <c r="G107" s="768"/>
      <c r="H107" s="779">
        <v>83</v>
      </c>
      <c r="I107" s="301" t="s">
        <v>540</v>
      </c>
      <c r="J107" s="769" t="s">
        <v>33</v>
      </c>
      <c r="K107" s="769" t="s">
        <v>523</v>
      </c>
      <c r="L107" s="299"/>
      <c r="M107" s="773" t="s">
        <v>110</v>
      </c>
      <c r="N107" s="851">
        <v>81027.5</v>
      </c>
      <c r="O107" s="773" t="s">
        <v>110</v>
      </c>
      <c r="P107" s="764" t="s">
        <v>32</v>
      </c>
      <c r="Q107" s="1078"/>
      <c r="R107" s="1173"/>
      <c r="S107" s="1173"/>
      <c r="T107" s="1173"/>
      <c r="U107" s="780">
        <v>6376</v>
      </c>
      <c r="V107" s="748"/>
      <c r="W107" s="780">
        <v>6376</v>
      </c>
      <c r="X107" s="1161"/>
      <c r="Y107" s="1079"/>
      <c r="Z107" s="762">
        <v>0</v>
      </c>
      <c r="AA107" s="762">
        <v>0</v>
      </c>
      <c r="AB107" s="761">
        <v>0</v>
      </c>
      <c r="AC107" s="742" t="s">
        <v>696</v>
      </c>
      <c r="AD107" s="749"/>
    </row>
    <row r="108" spans="1:30" ht="24.75" customHeight="1">
      <c r="A108" s="298" t="s">
        <v>729</v>
      </c>
      <c r="B108" s="355" t="s">
        <v>42</v>
      </c>
      <c r="C108" s="299">
        <v>46248</v>
      </c>
      <c r="D108" s="457"/>
      <c r="E108" s="299"/>
      <c r="F108" s="298"/>
      <c r="G108" s="768"/>
      <c r="H108" s="779">
        <v>63</v>
      </c>
      <c r="I108" s="301" t="s">
        <v>540</v>
      </c>
      <c r="J108" s="769" t="s">
        <v>33</v>
      </c>
      <c r="K108" s="769" t="s">
        <v>523</v>
      </c>
      <c r="L108" s="299"/>
      <c r="M108" s="773" t="s">
        <v>110</v>
      </c>
      <c r="N108" s="851">
        <v>60264</v>
      </c>
      <c r="O108" s="773" t="s">
        <v>110</v>
      </c>
      <c r="P108" s="764" t="s">
        <v>32</v>
      </c>
      <c r="Q108" s="1078"/>
      <c r="R108" s="1173"/>
      <c r="S108" s="1173"/>
      <c r="T108" s="1173"/>
      <c r="U108" s="780">
        <v>4784</v>
      </c>
      <c r="V108" s="748"/>
      <c r="W108" s="780">
        <v>4784</v>
      </c>
      <c r="X108" s="1161"/>
      <c r="Y108" s="1079"/>
      <c r="Z108" s="762">
        <v>0</v>
      </c>
      <c r="AA108" s="762">
        <v>0</v>
      </c>
      <c r="AB108" s="761">
        <v>0</v>
      </c>
      <c r="AC108" s="742" t="s">
        <v>696</v>
      </c>
      <c r="AD108" s="749"/>
    </row>
    <row r="109" spans="1:30" ht="24.75" customHeight="1">
      <c r="A109" s="298" t="s">
        <v>730</v>
      </c>
      <c r="B109" s="355" t="s">
        <v>42</v>
      </c>
      <c r="C109" s="299">
        <v>46248</v>
      </c>
      <c r="D109" s="457"/>
      <c r="E109" s="299"/>
      <c r="F109" s="298"/>
      <c r="G109" s="768"/>
      <c r="H109" s="779">
        <v>86</v>
      </c>
      <c r="I109" s="301" t="s">
        <v>540</v>
      </c>
      <c r="J109" s="769" t="s">
        <v>33</v>
      </c>
      <c r="K109" s="769" t="s">
        <v>523</v>
      </c>
      <c r="L109" s="299"/>
      <c r="M109" s="773" t="s">
        <v>110</v>
      </c>
      <c r="N109" s="851">
        <v>81096</v>
      </c>
      <c r="O109" s="773" t="s">
        <v>110</v>
      </c>
      <c r="P109" s="764" t="s">
        <v>32</v>
      </c>
      <c r="Q109" s="1078"/>
      <c r="R109" s="1173"/>
      <c r="S109" s="1173"/>
      <c r="T109" s="1173"/>
      <c r="U109" s="780">
        <v>6387</v>
      </c>
      <c r="V109" s="748"/>
      <c r="W109" s="780">
        <v>6387</v>
      </c>
      <c r="X109" s="1161"/>
      <c r="Y109" s="1079"/>
      <c r="Z109" s="762">
        <v>0</v>
      </c>
      <c r="AA109" s="762">
        <v>0</v>
      </c>
      <c r="AB109" s="761">
        <v>0</v>
      </c>
      <c r="AC109" s="742" t="s">
        <v>696</v>
      </c>
      <c r="AD109" s="749"/>
    </row>
    <row r="110" spans="1:30" ht="24.75" customHeight="1">
      <c r="A110" s="298" t="s">
        <v>731</v>
      </c>
      <c r="B110" s="355" t="s">
        <v>42</v>
      </c>
      <c r="C110" s="299">
        <v>46280</v>
      </c>
      <c r="D110" s="457"/>
      <c r="E110" s="299"/>
      <c r="F110" s="298"/>
      <c r="G110" s="768"/>
      <c r="H110" s="779">
        <v>81</v>
      </c>
      <c r="I110" s="301" t="s">
        <v>540</v>
      </c>
      <c r="J110" s="769" t="s">
        <v>33</v>
      </c>
      <c r="K110" s="769" t="s">
        <v>523</v>
      </c>
      <c r="L110" s="299"/>
      <c r="M110" s="773" t="s">
        <v>110</v>
      </c>
      <c r="N110" s="851">
        <v>79796</v>
      </c>
      <c r="O110" s="773" t="s">
        <v>110</v>
      </c>
      <c r="P110" s="764" t="s">
        <v>32</v>
      </c>
      <c r="Q110" s="1078"/>
      <c r="R110" s="1173"/>
      <c r="S110" s="1173"/>
      <c r="T110" s="1173"/>
      <c r="U110" s="780">
        <v>6372</v>
      </c>
      <c r="V110" s="748"/>
      <c r="W110" s="780">
        <v>6372</v>
      </c>
      <c r="X110" s="1161"/>
      <c r="Y110" s="1079"/>
      <c r="Z110" s="762">
        <v>0</v>
      </c>
      <c r="AA110" s="762">
        <v>0</v>
      </c>
      <c r="AB110" s="761">
        <v>0</v>
      </c>
      <c r="AC110" s="742" t="s">
        <v>696</v>
      </c>
      <c r="AD110" s="749"/>
    </row>
    <row r="111" spans="1:30" ht="24.75" customHeight="1">
      <c r="A111" s="298" t="s">
        <v>732</v>
      </c>
      <c r="B111" s="355" t="s">
        <v>42</v>
      </c>
      <c r="C111" s="299">
        <v>46157</v>
      </c>
      <c r="D111" s="457"/>
      <c r="E111" s="299"/>
      <c r="F111" s="298"/>
      <c r="G111" s="768"/>
      <c r="H111" s="779">
        <v>77</v>
      </c>
      <c r="I111" s="301" t="s">
        <v>540</v>
      </c>
      <c r="J111" s="769" t="s">
        <v>33</v>
      </c>
      <c r="K111" s="769" t="s">
        <v>523</v>
      </c>
      <c r="L111" s="299"/>
      <c r="M111" s="773" t="s">
        <v>110</v>
      </c>
      <c r="N111" s="851">
        <v>69082</v>
      </c>
      <c r="O111" s="773" t="s">
        <v>110</v>
      </c>
      <c r="P111" s="764" t="s">
        <v>32</v>
      </c>
      <c r="Q111" s="1078"/>
      <c r="R111" s="1173"/>
      <c r="S111" s="1173"/>
      <c r="T111" s="1173"/>
      <c r="U111" s="780">
        <v>5363</v>
      </c>
      <c r="V111" s="748"/>
      <c r="W111" s="780">
        <v>5363</v>
      </c>
      <c r="X111" s="1161"/>
      <c r="Y111" s="1079"/>
      <c r="Z111" s="762">
        <v>0</v>
      </c>
      <c r="AA111" s="762">
        <v>0</v>
      </c>
      <c r="AB111" s="761">
        <v>0</v>
      </c>
      <c r="AC111" s="742" t="s">
        <v>696</v>
      </c>
      <c r="AD111" s="749"/>
    </row>
    <row r="112" spans="1:30" ht="24.75" customHeight="1">
      <c r="A112" s="298" t="s">
        <v>733</v>
      </c>
      <c r="B112" s="355" t="s">
        <v>42</v>
      </c>
      <c r="C112" s="299">
        <v>46281</v>
      </c>
      <c r="D112" s="457"/>
      <c r="E112" s="299"/>
      <c r="F112" s="298"/>
      <c r="G112" s="768"/>
      <c r="H112" s="779">
        <v>67</v>
      </c>
      <c r="I112" s="301" t="s">
        <v>540</v>
      </c>
      <c r="J112" s="769" t="s">
        <v>33</v>
      </c>
      <c r="K112" s="769" t="s">
        <v>523</v>
      </c>
      <c r="L112" s="299"/>
      <c r="M112" s="773" t="s">
        <v>110</v>
      </c>
      <c r="N112" s="851">
        <v>65448</v>
      </c>
      <c r="O112" s="773" t="s">
        <v>110</v>
      </c>
      <c r="P112" s="764" t="s">
        <v>32</v>
      </c>
      <c r="Q112" s="1078"/>
      <c r="R112" s="1173"/>
      <c r="S112" s="1173"/>
      <c r="T112" s="1173"/>
      <c r="U112" s="780">
        <v>5199</v>
      </c>
      <c r="V112" s="748"/>
      <c r="W112" s="780">
        <v>5199</v>
      </c>
      <c r="X112" s="1161"/>
      <c r="Y112" s="1079"/>
      <c r="Z112" s="762">
        <v>0</v>
      </c>
      <c r="AA112" s="762">
        <v>0</v>
      </c>
      <c r="AB112" s="761">
        <v>0</v>
      </c>
      <c r="AC112" s="742" t="s">
        <v>696</v>
      </c>
      <c r="AD112" s="749"/>
    </row>
    <row r="113" spans="1:30" ht="24.75" customHeight="1">
      <c r="A113" s="298" t="s">
        <v>734</v>
      </c>
      <c r="B113" s="355" t="s">
        <v>42</v>
      </c>
      <c r="C113" s="299">
        <v>46310</v>
      </c>
      <c r="D113" s="457"/>
      <c r="E113" s="299"/>
      <c r="F113" s="298"/>
      <c r="G113" s="768"/>
      <c r="H113" s="779">
        <v>90</v>
      </c>
      <c r="I113" s="301" t="s">
        <v>540</v>
      </c>
      <c r="J113" s="769" t="s">
        <v>33</v>
      </c>
      <c r="K113" s="769" t="s">
        <v>523</v>
      </c>
      <c r="L113" s="299"/>
      <c r="M113" s="773" t="s">
        <v>110</v>
      </c>
      <c r="N113" s="851">
        <v>116020.5</v>
      </c>
      <c r="O113" s="773" t="s">
        <v>110</v>
      </c>
      <c r="P113" s="764" t="s">
        <v>32</v>
      </c>
      <c r="Q113" s="1078"/>
      <c r="R113" s="1173"/>
      <c r="S113" s="1173"/>
      <c r="T113" s="1173"/>
      <c r="U113" s="780">
        <v>9771</v>
      </c>
      <c r="V113" s="748"/>
      <c r="W113" s="780">
        <v>9771</v>
      </c>
      <c r="X113" s="1161"/>
      <c r="Y113" s="1079"/>
      <c r="Z113" s="762">
        <v>0</v>
      </c>
      <c r="AA113" s="762">
        <v>0</v>
      </c>
      <c r="AB113" s="761">
        <v>0</v>
      </c>
      <c r="AC113" s="742" t="s">
        <v>696</v>
      </c>
      <c r="AD113" s="749"/>
    </row>
    <row r="114" spans="1:30" ht="24.75" customHeight="1">
      <c r="A114" s="298" t="s">
        <v>735</v>
      </c>
      <c r="B114" s="355" t="s">
        <v>42</v>
      </c>
      <c r="C114" s="299">
        <v>46372</v>
      </c>
      <c r="D114" s="457"/>
      <c r="E114" s="299"/>
      <c r="F114" s="298"/>
      <c r="G114" s="768"/>
      <c r="H114" s="779">
        <v>90</v>
      </c>
      <c r="I114" s="301" t="s">
        <v>540</v>
      </c>
      <c r="J114" s="769" t="s">
        <v>33</v>
      </c>
      <c r="K114" s="769" t="s">
        <v>523</v>
      </c>
      <c r="L114" s="299"/>
      <c r="M114" s="773" t="s">
        <v>110</v>
      </c>
      <c r="N114" s="851">
        <v>114306</v>
      </c>
      <c r="O114" s="773" t="s">
        <v>110</v>
      </c>
      <c r="P114" s="764" t="s">
        <v>32</v>
      </c>
      <c r="Q114" s="1078"/>
      <c r="R114" s="1173"/>
      <c r="S114" s="1173"/>
      <c r="T114" s="1173"/>
      <c r="U114" s="780">
        <v>9562</v>
      </c>
      <c r="V114" s="748"/>
      <c r="W114" s="780">
        <v>9562</v>
      </c>
      <c r="X114" s="1161"/>
      <c r="Y114" s="1079"/>
      <c r="Z114" s="762">
        <v>0</v>
      </c>
      <c r="AA114" s="762">
        <v>0</v>
      </c>
      <c r="AB114" s="761">
        <v>0</v>
      </c>
      <c r="AC114" s="742" t="s">
        <v>696</v>
      </c>
      <c r="AD114" s="749"/>
    </row>
    <row r="115" spans="1:30" ht="24.75" customHeight="1">
      <c r="A115" s="298" t="s">
        <v>736</v>
      </c>
      <c r="B115" s="355" t="s">
        <v>42</v>
      </c>
      <c r="C115" s="299">
        <v>46372</v>
      </c>
      <c r="D115" s="457"/>
      <c r="E115" s="299"/>
      <c r="F115" s="298"/>
      <c r="G115" s="768"/>
      <c r="H115" s="779">
        <v>87</v>
      </c>
      <c r="I115" s="301" t="s">
        <v>540</v>
      </c>
      <c r="J115" s="769" t="s">
        <v>33</v>
      </c>
      <c r="K115" s="769" t="s">
        <v>523</v>
      </c>
      <c r="L115" s="299"/>
      <c r="M115" s="773" t="s">
        <v>110</v>
      </c>
      <c r="N115" s="851">
        <v>80784</v>
      </c>
      <c r="O115" s="773" t="s">
        <v>110</v>
      </c>
      <c r="P115" s="764" t="s">
        <v>32</v>
      </c>
      <c r="Q115" s="1078"/>
      <c r="R115" s="1173"/>
      <c r="S115" s="1173"/>
      <c r="T115" s="1173"/>
      <c r="U115" s="780">
        <v>6309</v>
      </c>
      <c r="V115" s="748"/>
      <c r="W115" s="780">
        <v>6309</v>
      </c>
      <c r="X115" s="1161"/>
      <c r="Y115" s="1079"/>
      <c r="Z115" s="762">
        <v>0</v>
      </c>
      <c r="AA115" s="762">
        <v>0</v>
      </c>
      <c r="AB115" s="761">
        <v>0</v>
      </c>
      <c r="AC115" s="742" t="s">
        <v>696</v>
      </c>
      <c r="AD115" s="749"/>
    </row>
    <row r="116" spans="1:30" ht="24.75" customHeight="1">
      <c r="A116" s="298" t="s">
        <v>737</v>
      </c>
      <c r="B116" s="355" t="s">
        <v>42</v>
      </c>
      <c r="C116" s="299">
        <v>46340</v>
      </c>
      <c r="D116" s="457"/>
      <c r="E116" s="299"/>
      <c r="F116" s="298"/>
      <c r="G116" s="768"/>
      <c r="H116" s="779">
        <v>90</v>
      </c>
      <c r="I116" s="301" t="s">
        <v>540</v>
      </c>
      <c r="J116" s="769" t="s">
        <v>33</v>
      </c>
      <c r="K116" s="769" t="s">
        <v>523</v>
      </c>
      <c r="L116" s="299"/>
      <c r="M116" s="773" t="s">
        <v>110</v>
      </c>
      <c r="N116" s="851">
        <v>125540.85</v>
      </c>
      <c r="O116" s="773" t="s">
        <v>110</v>
      </c>
      <c r="P116" s="764" t="s">
        <v>32</v>
      </c>
      <c r="Q116" s="1078"/>
      <c r="R116" s="1173"/>
      <c r="S116" s="1173"/>
      <c r="T116" s="1173"/>
      <c r="U116" s="780">
        <v>10260</v>
      </c>
      <c r="V116" s="748"/>
      <c r="W116" s="780">
        <v>10260</v>
      </c>
      <c r="X116" s="1161"/>
      <c r="Y116" s="1079"/>
      <c r="Z116" s="762">
        <v>0</v>
      </c>
      <c r="AA116" s="762">
        <v>0</v>
      </c>
      <c r="AB116" s="761">
        <v>0</v>
      </c>
      <c r="AC116" s="742" t="s">
        <v>696</v>
      </c>
      <c r="AD116" s="749"/>
    </row>
    <row r="117" spans="1:30" ht="24.75" customHeight="1">
      <c r="A117" s="298" t="s">
        <v>738</v>
      </c>
      <c r="B117" s="355" t="s">
        <v>42</v>
      </c>
      <c r="C117" s="299">
        <v>46340</v>
      </c>
      <c r="D117" s="457"/>
      <c r="E117" s="299"/>
      <c r="F117" s="298"/>
      <c r="G117" s="768"/>
      <c r="H117" s="779">
        <v>89</v>
      </c>
      <c r="I117" s="301" t="s">
        <v>540</v>
      </c>
      <c r="J117" s="769" t="s">
        <v>33</v>
      </c>
      <c r="K117" s="769" t="s">
        <v>523</v>
      </c>
      <c r="L117" s="299"/>
      <c r="M117" s="773" t="s">
        <v>110</v>
      </c>
      <c r="N117" s="851">
        <v>119327</v>
      </c>
      <c r="O117" s="773" t="s">
        <v>110</v>
      </c>
      <c r="P117" s="764" t="s">
        <v>32</v>
      </c>
      <c r="Q117" s="1078"/>
      <c r="R117" s="1173"/>
      <c r="S117" s="1173"/>
      <c r="T117" s="1173"/>
      <c r="U117" s="780">
        <v>10080</v>
      </c>
      <c r="V117" s="748"/>
      <c r="W117" s="780">
        <v>10080</v>
      </c>
      <c r="X117" s="1161"/>
      <c r="Y117" s="1079"/>
      <c r="Z117" s="762">
        <v>0</v>
      </c>
      <c r="AA117" s="762">
        <v>0</v>
      </c>
      <c r="AB117" s="761">
        <v>0</v>
      </c>
      <c r="AC117" s="742" t="s">
        <v>696</v>
      </c>
      <c r="AD117" s="749"/>
    </row>
    <row r="118" spans="1:30" ht="24.75" customHeight="1">
      <c r="A118" s="298" t="s">
        <v>739</v>
      </c>
      <c r="B118" s="355" t="s">
        <v>42</v>
      </c>
      <c r="C118" s="299">
        <v>46340</v>
      </c>
      <c r="D118" s="457"/>
      <c r="E118" s="299"/>
      <c r="F118" s="298"/>
      <c r="G118" s="768"/>
      <c r="H118" s="779">
        <v>76</v>
      </c>
      <c r="I118" s="301" t="s">
        <v>540</v>
      </c>
      <c r="J118" s="769" t="s">
        <v>33</v>
      </c>
      <c r="K118" s="769" t="s">
        <v>523</v>
      </c>
      <c r="L118" s="299"/>
      <c r="M118" s="773" t="s">
        <v>110</v>
      </c>
      <c r="N118" s="851">
        <v>85720</v>
      </c>
      <c r="O118" s="773" t="s">
        <v>110</v>
      </c>
      <c r="P118" s="764" t="s">
        <v>32</v>
      </c>
      <c r="Q118" s="1078"/>
      <c r="R118" s="1173"/>
      <c r="S118" s="1173"/>
      <c r="T118" s="1173"/>
      <c r="U118" s="780">
        <v>6859</v>
      </c>
      <c r="V118" s="748"/>
      <c r="W118" s="780">
        <v>6859</v>
      </c>
      <c r="X118" s="1161"/>
      <c r="Y118" s="1079"/>
      <c r="Z118" s="762">
        <v>0</v>
      </c>
      <c r="AA118" s="762">
        <v>0</v>
      </c>
      <c r="AB118" s="761">
        <v>0</v>
      </c>
      <c r="AC118" s="742" t="s">
        <v>696</v>
      </c>
      <c r="AD118" s="749"/>
    </row>
    <row r="119" spans="1:30" ht="24.75" customHeight="1">
      <c r="A119" s="298" t="s">
        <v>740</v>
      </c>
      <c r="B119" s="355" t="s">
        <v>42</v>
      </c>
      <c r="C119" s="299">
        <v>46340</v>
      </c>
      <c r="D119" s="457"/>
      <c r="E119" s="299"/>
      <c r="F119" s="298"/>
      <c r="G119" s="768"/>
      <c r="H119" s="779">
        <v>84</v>
      </c>
      <c r="I119" s="301" t="s">
        <v>540</v>
      </c>
      <c r="J119" s="769" t="s">
        <v>33</v>
      </c>
      <c r="K119" s="769" t="s">
        <v>523</v>
      </c>
      <c r="L119" s="299"/>
      <c r="M119" s="773" t="s">
        <v>110</v>
      </c>
      <c r="N119" s="851">
        <v>75682</v>
      </c>
      <c r="O119" s="773" t="s">
        <v>110</v>
      </c>
      <c r="P119" s="764" t="s">
        <v>32</v>
      </c>
      <c r="Q119" s="1078"/>
      <c r="R119" s="1173"/>
      <c r="S119" s="1173"/>
      <c r="T119" s="1173"/>
      <c r="U119" s="780">
        <v>5873</v>
      </c>
      <c r="V119" s="748"/>
      <c r="W119" s="780">
        <v>5873</v>
      </c>
      <c r="X119" s="1161"/>
      <c r="Y119" s="1079"/>
      <c r="Z119" s="762">
        <v>0</v>
      </c>
      <c r="AA119" s="762">
        <v>0</v>
      </c>
      <c r="AB119" s="761">
        <v>0</v>
      </c>
      <c r="AC119" s="742" t="s">
        <v>696</v>
      </c>
      <c r="AD119" s="749"/>
    </row>
    <row r="120" spans="1:30" ht="24.75" customHeight="1">
      <c r="A120" s="298" t="s">
        <v>741</v>
      </c>
      <c r="B120" s="355" t="s">
        <v>42</v>
      </c>
      <c r="C120" s="299">
        <v>46340</v>
      </c>
      <c r="D120" s="457"/>
      <c r="E120" s="299"/>
      <c r="F120" s="298"/>
      <c r="G120" s="768"/>
      <c r="H120" s="779">
        <v>55</v>
      </c>
      <c r="I120" s="301" t="s">
        <v>540</v>
      </c>
      <c r="J120" s="769" t="s">
        <v>33</v>
      </c>
      <c r="K120" s="769" t="s">
        <v>523</v>
      </c>
      <c r="L120" s="299"/>
      <c r="M120" s="773" t="s">
        <v>110</v>
      </c>
      <c r="N120" s="851">
        <v>60784</v>
      </c>
      <c r="O120" s="773" t="s">
        <v>110</v>
      </c>
      <c r="P120" s="764" t="s">
        <v>32</v>
      </c>
      <c r="Q120" s="1078"/>
      <c r="R120" s="1173"/>
      <c r="S120" s="1173"/>
      <c r="T120" s="1173"/>
      <c r="U120" s="780">
        <v>4945</v>
      </c>
      <c r="V120" s="748"/>
      <c r="W120" s="780">
        <v>4945</v>
      </c>
      <c r="X120" s="1161"/>
      <c r="Y120" s="1079"/>
      <c r="Z120" s="762">
        <v>0</v>
      </c>
      <c r="AA120" s="762">
        <v>0</v>
      </c>
      <c r="AB120" s="761">
        <v>0</v>
      </c>
      <c r="AC120" s="742" t="s">
        <v>696</v>
      </c>
      <c r="AD120" s="749"/>
    </row>
    <row r="121" spans="1:30" ht="24.75" customHeight="1">
      <c r="A121" s="298" t="s">
        <v>742</v>
      </c>
      <c r="B121" s="355" t="s">
        <v>42</v>
      </c>
      <c r="C121" s="299">
        <v>46248</v>
      </c>
      <c r="D121" s="457"/>
      <c r="E121" s="299"/>
      <c r="F121" s="298"/>
      <c r="G121" s="768"/>
      <c r="H121" s="779">
        <v>54</v>
      </c>
      <c r="I121" s="301" t="s">
        <v>540</v>
      </c>
      <c r="J121" s="769" t="s">
        <v>33</v>
      </c>
      <c r="K121" s="769" t="s">
        <v>523</v>
      </c>
      <c r="L121" s="299"/>
      <c r="M121" s="773" t="s">
        <v>110</v>
      </c>
      <c r="N121" s="851">
        <v>52670</v>
      </c>
      <c r="O121" s="773" t="s">
        <v>110</v>
      </c>
      <c r="P121" s="764" t="s">
        <v>32</v>
      </c>
      <c r="Q121" s="1078"/>
      <c r="R121" s="1173"/>
      <c r="S121" s="1173"/>
      <c r="T121" s="1173"/>
      <c r="U121" s="780">
        <v>4275</v>
      </c>
      <c r="V121" s="748"/>
      <c r="W121" s="780">
        <v>4275</v>
      </c>
      <c r="X121" s="1161"/>
      <c r="Y121" s="1079"/>
      <c r="Z121" s="762">
        <v>0</v>
      </c>
      <c r="AA121" s="762">
        <v>0</v>
      </c>
      <c r="AB121" s="761">
        <v>0</v>
      </c>
      <c r="AC121" s="742" t="s">
        <v>696</v>
      </c>
      <c r="AD121" s="749"/>
    </row>
    <row r="122" spans="1:30" ht="24.75" customHeight="1">
      <c r="A122" s="298" t="s">
        <v>743</v>
      </c>
      <c r="B122" s="355" t="s">
        <v>42</v>
      </c>
      <c r="C122" s="299">
        <v>46102</v>
      </c>
      <c r="D122" s="457"/>
      <c r="E122" s="299"/>
      <c r="F122" s="298"/>
      <c r="G122" s="768"/>
      <c r="H122" s="779">
        <v>88</v>
      </c>
      <c r="I122" s="301" t="s">
        <v>540</v>
      </c>
      <c r="J122" s="769" t="s">
        <v>33</v>
      </c>
      <c r="K122" s="769" t="s">
        <v>523</v>
      </c>
      <c r="L122" s="299"/>
      <c r="M122" s="773" t="s">
        <v>238</v>
      </c>
      <c r="N122" s="851"/>
      <c r="O122" s="773" t="s">
        <v>238</v>
      </c>
      <c r="P122" s="764" t="s">
        <v>32</v>
      </c>
      <c r="Q122" s="1078"/>
      <c r="R122" s="1173"/>
      <c r="S122" s="1173"/>
      <c r="T122" s="1173"/>
      <c r="U122" s="780">
        <v>6378</v>
      </c>
      <c r="V122" s="748"/>
      <c r="W122" s="780">
        <v>6378</v>
      </c>
      <c r="X122" s="1161"/>
      <c r="Y122" s="1079"/>
      <c r="Z122" s="762">
        <v>0</v>
      </c>
      <c r="AA122" s="762">
        <v>0</v>
      </c>
      <c r="AB122" s="761">
        <v>0</v>
      </c>
      <c r="AC122" s="742" t="s">
        <v>693</v>
      </c>
      <c r="AD122" s="749"/>
    </row>
    <row r="123" spans="1:30" ht="24.75" customHeight="1">
      <c r="A123" s="298" t="s">
        <v>744</v>
      </c>
      <c r="B123" s="355" t="s">
        <v>42</v>
      </c>
      <c r="C123" s="299">
        <v>46102</v>
      </c>
      <c r="D123" s="457"/>
      <c r="E123" s="299"/>
      <c r="F123" s="298"/>
      <c r="G123" s="768"/>
      <c r="H123" s="779">
        <v>0</v>
      </c>
      <c r="I123" s="301" t="s">
        <v>540</v>
      </c>
      <c r="J123" s="769" t="s">
        <v>33</v>
      </c>
      <c r="K123" s="769" t="s">
        <v>523</v>
      </c>
      <c r="L123" s="299"/>
      <c r="M123" s="773" t="s">
        <v>238</v>
      </c>
      <c r="N123" s="851"/>
      <c r="O123" s="773" t="s">
        <v>238</v>
      </c>
      <c r="P123" s="764" t="s">
        <v>32</v>
      </c>
      <c r="Q123" s="1078"/>
      <c r="R123" s="1173"/>
      <c r="S123" s="1173"/>
      <c r="T123" s="1173"/>
      <c r="U123" s="780">
        <v>7373</v>
      </c>
      <c r="V123" s="748"/>
      <c r="W123" s="780">
        <v>7373</v>
      </c>
      <c r="X123" s="1161"/>
      <c r="Y123" s="1079"/>
      <c r="Z123" s="762">
        <v>0</v>
      </c>
      <c r="AA123" s="762">
        <v>0</v>
      </c>
      <c r="AB123" s="761">
        <v>0</v>
      </c>
      <c r="AC123" s="742" t="s">
        <v>693</v>
      </c>
      <c r="AD123" s="749"/>
    </row>
    <row r="124" spans="1:30" ht="24.75" customHeight="1">
      <c r="A124" s="298" t="s">
        <v>745</v>
      </c>
      <c r="B124" s="355" t="s">
        <v>42</v>
      </c>
      <c r="C124" s="299">
        <v>46102</v>
      </c>
      <c r="D124" s="457"/>
      <c r="E124" s="299"/>
      <c r="F124" s="298"/>
      <c r="G124" s="768"/>
      <c r="H124" s="779">
        <v>0</v>
      </c>
      <c r="I124" s="301" t="s">
        <v>540</v>
      </c>
      <c r="J124" s="769" t="s">
        <v>33</v>
      </c>
      <c r="K124" s="769" t="s">
        <v>523</v>
      </c>
      <c r="L124" s="299"/>
      <c r="M124" s="773" t="s">
        <v>238</v>
      </c>
      <c r="N124" s="851"/>
      <c r="O124" s="773" t="s">
        <v>238</v>
      </c>
      <c r="P124" s="764" t="s">
        <v>32</v>
      </c>
      <c r="Q124" s="1078"/>
      <c r="R124" s="1173"/>
      <c r="S124" s="1173"/>
      <c r="T124" s="1173"/>
      <c r="U124" s="780">
        <v>5781</v>
      </c>
      <c r="V124" s="748"/>
      <c r="W124" s="780">
        <v>5781</v>
      </c>
      <c r="X124" s="1161"/>
      <c r="Y124" s="1079"/>
      <c r="Z124" s="762">
        <v>0</v>
      </c>
      <c r="AA124" s="762">
        <v>0</v>
      </c>
      <c r="AB124" s="761">
        <v>0</v>
      </c>
      <c r="AC124" s="742" t="s">
        <v>693</v>
      </c>
      <c r="AD124" s="749"/>
    </row>
    <row r="125" spans="1:30" ht="24.75" customHeight="1">
      <c r="A125" s="298" t="s">
        <v>746</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9051</v>
      </c>
      <c r="V125" s="748"/>
      <c r="W125" s="780">
        <v>9051</v>
      </c>
      <c r="X125" s="1161"/>
      <c r="Y125" s="1079"/>
      <c r="Z125" s="762">
        <v>0</v>
      </c>
      <c r="AA125" s="762">
        <v>0</v>
      </c>
      <c r="AB125" s="761">
        <v>0</v>
      </c>
      <c r="AC125" s="742" t="s">
        <v>693</v>
      </c>
      <c r="AD125" s="749"/>
    </row>
    <row r="126" spans="1:30" ht="24.75" customHeight="1">
      <c r="A126" s="298" t="s">
        <v>747</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7261</v>
      </c>
      <c r="V126" s="748"/>
      <c r="W126" s="780">
        <v>7261</v>
      </c>
      <c r="X126" s="1161"/>
      <c r="Y126" s="1079"/>
      <c r="Z126" s="762">
        <v>0</v>
      </c>
      <c r="AA126" s="762">
        <v>0</v>
      </c>
      <c r="AB126" s="761">
        <v>0</v>
      </c>
      <c r="AC126" s="742" t="s">
        <v>693</v>
      </c>
      <c r="AD126" s="749"/>
    </row>
    <row r="127" spans="1:30" ht="24.75" customHeight="1">
      <c r="A127" s="298" t="s">
        <v>748</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9638</v>
      </c>
      <c r="V127" s="748"/>
      <c r="W127" s="780">
        <v>9638</v>
      </c>
      <c r="X127" s="1161"/>
      <c r="Y127" s="1079"/>
      <c r="Z127" s="762">
        <v>0</v>
      </c>
      <c r="AA127" s="762">
        <v>0</v>
      </c>
      <c r="AB127" s="761">
        <v>0</v>
      </c>
      <c r="AC127" s="742" t="s">
        <v>693</v>
      </c>
      <c r="AD127" s="749"/>
    </row>
    <row r="128" spans="1:30" ht="24.75" customHeight="1">
      <c r="A128" s="298" t="s">
        <v>749</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8746</v>
      </c>
      <c r="V128" s="748"/>
      <c r="W128" s="780">
        <v>8746</v>
      </c>
      <c r="X128" s="1161"/>
      <c r="Y128" s="1079"/>
      <c r="Z128" s="762">
        <v>0</v>
      </c>
      <c r="AA128" s="762">
        <v>0</v>
      </c>
      <c r="AB128" s="761">
        <v>0</v>
      </c>
      <c r="AC128" s="742" t="s">
        <v>693</v>
      </c>
      <c r="AD128" s="749"/>
    </row>
    <row r="129" spans="1:31" ht="24.75" customHeight="1">
      <c r="A129" s="298"/>
      <c r="B129" s="355"/>
      <c r="C129" s="299"/>
      <c r="D129" s="457"/>
      <c r="E129" s="299"/>
      <c r="F129" s="298"/>
      <c r="G129" s="768"/>
      <c r="H129" s="1174"/>
      <c r="I129" s="301"/>
      <c r="J129" s="1174"/>
      <c r="K129" s="1175"/>
      <c r="L129" s="299"/>
      <c r="M129" s="1174"/>
      <c r="N129" s="1176"/>
      <c r="O129" s="1174"/>
      <c r="P129" s="1177"/>
      <c r="Q129" s="1078"/>
      <c r="R129" s="1173"/>
      <c r="S129" s="1173"/>
      <c r="T129" s="1173"/>
      <c r="U129" s="1178"/>
      <c r="V129" s="748"/>
      <c r="W129" s="1178"/>
      <c r="X129" s="1161"/>
      <c r="Y129" s="1079"/>
      <c r="Z129" s="1080"/>
      <c r="AA129" s="1080"/>
      <c r="AB129" s="1179"/>
      <c r="AC129" s="742"/>
      <c r="AD129" s="749"/>
    </row>
    <row r="130" spans="1:31" ht="24.75" customHeight="1">
      <c r="A130" s="298"/>
      <c r="B130" s="355"/>
      <c r="C130" s="299"/>
      <c r="D130" s="457"/>
      <c r="E130" s="299"/>
      <c r="F130" s="298"/>
      <c r="G130" s="768"/>
      <c r="H130" s="1174"/>
      <c r="I130" s="301"/>
      <c r="J130" s="1174"/>
      <c r="K130" s="1175"/>
      <c r="L130" s="299"/>
      <c r="M130" s="1174"/>
      <c r="N130" s="1176"/>
      <c r="O130" s="1174"/>
      <c r="P130" s="1177"/>
      <c r="Q130" s="1078"/>
      <c r="R130" s="1173"/>
      <c r="S130" s="1173"/>
      <c r="T130" s="1173"/>
      <c r="U130" s="1178"/>
      <c r="V130" s="748"/>
      <c r="W130" s="1178"/>
      <c r="X130" s="1161"/>
      <c r="Y130" s="1079"/>
      <c r="Z130" s="1080"/>
      <c r="AA130" s="1080"/>
      <c r="AB130" s="1179"/>
      <c r="AC130" s="742"/>
      <c r="AD130" s="749"/>
    </row>
    <row r="131" spans="1:31" ht="24.75" customHeight="1">
      <c r="A131" s="1162" t="s">
        <v>750</v>
      </c>
      <c r="B131" s="1162" t="s">
        <v>90</v>
      </c>
      <c r="C131" s="1162" t="s">
        <v>91</v>
      </c>
      <c r="D131" s="1162" t="s">
        <v>444</v>
      </c>
      <c r="E131" s="1162" t="s">
        <v>525</v>
      </c>
      <c r="F131" s="1162" t="s">
        <v>526</v>
      </c>
      <c r="G131" s="1162" t="s">
        <v>92</v>
      </c>
      <c r="H131" s="1162" t="s">
        <v>68</v>
      </c>
      <c r="I131" s="1162" t="s">
        <v>93</v>
      </c>
      <c r="J131" s="1162" t="s">
        <v>26</v>
      </c>
      <c r="K131" s="1162" t="s">
        <v>527</v>
      </c>
      <c r="L131" s="1162" t="s">
        <v>96</v>
      </c>
      <c r="M131" s="1162" t="s">
        <v>95</v>
      </c>
      <c r="N131" s="1163" t="s">
        <v>528</v>
      </c>
      <c r="O131" s="1162" t="s">
        <v>94</v>
      </c>
      <c r="P131" s="1180" t="s">
        <v>97</v>
      </c>
      <c r="Q131" s="1181" t="s">
        <v>98</v>
      </c>
      <c r="R131" s="1146" t="s">
        <v>529</v>
      </c>
      <c r="S131" s="1146" t="s">
        <v>530</v>
      </c>
      <c r="T131" s="1146" t="s">
        <v>531</v>
      </c>
      <c r="U131" s="1181" t="s">
        <v>69</v>
      </c>
      <c r="V131" s="1181" t="s">
        <v>532</v>
      </c>
      <c r="W131" s="1181" t="s">
        <v>533</v>
      </c>
      <c r="X131" s="1181" t="s">
        <v>493</v>
      </c>
      <c r="Y131" s="1181" t="s">
        <v>534</v>
      </c>
      <c r="Z131" s="1182" t="s">
        <v>535</v>
      </c>
      <c r="AA131" s="1181" t="s">
        <v>495</v>
      </c>
      <c r="AB131" s="1181" t="s">
        <v>536</v>
      </c>
      <c r="AC131" s="1183" t="s">
        <v>537</v>
      </c>
      <c r="AD131" s="749"/>
    </row>
    <row r="132" spans="1:31" ht="24.75" customHeight="1">
      <c r="A132" s="768" t="s">
        <v>751</v>
      </c>
      <c r="B132" s="355" t="s">
        <v>43</v>
      </c>
      <c r="C132" s="767">
        <v>46171</v>
      </c>
      <c r="D132" s="457" t="s">
        <v>60</v>
      </c>
      <c r="E132" s="767">
        <v>46029</v>
      </c>
      <c r="F132" s="768" t="s">
        <v>752</v>
      </c>
      <c r="G132" s="768"/>
      <c r="H132" s="779">
        <v>53</v>
      </c>
      <c r="I132" s="301" t="s">
        <v>540</v>
      </c>
      <c r="J132" s="769" t="s">
        <v>30</v>
      </c>
      <c r="K132" s="769"/>
      <c r="L132" s="767"/>
      <c r="M132" s="773" t="s">
        <v>110</v>
      </c>
      <c r="N132" s="801">
        <v>51528.05</v>
      </c>
      <c r="O132" s="773" t="s">
        <v>110</v>
      </c>
      <c r="P132" s="753" t="s">
        <v>32</v>
      </c>
      <c r="Q132" s="740">
        <v>45659</v>
      </c>
      <c r="R132" s="775"/>
      <c r="S132" s="775"/>
      <c r="T132" s="775"/>
      <c r="U132" s="780">
        <v>4005</v>
      </c>
      <c r="V132" s="748"/>
      <c r="W132" s="780">
        <v>4005</v>
      </c>
      <c r="X132" s="1161">
        <f t="shared" ref="X132:X143" si="9">IFERROR($V132/$U132, 0)</f>
        <v>0</v>
      </c>
      <c r="Y132" s="702"/>
      <c r="Z132" s="762">
        <v>0</v>
      </c>
      <c r="AA132" s="762">
        <v>0</v>
      </c>
      <c r="AB132" s="761">
        <v>0</v>
      </c>
      <c r="AC132" s="742" t="s">
        <v>753</v>
      </c>
      <c r="AD132" s="749"/>
    </row>
    <row r="133" spans="1:31" ht="24.75" customHeight="1">
      <c r="A133" s="768" t="s">
        <v>754</v>
      </c>
      <c r="B133" s="355" t="s">
        <v>43</v>
      </c>
      <c r="C133" s="767">
        <v>46388</v>
      </c>
      <c r="D133" s="457"/>
      <c r="E133" s="767"/>
      <c r="F133" s="768"/>
      <c r="G133" s="768"/>
      <c r="H133" s="779">
        <v>55</v>
      </c>
      <c r="I133" s="301" t="s">
        <v>540</v>
      </c>
      <c r="J133" s="769" t="s">
        <v>33</v>
      </c>
      <c r="K133" s="769" t="s">
        <v>523</v>
      </c>
      <c r="L133" s="767"/>
      <c r="M133" s="773" t="s">
        <v>110</v>
      </c>
      <c r="N133" s="801">
        <v>55435.9</v>
      </c>
      <c r="O133" s="773" t="s">
        <v>110</v>
      </c>
      <c r="P133" s="753" t="s">
        <v>32</v>
      </c>
      <c r="Q133" s="740"/>
      <c r="R133" s="775"/>
      <c r="S133" s="775"/>
      <c r="T133" s="775"/>
      <c r="U133" s="780">
        <v>4571</v>
      </c>
      <c r="V133" s="792"/>
      <c r="W133" s="780">
        <v>4571</v>
      </c>
      <c r="X133" s="29">
        <f t="shared" si="9"/>
        <v>0</v>
      </c>
      <c r="Y133" s="740"/>
      <c r="Z133" s="762">
        <v>0</v>
      </c>
      <c r="AA133" s="762">
        <v>0</v>
      </c>
      <c r="AB133" s="761">
        <v>0</v>
      </c>
      <c r="AC133" s="742" t="s">
        <v>755</v>
      </c>
      <c r="AD133" s="749"/>
    </row>
    <row r="134" spans="1:31" ht="24.75" customHeight="1">
      <c r="A134" s="768" t="s">
        <v>756</v>
      </c>
      <c r="B134" s="355" t="s">
        <v>43</v>
      </c>
      <c r="C134" s="767">
        <v>46388</v>
      </c>
      <c r="D134" s="457"/>
      <c r="E134" s="767"/>
      <c r="F134" s="768"/>
      <c r="G134" s="768"/>
      <c r="H134" s="769">
        <v>71</v>
      </c>
      <c r="I134" s="301" t="s">
        <v>540</v>
      </c>
      <c r="J134" s="769" t="s">
        <v>33</v>
      </c>
      <c r="K134" s="769" t="s">
        <v>523</v>
      </c>
      <c r="L134" s="767"/>
      <c r="M134" s="773" t="s">
        <v>110</v>
      </c>
      <c r="N134" s="799">
        <v>74320.899999999994</v>
      </c>
      <c r="O134" s="773" t="s">
        <v>110</v>
      </c>
      <c r="P134" s="753" t="s">
        <v>32</v>
      </c>
      <c r="Q134" s="781"/>
      <c r="R134" s="775"/>
      <c r="S134" s="775"/>
      <c r="T134" s="775"/>
      <c r="U134" s="748">
        <v>5990</v>
      </c>
      <c r="V134" s="792"/>
      <c r="W134" s="748">
        <v>5990</v>
      </c>
      <c r="X134" s="29">
        <f t="shared" si="9"/>
        <v>0</v>
      </c>
      <c r="Y134" s="740"/>
      <c r="Z134" s="762">
        <v>0</v>
      </c>
      <c r="AA134" s="762">
        <v>0</v>
      </c>
      <c r="AB134" s="761">
        <v>0</v>
      </c>
      <c r="AC134" s="742" t="s">
        <v>755</v>
      </c>
      <c r="AD134" s="749"/>
    </row>
    <row r="135" spans="1:31" ht="24.75" customHeight="1">
      <c r="A135" s="768" t="s">
        <v>757</v>
      </c>
      <c r="B135" s="355" t="s">
        <v>43</v>
      </c>
      <c r="C135" s="767">
        <v>46388</v>
      </c>
      <c r="D135" s="457"/>
      <c r="E135" s="767"/>
      <c r="F135" s="768"/>
      <c r="G135" s="768"/>
      <c r="H135" s="769">
        <v>88</v>
      </c>
      <c r="I135" s="301" t="s">
        <v>540</v>
      </c>
      <c r="J135" s="769" t="s">
        <v>33</v>
      </c>
      <c r="K135" s="769" t="s">
        <v>523</v>
      </c>
      <c r="L135" s="767"/>
      <c r="M135" s="773" t="s">
        <v>110</v>
      </c>
      <c r="N135" s="799">
        <v>88069</v>
      </c>
      <c r="O135" s="773" t="s">
        <v>110</v>
      </c>
      <c r="P135" s="753" t="s">
        <v>32</v>
      </c>
      <c r="Q135" s="781"/>
      <c r="R135" s="775"/>
      <c r="S135" s="775"/>
      <c r="T135" s="775"/>
      <c r="U135" s="748">
        <v>7242</v>
      </c>
      <c r="V135" s="792"/>
      <c r="W135" s="748">
        <v>7242</v>
      </c>
      <c r="X135" s="29">
        <f t="shared" si="9"/>
        <v>0</v>
      </c>
      <c r="Y135" s="740"/>
      <c r="Z135" s="762">
        <v>0</v>
      </c>
      <c r="AA135" s="762">
        <v>0</v>
      </c>
      <c r="AB135" s="761">
        <v>0</v>
      </c>
      <c r="AC135" s="742" t="s">
        <v>755</v>
      </c>
      <c r="AD135" s="749"/>
    </row>
    <row r="136" spans="1:31" ht="24.75" customHeight="1">
      <c r="A136" s="1302" t="s">
        <v>758</v>
      </c>
      <c r="B136" s="355" t="s">
        <v>43</v>
      </c>
      <c r="C136" s="767">
        <v>46520</v>
      </c>
      <c r="D136" s="457" t="s">
        <v>60</v>
      </c>
      <c r="E136" s="767">
        <v>46029</v>
      </c>
      <c r="F136" s="768" t="s">
        <v>752</v>
      </c>
      <c r="G136" s="768"/>
      <c r="H136" s="769">
        <v>73</v>
      </c>
      <c r="I136" s="301" t="s">
        <v>540</v>
      </c>
      <c r="J136" s="769" t="s">
        <v>33</v>
      </c>
      <c r="K136" s="769" t="s">
        <v>546</v>
      </c>
      <c r="L136" s="771"/>
      <c r="M136" s="773" t="s">
        <v>238</v>
      </c>
      <c r="N136" s="799"/>
      <c r="O136" s="773" t="s">
        <v>110</v>
      </c>
      <c r="P136" s="753" t="s">
        <v>32</v>
      </c>
      <c r="Q136" s="740">
        <v>45659</v>
      </c>
      <c r="R136" s="775"/>
      <c r="S136" s="775"/>
      <c r="T136" s="775"/>
      <c r="U136" s="748">
        <v>7660</v>
      </c>
      <c r="V136" s="792"/>
      <c r="W136" s="748">
        <v>7660</v>
      </c>
      <c r="X136" s="29">
        <f t="shared" si="9"/>
        <v>0</v>
      </c>
      <c r="Y136" s="702"/>
      <c r="Z136" s="762">
        <v>0</v>
      </c>
      <c r="AA136" s="762">
        <v>0</v>
      </c>
      <c r="AB136" s="761">
        <v>0</v>
      </c>
      <c r="AC136" s="742" t="s">
        <v>753</v>
      </c>
      <c r="AD136" s="749"/>
    </row>
    <row r="137" spans="1:31" ht="24.75" customHeight="1">
      <c r="A137" s="768" t="s">
        <v>759</v>
      </c>
      <c r="B137" s="355" t="s">
        <v>43</v>
      </c>
      <c r="C137" s="767">
        <v>46388</v>
      </c>
      <c r="D137" s="457"/>
      <c r="E137" s="767"/>
      <c r="F137" s="768"/>
      <c r="G137" s="768"/>
      <c r="H137" s="769">
        <v>87</v>
      </c>
      <c r="I137" s="301" t="s">
        <v>540</v>
      </c>
      <c r="J137" s="769" t="s">
        <v>33</v>
      </c>
      <c r="K137" s="769" t="s">
        <v>523</v>
      </c>
      <c r="L137" s="771"/>
      <c r="M137" s="773" t="s">
        <v>110</v>
      </c>
      <c r="N137" s="799">
        <v>108458.4</v>
      </c>
      <c r="O137" s="773" t="s">
        <v>110</v>
      </c>
      <c r="P137" s="753" t="s">
        <v>32</v>
      </c>
      <c r="Q137" s="781"/>
      <c r="R137" s="775"/>
      <c r="S137" s="775"/>
      <c r="T137" s="775"/>
      <c r="U137" s="748">
        <v>8596</v>
      </c>
      <c r="V137" s="792"/>
      <c r="W137" s="748">
        <v>8596</v>
      </c>
      <c r="X137" s="29">
        <f t="shared" si="9"/>
        <v>0</v>
      </c>
      <c r="Y137" s="740"/>
      <c r="Z137" s="762">
        <v>0</v>
      </c>
      <c r="AA137" s="762">
        <v>0</v>
      </c>
      <c r="AB137" s="761">
        <v>0</v>
      </c>
      <c r="AC137" s="742" t="s">
        <v>753</v>
      </c>
      <c r="AD137" s="749"/>
    </row>
    <row r="138" spans="1:31" ht="24.75" customHeight="1">
      <c r="A138" s="768" t="s">
        <v>760</v>
      </c>
      <c r="B138" s="355" t="s">
        <v>43</v>
      </c>
      <c r="C138" s="767">
        <v>46388</v>
      </c>
      <c r="D138" s="457"/>
      <c r="E138" s="767"/>
      <c r="F138" s="768"/>
      <c r="G138" s="768"/>
      <c r="H138" s="769">
        <v>70</v>
      </c>
      <c r="I138" s="301" t="s">
        <v>540</v>
      </c>
      <c r="J138" s="769" t="s">
        <v>33</v>
      </c>
      <c r="K138" s="769" t="s">
        <v>523</v>
      </c>
      <c r="L138" s="771"/>
      <c r="M138" s="773" t="s">
        <v>110</v>
      </c>
      <c r="N138" s="799">
        <v>70105.25</v>
      </c>
      <c r="O138" s="773" t="s">
        <v>110</v>
      </c>
      <c r="P138" s="753" t="s">
        <v>32</v>
      </c>
      <c r="Q138" s="781"/>
      <c r="R138" s="775"/>
      <c r="S138" s="775"/>
      <c r="T138" s="775"/>
      <c r="U138" s="748">
        <v>5648</v>
      </c>
      <c r="V138" s="792"/>
      <c r="W138" s="748">
        <v>5648</v>
      </c>
      <c r="X138" s="29">
        <f t="shared" si="9"/>
        <v>0</v>
      </c>
      <c r="Y138" s="702"/>
      <c r="Z138" s="762">
        <v>0</v>
      </c>
      <c r="AA138" s="762">
        <v>0</v>
      </c>
      <c r="AB138" s="761">
        <v>0</v>
      </c>
      <c r="AC138" s="742" t="s">
        <v>761</v>
      </c>
      <c r="AD138" s="749"/>
    </row>
    <row r="139" spans="1:31" ht="24.75" customHeight="1">
      <c r="A139" s="768" t="s">
        <v>762</v>
      </c>
      <c r="B139" s="355" t="s">
        <v>43</v>
      </c>
      <c r="C139" s="767">
        <v>46388</v>
      </c>
      <c r="D139" s="457"/>
      <c r="E139" s="767"/>
      <c r="F139" s="768"/>
      <c r="G139" s="768"/>
      <c r="H139" s="769">
        <v>77</v>
      </c>
      <c r="I139" s="301" t="s">
        <v>540</v>
      </c>
      <c r="J139" s="769" t="s">
        <v>33</v>
      </c>
      <c r="K139" s="769" t="s">
        <v>523</v>
      </c>
      <c r="L139" s="771"/>
      <c r="M139" s="773" t="s">
        <v>110</v>
      </c>
      <c r="N139" s="799">
        <v>78047.350000000006</v>
      </c>
      <c r="O139" s="773" t="s">
        <v>110</v>
      </c>
      <c r="P139" s="753" t="s">
        <v>32</v>
      </c>
      <c r="Q139" s="781"/>
      <c r="R139" s="775"/>
      <c r="S139" s="775"/>
      <c r="T139" s="775"/>
      <c r="U139" s="748">
        <v>6238</v>
      </c>
      <c r="V139" s="792"/>
      <c r="W139" s="748">
        <v>6238</v>
      </c>
      <c r="X139" s="29">
        <f t="shared" si="9"/>
        <v>0</v>
      </c>
      <c r="Y139" s="702"/>
      <c r="Z139" s="762">
        <v>0</v>
      </c>
      <c r="AA139" s="762">
        <v>0</v>
      </c>
      <c r="AB139" s="761">
        <v>0</v>
      </c>
      <c r="AC139" s="742" t="s">
        <v>761</v>
      </c>
      <c r="AD139" s="749"/>
    </row>
    <row r="140" spans="1:31" ht="24.75" customHeight="1">
      <c r="A140" s="768" t="s">
        <v>763</v>
      </c>
      <c r="B140" s="355" t="s">
        <v>43</v>
      </c>
      <c r="C140" s="767">
        <v>46388</v>
      </c>
      <c r="D140" s="457"/>
      <c r="E140" s="767"/>
      <c r="F140" s="768"/>
      <c r="G140" s="768"/>
      <c r="H140" s="769">
        <v>52</v>
      </c>
      <c r="I140" s="301" t="s">
        <v>540</v>
      </c>
      <c r="J140" s="769" t="s">
        <v>33</v>
      </c>
      <c r="K140" s="769" t="s">
        <v>523</v>
      </c>
      <c r="L140" s="771"/>
      <c r="M140" s="773" t="s">
        <v>110</v>
      </c>
      <c r="N140" s="799">
        <v>91411.65</v>
      </c>
      <c r="O140" s="773" t="s">
        <v>110</v>
      </c>
      <c r="P140" s="753" t="s">
        <v>32</v>
      </c>
      <c r="Q140" s="781"/>
      <c r="R140" s="775"/>
      <c r="S140" s="775"/>
      <c r="T140" s="775"/>
      <c r="U140" s="748">
        <v>5926</v>
      </c>
      <c r="V140" s="792"/>
      <c r="W140" s="748">
        <v>5926</v>
      </c>
      <c r="X140" s="29">
        <f t="shared" si="9"/>
        <v>0</v>
      </c>
      <c r="Y140" s="740"/>
      <c r="Z140" s="762">
        <v>0</v>
      </c>
      <c r="AA140" s="762">
        <v>0</v>
      </c>
      <c r="AB140" s="761">
        <v>0</v>
      </c>
      <c r="AC140" s="742" t="s">
        <v>755</v>
      </c>
      <c r="AD140" s="749"/>
    </row>
    <row r="141" spans="1:31" ht="24.75" customHeight="1">
      <c r="A141" s="298" t="s">
        <v>764</v>
      </c>
      <c r="B141" s="355" t="s">
        <v>43</v>
      </c>
      <c r="C141" s="767">
        <v>46388</v>
      </c>
      <c r="D141" s="457"/>
      <c r="E141" s="299"/>
      <c r="F141" s="298"/>
      <c r="G141" s="768"/>
      <c r="H141" s="769">
        <v>81</v>
      </c>
      <c r="I141" s="301" t="s">
        <v>540</v>
      </c>
      <c r="J141" s="769" t="s">
        <v>33</v>
      </c>
      <c r="K141" s="769" t="s">
        <v>523</v>
      </c>
      <c r="L141" s="299"/>
      <c r="M141" s="773" t="s">
        <v>110</v>
      </c>
      <c r="N141" s="799">
        <v>105892.05</v>
      </c>
      <c r="O141" s="773" t="s">
        <v>110</v>
      </c>
      <c r="P141" s="753" t="s">
        <v>32</v>
      </c>
      <c r="Q141" s="1078"/>
      <c r="R141" s="1173"/>
      <c r="S141" s="1173"/>
      <c r="T141" s="1173"/>
      <c r="U141" s="748">
        <v>8641</v>
      </c>
      <c r="V141" s="1075"/>
      <c r="W141" s="748">
        <v>8641</v>
      </c>
      <c r="X141" s="29">
        <f t="shared" si="9"/>
        <v>0</v>
      </c>
      <c r="Y141" s="22"/>
      <c r="Z141" s="762">
        <v>0</v>
      </c>
      <c r="AA141" s="762">
        <v>0</v>
      </c>
      <c r="AB141" s="761">
        <v>0</v>
      </c>
      <c r="AC141" s="742" t="s">
        <v>755</v>
      </c>
      <c r="AD141" s="749"/>
    </row>
    <row r="142" spans="1:31" ht="24.75" customHeight="1">
      <c r="A142" s="298" t="s">
        <v>765</v>
      </c>
      <c r="B142" s="355" t="s">
        <v>43</v>
      </c>
      <c r="C142" s="767">
        <v>46388</v>
      </c>
      <c r="D142" s="457"/>
      <c r="E142" s="299"/>
      <c r="F142" s="298"/>
      <c r="G142" s="768"/>
      <c r="H142" s="769">
        <v>79</v>
      </c>
      <c r="I142" s="301" t="s">
        <v>540</v>
      </c>
      <c r="J142" s="769" t="s">
        <v>33</v>
      </c>
      <c r="K142" s="769" t="s">
        <v>523</v>
      </c>
      <c r="L142" s="299"/>
      <c r="M142" s="773" t="s">
        <v>110</v>
      </c>
      <c r="N142" s="799">
        <v>88420</v>
      </c>
      <c r="O142" s="773" t="s">
        <v>110</v>
      </c>
      <c r="P142" s="753" t="s">
        <v>32</v>
      </c>
      <c r="Q142" s="1081"/>
      <c r="R142" s="1184"/>
      <c r="S142" s="1184"/>
      <c r="T142" s="1184"/>
      <c r="U142" s="794">
        <v>7502</v>
      </c>
      <c r="V142" s="1082"/>
      <c r="W142" s="794">
        <v>7502</v>
      </c>
      <c r="X142" s="1185">
        <f t="shared" si="9"/>
        <v>0</v>
      </c>
      <c r="Y142" s="1186"/>
      <c r="Z142" s="762">
        <v>0</v>
      </c>
      <c r="AA142" s="762">
        <v>0</v>
      </c>
      <c r="AB142" s="761">
        <v>0</v>
      </c>
      <c r="AC142" s="742" t="s">
        <v>755</v>
      </c>
      <c r="AD142" s="749"/>
    </row>
    <row r="143" spans="1:31" ht="24.75" customHeight="1">
      <c r="A143" s="1375" t="s">
        <v>766</v>
      </c>
      <c r="B143" s="355" t="s">
        <v>43</v>
      </c>
      <c r="C143" s="767">
        <v>46356</v>
      </c>
      <c r="D143" s="457" t="s">
        <v>60</v>
      </c>
      <c r="E143" s="767">
        <v>46029</v>
      </c>
      <c r="F143" s="298" t="s">
        <v>752</v>
      </c>
      <c r="G143" s="768"/>
      <c r="H143" s="769">
        <v>0</v>
      </c>
      <c r="I143" s="301" t="s">
        <v>540</v>
      </c>
      <c r="J143" s="769" t="s">
        <v>33</v>
      </c>
      <c r="K143" s="769" t="s">
        <v>546</v>
      </c>
      <c r="L143" s="299"/>
      <c r="M143" s="773" t="s">
        <v>238</v>
      </c>
      <c r="N143" s="799"/>
      <c r="O143" s="773" t="s">
        <v>110</v>
      </c>
      <c r="P143" s="753" t="s">
        <v>32</v>
      </c>
      <c r="Q143" s="740">
        <v>45659</v>
      </c>
      <c r="R143" s="1184"/>
      <c r="S143" s="1184"/>
      <c r="T143" s="1184"/>
      <c r="U143" s="794">
        <v>3682</v>
      </c>
      <c r="V143" s="1082"/>
      <c r="W143" s="794">
        <v>3682</v>
      </c>
      <c r="X143" s="1185">
        <f t="shared" si="9"/>
        <v>0</v>
      </c>
      <c r="Y143" s="1186"/>
      <c r="Z143" s="762">
        <v>0</v>
      </c>
      <c r="AA143" s="762">
        <v>0</v>
      </c>
      <c r="AB143" s="761">
        <v>0</v>
      </c>
      <c r="AC143" s="742" t="s">
        <v>767</v>
      </c>
      <c r="AD143" s="749"/>
    </row>
    <row r="144" spans="1:31" ht="24.75" customHeight="1">
      <c r="A144" s="768"/>
      <c r="B144" s="770"/>
      <c r="C144" s="770"/>
      <c r="D144" s="770"/>
      <c r="E144" s="770"/>
      <c r="F144" s="768"/>
      <c r="G144" s="768"/>
      <c r="H144" s="770"/>
      <c r="I144" s="770"/>
      <c r="J144" s="770"/>
      <c r="K144" s="770"/>
      <c r="L144" s="768"/>
      <c r="M144" s="770"/>
      <c r="N144" s="800"/>
      <c r="O144" s="770"/>
      <c r="P144" s="749"/>
      <c r="AE144" s="749"/>
    </row>
    <row r="145" spans="1:31" ht="24.75" customHeight="1">
      <c r="A145" s="768"/>
      <c r="B145" s="770"/>
      <c r="C145" s="770"/>
      <c r="D145" s="770"/>
      <c r="E145" s="770"/>
      <c r="F145" s="768"/>
      <c r="G145" s="768"/>
      <c r="H145" s="770"/>
      <c r="I145" s="770"/>
      <c r="J145" s="770"/>
      <c r="K145" s="770"/>
      <c r="L145" s="768"/>
      <c r="M145" s="770"/>
      <c r="N145" s="800"/>
      <c r="O145" s="770"/>
      <c r="P145" s="749"/>
      <c r="AE145" s="749"/>
    </row>
    <row r="146" spans="1:31" ht="24.75" customHeight="1">
      <c r="A146" s="804"/>
      <c r="B146" s="805"/>
      <c r="C146" s="805"/>
      <c r="D146" s="805"/>
      <c r="E146" s="805"/>
      <c r="F146" s="804"/>
      <c r="G146" s="804"/>
      <c r="H146" s="805"/>
      <c r="I146" s="805"/>
      <c r="J146" s="805"/>
      <c r="K146" s="805"/>
      <c r="L146" s="804"/>
      <c r="M146" s="805"/>
      <c r="N146" s="847"/>
      <c r="O146" s="805"/>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802"/>
      <c r="Q150" s="750"/>
      <c r="R150" s="750"/>
      <c r="S150" s="750"/>
      <c r="T150" s="750"/>
      <c r="U150" s="750"/>
      <c r="V150" s="789"/>
      <c r="W150" s="750"/>
      <c r="X150" s="750"/>
      <c r="Y150" s="750"/>
      <c r="Z150" s="750"/>
      <c r="AA150" s="750"/>
      <c r="AB150" s="750"/>
      <c r="AC150" s="750"/>
      <c r="AD150" s="791"/>
    </row>
    <row r="151" spans="1:31" ht="24.75" customHeight="1">
      <c r="A151" s="768"/>
      <c r="B151" s="770"/>
      <c r="C151" s="770"/>
      <c r="D151" s="770"/>
      <c r="E151" s="770"/>
      <c r="F151" s="768"/>
      <c r="G151" s="768"/>
      <c r="H151" s="770"/>
      <c r="I151" s="770"/>
      <c r="J151" s="770"/>
      <c r="K151" s="770"/>
      <c r="L151" s="768"/>
      <c r="M151" s="770"/>
      <c r="N151" s="800"/>
      <c r="O151" s="770"/>
      <c r="P151" s="749"/>
    </row>
    <row r="152" spans="1:31" ht="24.75" customHeight="1">
      <c r="A152" s="768"/>
      <c r="B152" s="770"/>
      <c r="C152" s="770"/>
      <c r="D152" s="770"/>
      <c r="E152" s="770"/>
      <c r="F152" s="768"/>
      <c r="G152" s="768"/>
      <c r="H152" s="770"/>
      <c r="I152" s="770"/>
      <c r="J152" s="770"/>
      <c r="K152" s="770"/>
      <c r="L152" s="768"/>
      <c r="M152" s="770"/>
      <c r="N152" s="800"/>
      <c r="O152" s="770"/>
      <c r="P152" s="749"/>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15" customHeight="1">
      <c r="A179" s="789"/>
      <c r="B179" s="750"/>
      <c r="C179" s="750"/>
      <c r="D179" s="750"/>
      <c r="E179" s="750"/>
      <c r="F179" s="789"/>
      <c r="G179" s="789"/>
      <c r="H179" s="750"/>
      <c r="I179" s="750"/>
      <c r="J179" s="750"/>
      <c r="K179" s="750"/>
      <c r="L179" s="789"/>
      <c r="M179" s="750"/>
      <c r="N179" s="790"/>
      <c r="O179" s="750"/>
    </row>
  </sheetData>
  <sortState xmlns:xlrd2="http://schemas.microsoft.com/office/spreadsheetml/2017/richdata2" ref="A2:AD25">
    <sortCondition descending="1" ref="B2:B25"/>
  </sortState>
  <dataValidations count="7">
    <dataValidation allowBlank="1" showInputMessage="1" showErrorMessage="1" sqref="D67 D132:D143 L136:L1048576 R134:U1048576 Q134:Q135 Q137:Q142 Q144:Q1048576 Q69:U71 L69:L71 D73:D130 D70 Q20:U20 L20 Q2:U7 L2:L7 L9:L17 Q9:U17 Q24:U67 L24:L67" xr:uid="{1D31F93E-3D68-4310-94BF-578ADAD65882}"/>
    <dataValidation type="list" allowBlank="1" showInputMessage="1" showErrorMessage="1" sqref="J35 J20 J69:J70 J73:J130 J132:J143 J22:J26 J2:J7 J41:J46 J9:J17 J48:J67" xr:uid="{5598570D-D2DE-4A6E-ABB1-14F4B3480632}">
      <formula1>"Received, Pending, Not Required"</formula1>
    </dataValidation>
    <dataValidation type="list" allowBlank="1" showInputMessage="1" showErrorMessage="1" sqref="I35 I132:I1048576 I73:I128 I69:I71 I12:I13 I50:I51 I20 I16:I17 I3:I7 I41:I46 I22:I26 I54:I67" xr:uid="{BDA55F74-4FDA-49CF-8062-F3046665EBCB}">
      <formula1>"On Track, In Jeopardy, Completed on Track, Completed, Completed -Missed TSD"</formula1>
    </dataValidation>
    <dataValidation type="list" allowBlank="1" showInputMessage="1" showErrorMessage="1" sqref="I52:I53 I2 I36:I40 I11 I14:I15 I9:I10 I27:I34 I47:I49" xr:uid="{B676ED09-FB47-4D85-B41D-60012AA8BA0B}">
      <formula1>"On Track, In Jeopardy, Completed on Track, Completed, Completed -Missed TSD, On Hold Per Tillman"</formula1>
    </dataValidation>
    <dataValidation type="list" allowBlank="1" showInputMessage="1" showErrorMessage="1" sqref="K69:K71 K73:K128 K132:K1048576 K20 K2:K7 K23:K25 K9:K17 K27:K67" xr:uid="{E79CFDF7-5B00-4092-B572-9E33744A1925}">
      <formula1>"Pending Locates,Permits, SOW Pending, NTP Pending, Materials, Reassigned, Door Tags"</formula1>
    </dataValidation>
    <dataValidation type="list" allowBlank="1" showInputMessage="1" showErrorMessage="1" sqref="P132:P1048576 P69:P71 P73:P128 P2:P7 P9:P20 P22:P67"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2" activePane="topRight" state="frozen"/>
      <selection pane="topRight" activeCell="AB22" sqref="AB22:AC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768</v>
      </c>
      <c r="B2" s="377" t="s">
        <v>34</v>
      </c>
      <c r="C2" s="360">
        <v>45960</v>
      </c>
      <c r="D2" s="360" t="s">
        <v>50</v>
      </c>
      <c r="E2" s="360">
        <v>45905</v>
      </c>
      <c r="F2" s="360" t="s">
        <v>55</v>
      </c>
      <c r="G2" s="361"/>
      <c r="H2" s="362">
        <v>0</v>
      </c>
      <c r="I2" s="1149" t="s">
        <v>769</v>
      </c>
      <c r="J2" s="362" t="s">
        <v>30</v>
      </c>
      <c r="K2" s="369"/>
      <c r="L2" s="299">
        <v>45943</v>
      </c>
      <c r="M2" s="695" t="s">
        <v>110</v>
      </c>
      <c r="N2" s="619">
        <v>2167.3000000000002</v>
      </c>
      <c r="O2" s="362" t="s">
        <v>110</v>
      </c>
      <c r="P2" s="486" t="s">
        <v>38</v>
      </c>
      <c r="Q2" s="363">
        <v>45908</v>
      </c>
      <c r="R2" s="363" t="s">
        <v>770</v>
      </c>
      <c r="S2" s="373" t="s">
        <v>771</v>
      </c>
      <c r="T2" s="373" t="s">
        <v>771</v>
      </c>
      <c r="U2" s="333">
        <v>158</v>
      </c>
      <c r="V2" s="450">
        <v>429</v>
      </c>
      <c r="W2" s="44">
        <f t="shared" ref="W2:W30" si="0">SUM(U2-V2)</f>
        <v>-271</v>
      </c>
      <c r="X2" s="3">
        <f t="shared" ref="X2:X30" si="1">IFERROR($V2/$U2, 0)</f>
        <v>2.7151898734177213</v>
      </c>
      <c r="Y2" s="30" t="s">
        <v>772</v>
      </c>
      <c r="Z2" s="280">
        <v>0</v>
      </c>
      <c r="AA2" s="280">
        <v>0</v>
      </c>
      <c r="AB2" s="9">
        <v>0</v>
      </c>
      <c r="AC2" s="827" t="s">
        <v>773</v>
      </c>
    </row>
    <row r="3" spans="1:29" ht="39.75" customHeight="1">
      <c r="A3" s="626" t="s">
        <v>774</v>
      </c>
      <c r="B3" s="377" t="s">
        <v>34</v>
      </c>
      <c r="C3" s="360">
        <v>45989</v>
      </c>
      <c r="D3" s="367" t="s">
        <v>54</v>
      </c>
      <c r="E3" s="367">
        <v>45964</v>
      </c>
      <c r="F3" s="366" t="s">
        <v>51</v>
      </c>
      <c r="G3" s="1187" t="s">
        <v>775</v>
      </c>
      <c r="H3" s="1154">
        <v>74</v>
      </c>
      <c r="I3" s="362" t="s">
        <v>769</v>
      </c>
      <c r="J3" s="362" t="s">
        <v>30</v>
      </c>
      <c r="K3" s="362"/>
      <c r="L3" s="19">
        <v>45932</v>
      </c>
      <c r="M3" s="1188" t="s">
        <v>110</v>
      </c>
      <c r="N3" s="1155">
        <v>47064</v>
      </c>
      <c r="O3" s="372" t="s">
        <v>110</v>
      </c>
      <c r="P3" s="486" t="s">
        <v>38</v>
      </c>
      <c r="Q3" s="370">
        <v>45932</v>
      </c>
      <c r="R3" s="363" t="s">
        <v>770</v>
      </c>
      <c r="S3" s="373" t="s">
        <v>771</v>
      </c>
      <c r="T3" s="373" t="s">
        <v>771</v>
      </c>
      <c r="U3" s="685">
        <v>4716</v>
      </c>
      <c r="V3" s="450">
        <v>4647</v>
      </c>
      <c r="W3" s="364">
        <f t="shared" si="0"/>
        <v>69</v>
      </c>
      <c r="X3" s="365">
        <f t="shared" si="1"/>
        <v>0.98536895674300251</v>
      </c>
      <c r="Y3" s="370">
        <v>45971</v>
      </c>
      <c r="Z3" s="280">
        <v>0</v>
      </c>
      <c r="AA3" s="280">
        <v>0</v>
      </c>
      <c r="AB3" s="1150">
        <v>0</v>
      </c>
      <c r="AC3" s="829" t="s">
        <v>776</v>
      </c>
    </row>
    <row r="4" spans="1:29" ht="39.75" customHeight="1">
      <c r="A4" s="755" t="s">
        <v>777</v>
      </c>
      <c r="B4" s="377" t="s">
        <v>34</v>
      </c>
      <c r="C4" s="704">
        <v>45999</v>
      </c>
      <c r="D4" s="715" t="s">
        <v>52</v>
      </c>
      <c r="E4" s="715">
        <v>45964</v>
      </c>
      <c r="F4" s="716" t="s">
        <v>53</v>
      </c>
      <c r="G4" s="715" t="s">
        <v>778</v>
      </c>
      <c r="H4" s="1154">
        <v>81</v>
      </c>
      <c r="I4" s="706" t="s">
        <v>769</v>
      </c>
      <c r="J4" s="706" t="s">
        <v>30</v>
      </c>
      <c r="K4" s="372"/>
      <c r="L4" s="715" t="s">
        <v>260</v>
      </c>
      <c r="M4" s="304" t="s">
        <v>110</v>
      </c>
      <c r="N4" s="933">
        <v>68962</v>
      </c>
      <c r="O4" s="1188" t="s">
        <v>110</v>
      </c>
      <c r="P4" s="756" t="s">
        <v>38</v>
      </c>
      <c r="Q4" s="720">
        <v>45932</v>
      </c>
      <c r="R4" s="363" t="s">
        <v>770</v>
      </c>
      <c r="S4" s="373" t="s">
        <v>771</v>
      </c>
      <c r="T4" s="373" t="s">
        <v>771</v>
      </c>
      <c r="U4" s="685">
        <v>5333</v>
      </c>
      <c r="V4" s="450">
        <v>5264</v>
      </c>
      <c r="W4" s="710">
        <f t="shared" si="0"/>
        <v>69</v>
      </c>
      <c r="X4" s="365">
        <f t="shared" si="1"/>
        <v>0.98706169135570976</v>
      </c>
      <c r="Y4" s="720">
        <v>46044</v>
      </c>
      <c r="Z4" s="712">
        <v>0</v>
      </c>
      <c r="AA4" s="712">
        <v>0</v>
      </c>
      <c r="AB4" s="1150">
        <v>0</v>
      </c>
      <c r="AC4" s="713" t="s">
        <v>779</v>
      </c>
    </row>
    <row r="5" spans="1:29" ht="39.75" customHeight="1">
      <c r="A5" s="755" t="s">
        <v>130</v>
      </c>
      <c r="B5" s="377" t="s">
        <v>34</v>
      </c>
      <c r="C5" s="704">
        <v>46040</v>
      </c>
      <c r="D5" s="716" t="s">
        <v>780</v>
      </c>
      <c r="E5" s="715">
        <v>45867</v>
      </c>
      <c r="F5" s="716" t="s">
        <v>53</v>
      </c>
      <c r="G5" s="716" t="s">
        <v>781</v>
      </c>
      <c r="H5" s="717">
        <v>0</v>
      </c>
      <c r="I5" s="372" t="s">
        <v>769</v>
      </c>
      <c r="J5" s="717" t="s">
        <v>30</v>
      </c>
      <c r="K5" s="362"/>
      <c r="L5" s="715" t="s">
        <v>260</v>
      </c>
      <c r="M5" s="717" t="s">
        <v>110</v>
      </c>
      <c r="N5" s="727">
        <v>144972.5</v>
      </c>
      <c r="O5" s="717" t="s">
        <v>110</v>
      </c>
      <c r="P5" s="756" t="s">
        <v>38</v>
      </c>
      <c r="Q5" s="720">
        <v>45867</v>
      </c>
      <c r="R5" s="363" t="s">
        <v>770</v>
      </c>
      <c r="S5" s="373" t="s">
        <v>771</v>
      </c>
      <c r="T5" s="373" t="s">
        <v>771</v>
      </c>
      <c r="U5" s="685">
        <v>9840</v>
      </c>
      <c r="V5" s="450">
        <v>9806</v>
      </c>
      <c r="W5" s="710">
        <f t="shared" si="0"/>
        <v>34</v>
      </c>
      <c r="X5" s="365">
        <f t="shared" si="1"/>
        <v>0.99654471544715451</v>
      </c>
      <c r="Y5" s="720">
        <v>45884</v>
      </c>
      <c r="Z5" s="712">
        <v>1</v>
      </c>
      <c r="AA5" s="712">
        <v>0</v>
      </c>
      <c r="AB5" s="721">
        <v>9106</v>
      </c>
      <c r="AC5" s="713" t="s">
        <v>782</v>
      </c>
    </row>
    <row r="6" spans="1:29" ht="39.75" customHeight="1">
      <c r="A6" s="755" t="s">
        <v>783</v>
      </c>
      <c r="B6" s="377" t="s">
        <v>34</v>
      </c>
      <c r="C6" s="704">
        <v>46096</v>
      </c>
      <c r="D6" s="716" t="s">
        <v>52</v>
      </c>
      <c r="E6" s="715">
        <v>46077</v>
      </c>
      <c r="F6" s="716" t="s">
        <v>53</v>
      </c>
      <c r="G6" s="716" t="s">
        <v>784</v>
      </c>
      <c r="H6" s="717">
        <v>0</v>
      </c>
      <c r="I6" s="372" t="s">
        <v>769</v>
      </c>
      <c r="J6" s="717" t="s">
        <v>30</v>
      </c>
      <c r="K6" s="1342"/>
      <c r="L6" s="715" t="s">
        <v>260</v>
      </c>
      <c r="M6" s="717" t="s">
        <v>110</v>
      </c>
      <c r="N6" s="727">
        <v>73653.899999999994</v>
      </c>
      <c r="O6" s="717" t="s">
        <v>110</v>
      </c>
      <c r="P6" s="756" t="s">
        <v>38</v>
      </c>
      <c r="Q6" s="1343">
        <v>46077</v>
      </c>
      <c r="R6" s="363" t="s">
        <v>770</v>
      </c>
      <c r="S6" s="373" t="s">
        <v>771</v>
      </c>
      <c r="T6" s="373" t="s">
        <v>771</v>
      </c>
      <c r="U6" s="1344">
        <v>6668</v>
      </c>
      <c r="V6" s="1345">
        <v>6668</v>
      </c>
      <c r="W6" s="1346">
        <f>SUM(U6-V6)</f>
        <v>0</v>
      </c>
      <c r="X6" s="365">
        <f>IFERROR($V6/$U6, 0)</f>
        <v>1</v>
      </c>
      <c r="Y6" s="370">
        <v>46090</v>
      </c>
      <c r="Z6" s="712">
        <v>1</v>
      </c>
      <c r="AA6" s="712">
        <v>0</v>
      </c>
      <c r="AB6" s="1347">
        <v>0</v>
      </c>
      <c r="AC6" s="1341"/>
    </row>
    <row r="7" spans="1:29" ht="39.75" customHeight="1">
      <c r="A7" s="755" t="s">
        <v>785</v>
      </c>
      <c r="B7" s="377" t="s">
        <v>34</v>
      </c>
      <c r="C7" s="704">
        <v>46107</v>
      </c>
      <c r="D7" s="704" t="s">
        <v>54</v>
      </c>
      <c r="E7" s="704">
        <v>45980</v>
      </c>
      <c r="F7" s="704" t="s">
        <v>53</v>
      </c>
      <c r="G7" s="705" t="s">
        <v>786</v>
      </c>
      <c r="H7" s="706">
        <v>82</v>
      </c>
      <c r="I7" s="706" t="s">
        <v>769</v>
      </c>
      <c r="J7" s="706" t="s">
        <v>30</v>
      </c>
      <c r="K7" s="706"/>
      <c r="L7" s="715" t="s">
        <v>260</v>
      </c>
      <c r="M7" s="706" t="s">
        <v>110</v>
      </c>
      <c r="N7" s="707">
        <v>56294</v>
      </c>
      <c r="O7" s="1001" t="s">
        <v>110</v>
      </c>
      <c r="P7" s="756" t="s">
        <v>38</v>
      </c>
      <c r="Q7" s="709">
        <v>45981</v>
      </c>
      <c r="R7" s="363" t="s">
        <v>770</v>
      </c>
      <c r="S7" s="373" t="s">
        <v>771</v>
      </c>
      <c r="T7" s="373" t="s">
        <v>771</v>
      </c>
      <c r="U7" s="710">
        <v>4146</v>
      </c>
      <c r="V7" s="757">
        <v>4172</v>
      </c>
      <c r="W7" s="710">
        <f t="shared" si="0"/>
        <v>-26</v>
      </c>
      <c r="X7" s="365">
        <f t="shared" si="1"/>
        <v>1.0062711046792088</v>
      </c>
      <c r="Y7" s="720">
        <v>46084</v>
      </c>
      <c r="Z7" s="712">
        <v>0</v>
      </c>
      <c r="AA7" s="712">
        <v>0</v>
      </c>
      <c r="AB7" s="710">
        <v>0</v>
      </c>
      <c r="AC7" s="713" t="s">
        <v>787</v>
      </c>
    </row>
    <row r="8" spans="1:29" ht="39.75" customHeight="1">
      <c r="A8" s="755" t="s">
        <v>788</v>
      </c>
      <c r="B8" s="377" t="s">
        <v>34</v>
      </c>
      <c r="C8" s="704">
        <v>46107</v>
      </c>
      <c r="D8" s="704" t="s">
        <v>54</v>
      </c>
      <c r="E8" s="704">
        <v>46009</v>
      </c>
      <c r="F8" s="704" t="s">
        <v>53</v>
      </c>
      <c r="G8" s="705" t="s">
        <v>789</v>
      </c>
      <c r="H8" s="706">
        <v>54</v>
      </c>
      <c r="I8" s="706" t="s">
        <v>769</v>
      </c>
      <c r="J8" s="706" t="s">
        <v>30</v>
      </c>
      <c r="K8" s="706"/>
      <c r="L8" s="704">
        <v>46077</v>
      </c>
      <c r="M8" s="706" t="s">
        <v>110</v>
      </c>
      <c r="N8" s="707">
        <v>58240</v>
      </c>
      <c r="O8" s="706" t="s">
        <v>110</v>
      </c>
      <c r="P8" s="756" t="s">
        <v>38</v>
      </c>
      <c r="Q8" s="1063">
        <v>46077</v>
      </c>
      <c r="R8" s="363" t="s">
        <v>770</v>
      </c>
      <c r="S8" s="373" t="s">
        <v>771</v>
      </c>
      <c r="T8" s="373" t="s">
        <v>771</v>
      </c>
      <c r="U8" s="710">
        <v>3599</v>
      </c>
      <c r="V8" s="757">
        <v>3599</v>
      </c>
      <c r="W8" s="710">
        <f t="shared" si="0"/>
        <v>0</v>
      </c>
      <c r="X8" s="365">
        <f t="shared" si="1"/>
        <v>1</v>
      </c>
      <c r="Y8" s="720">
        <v>46085</v>
      </c>
      <c r="Z8" s="712">
        <v>0</v>
      </c>
      <c r="AA8" s="712">
        <v>0</v>
      </c>
      <c r="AB8" s="721">
        <v>0</v>
      </c>
      <c r="AC8" s="713" t="s">
        <v>790</v>
      </c>
    </row>
    <row r="9" spans="1:29" ht="39.75" customHeight="1">
      <c r="A9" s="755" t="s">
        <v>791</v>
      </c>
      <c r="B9" s="377" t="s">
        <v>37</v>
      </c>
      <c r="C9" s="704">
        <v>46006</v>
      </c>
      <c r="D9" s="716" t="s">
        <v>52</v>
      </c>
      <c r="E9" s="715">
        <v>45987</v>
      </c>
      <c r="F9" s="716" t="s">
        <v>51</v>
      </c>
      <c r="G9" s="716" t="s">
        <v>792</v>
      </c>
      <c r="H9" s="717">
        <v>30</v>
      </c>
      <c r="I9" s="372" t="s">
        <v>769</v>
      </c>
      <c r="J9" s="1154" t="s">
        <v>30</v>
      </c>
      <c r="K9" s="706"/>
      <c r="L9" s="367" t="s">
        <v>260</v>
      </c>
      <c r="M9" s="717" t="s">
        <v>110</v>
      </c>
      <c r="N9" s="852">
        <v>31387.05</v>
      </c>
      <c r="O9" s="717" t="s">
        <v>110</v>
      </c>
      <c r="P9" s="756" t="s">
        <v>38</v>
      </c>
      <c r="Q9" s="720">
        <v>45992</v>
      </c>
      <c r="R9" s="363" t="s">
        <v>770</v>
      </c>
      <c r="S9" s="373" t="s">
        <v>771</v>
      </c>
      <c r="T9" s="373" t="s">
        <v>771</v>
      </c>
      <c r="U9" s="721">
        <v>2580</v>
      </c>
      <c r="V9" s="757">
        <v>2637</v>
      </c>
      <c r="W9" s="710">
        <f t="shared" si="0"/>
        <v>-57</v>
      </c>
      <c r="X9" s="365">
        <f t="shared" si="1"/>
        <v>1.0220930232558139</v>
      </c>
      <c r="Y9" s="720">
        <v>46001</v>
      </c>
      <c r="Z9" s="712">
        <v>0</v>
      </c>
      <c r="AA9" s="712">
        <v>0</v>
      </c>
      <c r="AB9" s="721">
        <v>0</v>
      </c>
      <c r="AC9" s="829" t="s">
        <v>793</v>
      </c>
    </row>
    <row r="10" spans="1:29" ht="39.75" customHeight="1">
      <c r="A10" s="755" t="s">
        <v>794</v>
      </c>
      <c r="B10" s="377" t="s">
        <v>37</v>
      </c>
      <c r="C10" s="704">
        <v>46040</v>
      </c>
      <c r="D10" s="716" t="s">
        <v>52</v>
      </c>
      <c r="E10" s="715">
        <v>46031</v>
      </c>
      <c r="F10" s="716" t="s">
        <v>51</v>
      </c>
      <c r="G10" s="716" t="s">
        <v>795</v>
      </c>
      <c r="H10" s="717">
        <v>73</v>
      </c>
      <c r="I10" s="372" t="s">
        <v>769</v>
      </c>
      <c r="J10" s="1154" t="s">
        <v>30</v>
      </c>
      <c r="K10" s="706"/>
      <c r="L10" s="367" t="s">
        <v>260</v>
      </c>
      <c r="M10" s="717" t="s">
        <v>110</v>
      </c>
      <c r="N10" s="727">
        <v>77814</v>
      </c>
      <c r="O10" s="717" t="s">
        <v>110</v>
      </c>
      <c r="P10" s="756" t="s">
        <v>38</v>
      </c>
      <c r="Q10" s="720">
        <v>46015</v>
      </c>
      <c r="R10" s="363" t="s">
        <v>770</v>
      </c>
      <c r="S10" s="373" t="s">
        <v>771</v>
      </c>
      <c r="T10" s="373" t="s">
        <v>771</v>
      </c>
      <c r="U10" s="721">
        <v>6263</v>
      </c>
      <c r="V10" s="757">
        <v>6221</v>
      </c>
      <c r="W10" s="710">
        <f t="shared" si="0"/>
        <v>42</v>
      </c>
      <c r="X10" s="365">
        <f t="shared" si="1"/>
        <v>0.9932939485869392</v>
      </c>
      <c r="Y10" s="720">
        <v>46024</v>
      </c>
      <c r="Z10" s="712">
        <v>0</v>
      </c>
      <c r="AA10" s="712">
        <v>0</v>
      </c>
      <c r="AB10" s="721">
        <v>0</v>
      </c>
      <c r="AC10" s="829" t="s">
        <v>796</v>
      </c>
    </row>
    <row r="11" spans="1:29" ht="39.75" customHeight="1">
      <c r="A11" s="755" t="s">
        <v>797</v>
      </c>
      <c r="B11" s="377" t="s">
        <v>37</v>
      </c>
      <c r="C11" s="704">
        <v>46081</v>
      </c>
      <c r="D11" s="716" t="s">
        <v>50</v>
      </c>
      <c r="E11" s="715">
        <v>46001</v>
      </c>
      <c r="F11" s="716" t="s">
        <v>51</v>
      </c>
      <c r="G11" s="716" t="s">
        <v>798</v>
      </c>
      <c r="H11" s="717">
        <v>80</v>
      </c>
      <c r="I11" s="372" t="s">
        <v>769</v>
      </c>
      <c r="J11" s="1154" t="s">
        <v>30</v>
      </c>
      <c r="K11" s="706"/>
      <c r="L11" s="715">
        <v>46021</v>
      </c>
      <c r="M11" s="717" t="s">
        <v>110</v>
      </c>
      <c r="N11" s="727">
        <v>65843.5</v>
      </c>
      <c r="O11" s="717" t="s">
        <v>110</v>
      </c>
      <c r="P11" s="756" t="s">
        <v>38</v>
      </c>
      <c r="Q11" s="720">
        <v>45995</v>
      </c>
      <c r="R11" s="363" t="s">
        <v>770</v>
      </c>
      <c r="S11" s="373" t="s">
        <v>771</v>
      </c>
      <c r="T11" s="373" t="s">
        <v>771</v>
      </c>
      <c r="U11" s="721">
        <v>5052</v>
      </c>
      <c r="V11" s="757">
        <v>4889</v>
      </c>
      <c r="W11" s="710">
        <f t="shared" si="0"/>
        <v>163</v>
      </c>
      <c r="X11" s="365">
        <f t="shared" si="1"/>
        <v>0.967735550277118</v>
      </c>
      <c r="Y11" s="720">
        <v>46001</v>
      </c>
      <c r="Z11" s="712">
        <v>0</v>
      </c>
      <c r="AA11" s="712">
        <v>0</v>
      </c>
      <c r="AB11" s="721">
        <v>0</v>
      </c>
      <c r="AC11" s="713" t="s">
        <v>799</v>
      </c>
    </row>
    <row r="12" spans="1:29" ht="39.75" customHeight="1">
      <c r="A12" s="755" t="s">
        <v>800</v>
      </c>
      <c r="B12" s="377" t="s">
        <v>37</v>
      </c>
      <c r="C12" s="704">
        <v>46081</v>
      </c>
      <c r="D12" s="716" t="s">
        <v>52</v>
      </c>
      <c r="E12" s="715">
        <v>46043</v>
      </c>
      <c r="F12" s="716" t="s">
        <v>51</v>
      </c>
      <c r="G12" s="716" t="s">
        <v>801</v>
      </c>
      <c r="H12" s="717">
        <v>61</v>
      </c>
      <c r="I12" s="372" t="s">
        <v>769</v>
      </c>
      <c r="J12" s="717" t="s">
        <v>30</v>
      </c>
      <c r="K12" s="706"/>
      <c r="L12" s="715">
        <v>46038</v>
      </c>
      <c r="M12" s="717" t="s">
        <v>110</v>
      </c>
      <c r="N12" s="727">
        <v>56650</v>
      </c>
      <c r="O12" s="717" t="s">
        <v>110</v>
      </c>
      <c r="P12" s="756" t="s">
        <v>38</v>
      </c>
      <c r="Q12" s="720">
        <v>46038</v>
      </c>
      <c r="R12" s="363" t="s">
        <v>770</v>
      </c>
      <c r="S12" s="373" t="s">
        <v>771</v>
      </c>
      <c r="T12" s="373" t="s">
        <v>771</v>
      </c>
      <c r="U12" s="721">
        <v>4641</v>
      </c>
      <c r="V12" s="757">
        <v>4757</v>
      </c>
      <c r="W12" s="710">
        <f t="shared" si="0"/>
        <v>-116</v>
      </c>
      <c r="X12" s="365">
        <f t="shared" si="1"/>
        <v>1.0249946132299073</v>
      </c>
      <c r="Y12" s="720">
        <v>46051</v>
      </c>
      <c r="Z12" s="712">
        <v>0</v>
      </c>
      <c r="AA12" s="712">
        <v>0</v>
      </c>
      <c r="AB12" s="721">
        <v>0</v>
      </c>
      <c r="AC12" s="713" t="s">
        <v>802</v>
      </c>
    </row>
    <row r="13" spans="1:29" ht="39.75" customHeight="1">
      <c r="A13" s="626" t="s">
        <v>803</v>
      </c>
      <c r="B13" s="377" t="s">
        <v>37</v>
      </c>
      <c r="C13" s="360">
        <v>46053</v>
      </c>
      <c r="D13" s="366" t="s">
        <v>52</v>
      </c>
      <c r="E13" s="367">
        <v>45964</v>
      </c>
      <c r="F13" s="366" t="s">
        <v>51</v>
      </c>
      <c r="G13" s="368"/>
      <c r="H13" s="369">
        <v>82</v>
      </c>
      <c r="I13" s="372" t="s">
        <v>769</v>
      </c>
      <c r="J13" s="369" t="s">
        <v>30</v>
      </c>
      <c r="K13" s="362"/>
      <c r="L13" s="367" t="s">
        <v>260</v>
      </c>
      <c r="M13" s="369" t="s">
        <v>110</v>
      </c>
      <c r="N13" s="646">
        <v>101871</v>
      </c>
      <c r="O13" s="369" t="s">
        <v>110</v>
      </c>
      <c r="P13" s="486" t="s">
        <v>38</v>
      </c>
      <c r="Q13" s="370">
        <v>45965</v>
      </c>
      <c r="R13" s="370">
        <v>46042</v>
      </c>
      <c r="S13" s="373" t="s">
        <v>771</v>
      </c>
      <c r="T13" s="373" t="s">
        <v>771</v>
      </c>
      <c r="U13" s="9">
        <v>8100</v>
      </c>
      <c r="V13" s="487">
        <v>7972</v>
      </c>
      <c r="W13" s="364">
        <f t="shared" si="0"/>
        <v>128</v>
      </c>
      <c r="X13" s="365">
        <f t="shared" si="1"/>
        <v>0.98419753086419748</v>
      </c>
      <c r="Y13" s="370">
        <v>45973</v>
      </c>
      <c r="Z13" s="280">
        <v>0</v>
      </c>
      <c r="AA13" s="280">
        <v>0</v>
      </c>
      <c r="AB13" s="9">
        <v>0</v>
      </c>
      <c r="AC13" s="829" t="s">
        <v>804</v>
      </c>
    </row>
    <row r="14" spans="1:29" ht="39.75" customHeight="1">
      <c r="A14" s="626" t="s">
        <v>805</v>
      </c>
      <c r="B14" s="377" t="s">
        <v>37</v>
      </c>
      <c r="C14" s="360">
        <v>46053</v>
      </c>
      <c r="D14" s="366" t="s">
        <v>52</v>
      </c>
      <c r="E14" s="367">
        <v>45974</v>
      </c>
      <c r="F14" s="366" t="s">
        <v>51</v>
      </c>
      <c r="G14" s="368" t="s">
        <v>806</v>
      </c>
      <c r="H14" s="369">
        <v>77</v>
      </c>
      <c r="I14" s="372" t="s">
        <v>769</v>
      </c>
      <c r="J14" s="369" t="s">
        <v>30</v>
      </c>
      <c r="K14" s="362"/>
      <c r="L14" s="367">
        <v>45965</v>
      </c>
      <c r="M14" s="369" t="s">
        <v>110</v>
      </c>
      <c r="N14" s="646">
        <v>90786</v>
      </c>
      <c r="O14" s="369" t="s">
        <v>110</v>
      </c>
      <c r="P14" s="486" t="s">
        <v>38</v>
      </c>
      <c r="Q14" s="370">
        <v>45965</v>
      </c>
      <c r="R14" s="370">
        <v>46042</v>
      </c>
      <c r="S14" s="373" t="s">
        <v>771</v>
      </c>
      <c r="T14" s="373" t="s">
        <v>771</v>
      </c>
      <c r="U14" s="9">
        <v>8013</v>
      </c>
      <c r="V14" s="487">
        <v>7885</v>
      </c>
      <c r="W14" s="364">
        <f t="shared" si="0"/>
        <v>128</v>
      </c>
      <c r="X14" s="365">
        <f t="shared" si="1"/>
        <v>0.98402595781854485</v>
      </c>
      <c r="Y14" s="370">
        <v>45979</v>
      </c>
      <c r="Z14" s="280">
        <v>0</v>
      </c>
      <c r="AA14" s="280">
        <v>0</v>
      </c>
      <c r="AB14" s="9">
        <v>0</v>
      </c>
      <c r="AC14" s="829" t="s">
        <v>804</v>
      </c>
    </row>
    <row r="15" spans="1:29" ht="39.75" customHeight="1">
      <c r="A15" s="807" t="s">
        <v>807</v>
      </c>
      <c r="B15" s="311" t="s">
        <v>37</v>
      </c>
      <c r="C15" s="704">
        <v>46040</v>
      </c>
      <c r="D15" s="716" t="s">
        <v>52</v>
      </c>
      <c r="E15" s="715">
        <v>45996</v>
      </c>
      <c r="F15" s="716" t="s">
        <v>51</v>
      </c>
      <c r="G15" s="716" t="s">
        <v>808</v>
      </c>
      <c r="H15" s="717">
        <v>78</v>
      </c>
      <c r="I15" s="372" t="s">
        <v>769</v>
      </c>
      <c r="J15" s="717" t="s">
        <v>30</v>
      </c>
      <c r="K15" s="706"/>
      <c r="L15" s="367" t="s">
        <v>260</v>
      </c>
      <c r="M15" s="717" t="s">
        <v>110</v>
      </c>
      <c r="N15" s="727">
        <v>84477</v>
      </c>
      <c r="O15" s="717" t="s">
        <v>110</v>
      </c>
      <c r="P15" s="756" t="s">
        <v>38</v>
      </c>
      <c r="Q15" s="720">
        <v>46000</v>
      </c>
      <c r="R15" s="363" t="s">
        <v>770</v>
      </c>
      <c r="S15" s="373" t="s">
        <v>771</v>
      </c>
      <c r="T15" s="373" t="s">
        <v>771</v>
      </c>
      <c r="U15" s="721">
        <v>6758</v>
      </c>
      <c r="V15" s="782">
        <v>6565</v>
      </c>
      <c r="W15" s="748">
        <f t="shared" si="0"/>
        <v>193</v>
      </c>
      <c r="X15" s="3">
        <f t="shared" si="1"/>
        <v>0.97144125480911514</v>
      </c>
      <c r="Y15" s="806">
        <v>46006</v>
      </c>
      <c r="Z15" s="712">
        <v>0</v>
      </c>
      <c r="AA15" s="825">
        <v>0</v>
      </c>
      <c r="AB15" s="826">
        <v>0</v>
      </c>
      <c r="AC15" s="830" t="s">
        <v>809</v>
      </c>
    </row>
    <row r="16" spans="1:29" ht="39.75" customHeight="1">
      <c r="A16" s="755" t="s">
        <v>810</v>
      </c>
      <c r="B16" s="705" t="s">
        <v>31</v>
      </c>
      <c r="C16" s="771">
        <v>45838</v>
      </c>
      <c r="D16" s="456" t="s">
        <v>811</v>
      </c>
      <c r="E16" s="767">
        <v>46084</v>
      </c>
      <c r="F16" s="703" t="s">
        <v>57</v>
      </c>
      <c r="G16" s="705" t="s">
        <v>812</v>
      </c>
      <c r="H16" s="706">
        <v>26</v>
      </c>
      <c r="I16" s="1149" t="s">
        <v>769</v>
      </c>
      <c r="J16" s="706" t="s">
        <v>30</v>
      </c>
      <c r="K16" s="706"/>
      <c r="L16" s="367" t="s">
        <v>260</v>
      </c>
      <c r="M16" s="706" t="s">
        <v>110</v>
      </c>
      <c r="N16" s="707">
        <v>12781.6</v>
      </c>
      <c r="O16" s="706" t="s">
        <v>110</v>
      </c>
      <c r="P16" s="756" t="s">
        <v>38</v>
      </c>
      <c r="Q16" s="709">
        <v>46084</v>
      </c>
      <c r="R16" s="363" t="s">
        <v>770</v>
      </c>
      <c r="S16" s="373" t="s">
        <v>771</v>
      </c>
      <c r="T16" s="373" t="s">
        <v>771</v>
      </c>
      <c r="U16" s="333">
        <v>937</v>
      </c>
      <c r="V16" s="757">
        <v>927</v>
      </c>
      <c r="W16" s="710">
        <f>SUM(U16-V16)</f>
        <v>10</v>
      </c>
      <c r="X16" s="365">
        <f t="shared" si="1"/>
        <v>0.98932764140875129</v>
      </c>
      <c r="Y16" s="720">
        <v>46098</v>
      </c>
      <c r="Z16" s="712">
        <v>1</v>
      </c>
      <c r="AA16" s="712">
        <v>1</v>
      </c>
      <c r="AB16" s="1292">
        <v>1</v>
      </c>
      <c r="AC16" s="743" t="s">
        <v>813</v>
      </c>
    </row>
    <row r="17" spans="1:29" ht="39.75" customHeight="1">
      <c r="A17" s="755" t="s">
        <v>814</v>
      </c>
      <c r="B17" s="705" t="s">
        <v>31</v>
      </c>
      <c r="C17" s="704">
        <v>46073</v>
      </c>
      <c r="D17" s="704" t="s">
        <v>815</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770</v>
      </c>
      <c r="S17" s="373" t="s">
        <v>771</v>
      </c>
      <c r="T17" s="373" t="s">
        <v>771</v>
      </c>
      <c r="U17" s="333">
        <v>3323</v>
      </c>
      <c r="V17" s="757">
        <v>3100</v>
      </c>
      <c r="W17" s="710">
        <f t="shared" si="0"/>
        <v>223</v>
      </c>
      <c r="X17" s="365">
        <f t="shared" si="1"/>
        <v>0.93289196509178451</v>
      </c>
      <c r="Y17" s="720">
        <v>46056</v>
      </c>
      <c r="Z17" s="712">
        <v>1</v>
      </c>
      <c r="AA17" s="712">
        <v>1</v>
      </c>
      <c r="AB17" s="712">
        <v>1</v>
      </c>
      <c r="AC17" s="713" t="s">
        <v>816</v>
      </c>
    </row>
    <row r="18" spans="1:29" ht="39.75" customHeight="1">
      <c r="A18" s="755" t="s">
        <v>817</v>
      </c>
      <c r="B18" s="705" t="s">
        <v>31</v>
      </c>
      <c r="C18" s="704">
        <v>46073</v>
      </c>
      <c r="D18" s="704" t="s">
        <v>815</v>
      </c>
      <c r="E18" s="704"/>
      <c r="F18" s="705" t="s">
        <v>57</v>
      </c>
      <c r="G18" s="705" t="s">
        <v>818</v>
      </c>
      <c r="H18" s="706">
        <v>0</v>
      </c>
      <c r="I18" s="1149" t="s">
        <v>769</v>
      </c>
      <c r="J18" s="706" t="s">
        <v>30</v>
      </c>
      <c r="K18" s="706"/>
      <c r="L18" s="767" t="s">
        <v>260</v>
      </c>
      <c r="M18" s="706" t="s">
        <v>110</v>
      </c>
      <c r="N18" s="707">
        <v>38359.1</v>
      </c>
      <c r="O18" s="706" t="s">
        <v>110</v>
      </c>
      <c r="P18" s="756" t="s">
        <v>38</v>
      </c>
      <c r="Q18" s="709">
        <v>46041</v>
      </c>
      <c r="R18" s="709">
        <v>46083</v>
      </c>
      <c r="S18" s="373" t="s">
        <v>771</v>
      </c>
      <c r="T18" s="373" t="s">
        <v>771</v>
      </c>
      <c r="U18" s="333">
        <v>3146</v>
      </c>
      <c r="V18" s="450">
        <v>3263</v>
      </c>
      <c r="W18" s="710">
        <f t="shared" si="0"/>
        <v>-117</v>
      </c>
      <c r="X18" s="365">
        <f t="shared" si="1"/>
        <v>1.0371900826446281</v>
      </c>
      <c r="Y18" s="720">
        <v>46042</v>
      </c>
      <c r="Z18" s="712">
        <v>1</v>
      </c>
      <c r="AA18" s="712">
        <v>0</v>
      </c>
      <c r="AB18" s="712">
        <v>1</v>
      </c>
      <c r="AC18" s="732" t="s">
        <v>819</v>
      </c>
    </row>
    <row r="19" spans="1:29" ht="39.75" customHeight="1">
      <c r="A19" s="755" t="s">
        <v>820</v>
      </c>
      <c r="B19" s="705" t="s">
        <v>31</v>
      </c>
      <c r="C19" s="704">
        <v>46117</v>
      </c>
      <c r="D19" s="704" t="s">
        <v>56</v>
      </c>
      <c r="E19" s="704">
        <v>46100</v>
      </c>
      <c r="F19" s="375" t="s">
        <v>57</v>
      </c>
      <c r="G19" s="705" t="s">
        <v>821</v>
      </c>
      <c r="H19" s="706">
        <v>0</v>
      </c>
      <c r="I19" s="1149" t="s">
        <v>769</v>
      </c>
      <c r="J19" s="706" t="s">
        <v>30</v>
      </c>
      <c r="K19" s="706"/>
      <c r="L19" s="767" t="s">
        <v>260</v>
      </c>
      <c r="M19" s="706" t="s">
        <v>110</v>
      </c>
      <c r="N19" s="707">
        <v>13022.05</v>
      </c>
      <c r="O19" s="706" t="s">
        <v>110</v>
      </c>
      <c r="P19" s="756" t="s">
        <v>38</v>
      </c>
      <c r="Q19" s="740">
        <v>46097</v>
      </c>
      <c r="R19" s="363" t="s">
        <v>770</v>
      </c>
      <c r="S19" s="373" t="s">
        <v>771</v>
      </c>
      <c r="T19" s="373" t="s">
        <v>771</v>
      </c>
      <c r="U19" s="333">
        <v>923</v>
      </c>
      <c r="V19" s="450">
        <v>918</v>
      </c>
      <c r="W19" s="710">
        <f t="shared" si="0"/>
        <v>5</v>
      </c>
      <c r="X19" s="365">
        <f t="shared" si="1"/>
        <v>0.99458288190682553</v>
      </c>
      <c r="Y19" s="1373">
        <v>46106</v>
      </c>
      <c r="Z19" s="712">
        <v>0</v>
      </c>
      <c r="AA19" s="712">
        <v>0</v>
      </c>
      <c r="AB19" s="710">
        <v>0</v>
      </c>
      <c r="AC19" s="732" t="s">
        <v>822</v>
      </c>
    </row>
    <row r="20" spans="1:29" ht="39.75" customHeight="1">
      <c r="A20" s="626" t="s">
        <v>823</v>
      </c>
      <c r="B20" s="358" t="s">
        <v>31</v>
      </c>
      <c r="C20" s="360">
        <v>46021</v>
      </c>
      <c r="D20" s="358" t="s">
        <v>824</v>
      </c>
      <c r="E20" s="360" t="s">
        <v>260</v>
      </c>
      <c r="F20" s="358" t="s">
        <v>61</v>
      </c>
      <c r="G20" s="361" t="s">
        <v>825</v>
      </c>
      <c r="H20" s="362">
        <v>0</v>
      </c>
      <c r="I20" s="362" t="s">
        <v>769</v>
      </c>
      <c r="J20" s="362" t="s">
        <v>30</v>
      </c>
      <c r="K20" s="362"/>
      <c r="L20" s="360" t="s">
        <v>555</v>
      </c>
      <c r="M20" s="362" t="s">
        <v>110</v>
      </c>
      <c r="N20" s="619">
        <v>1931.75</v>
      </c>
      <c r="O20" s="362" t="s">
        <v>110</v>
      </c>
      <c r="P20" s="677" t="s">
        <v>38</v>
      </c>
      <c r="Q20" s="59"/>
      <c r="R20" s="363" t="s">
        <v>770</v>
      </c>
      <c r="S20" s="373" t="s">
        <v>771</v>
      </c>
      <c r="T20" s="373" t="s">
        <v>771</v>
      </c>
      <c r="U20" s="333">
        <v>0</v>
      </c>
      <c r="V20" s="450">
        <v>0</v>
      </c>
      <c r="W20" s="364">
        <f t="shared" si="0"/>
        <v>0</v>
      </c>
      <c r="X20" s="365">
        <f t="shared" si="1"/>
        <v>0</v>
      </c>
      <c r="Y20" s="370">
        <v>45996</v>
      </c>
      <c r="Z20" s="280">
        <v>0</v>
      </c>
      <c r="AA20" s="280">
        <v>1</v>
      </c>
      <c r="AB20" s="364">
        <v>0</v>
      </c>
      <c r="AC20" s="827" t="s">
        <v>826</v>
      </c>
    </row>
    <row r="21" spans="1:29" ht="39.75" customHeight="1">
      <c r="A21" s="807" t="s">
        <v>827</v>
      </c>
      <c r="B21" s="355" t="s">
        <v>41</v>
      </c>
      <c r="C21" s="299">
        <v>46081</v>
      </c>
      <c r="D21" s="716" t="s">
        <v>828</v>
      </c>
      <c r="E21" s="767">
        <v>46059</v>
      </c>
      <c r="F21" s="768" t="s">
        <v>51</v>
      </c>
      <c r="G21" s="768"/>
      <c r="H21" s="769">
        <v>171</v>
      </c>
      <c r="I21" s="301" t="s">
        <v>769</v>
      </c>
      <c r="J21" s="769" t="s">
        <v>36</v>
      </c>
      <c r="K21" s="362"/>
      <c r="L21" s="771">
        <v>46062</v>
      </c>
      <c r="M21" s="717" t="s">
        <v>110</v>
      </c>
      <c r="N21" s="851">
        <v>160211</v>
      </c>
      <c r="O21" s="717" t="s">
        <v>110</v>
      </c>
      <c r="P21" s="756" t="s">
        <v>38</v>
      </c>
      <c r="Q21" s="781">
        <v>46062</v>
      </c>
      <c r="R21" s="363" t="s">
        <v>770</v>
      </c>
      <c r="S21" s="373" t="s">
        <v>771</v>
      </c>
      <c r="T21" s="373" t="s">
        <v>771</v>
      </c>
      <c r="U21" s="748">
        <v>10731</v>
      </c>
      <c r="V21" s="782">
        <v>10731</v>
      </c>
      <c r="W21" s="748">
        <f>SUM(U21-V21)</f>
        <v>0</v>
      </c>
      <c r="X21" s="29">
        <f>IFERROR($V21/$U21, 0)</f>
        <v>1</v>
      </c>
      <c r="Y21" s="740">
        <v>46070</v>
      </c>
      <c r="Z21" s="849">
        <v>1</v>
      </c>
      <c r="AA21" s="712">
        <v>0</v>
      </c>
      <c r="AB21" s="721">
        <v>0</v>
      </c>
      <c r="AC21" s="742" t="s">
        <v>829</v>
      </c>
    </row>
    <row r="22" spans="1:29" ht="39.75" customHeight="1">
      <c r="A22" s="807" t="s">
        <v>830</v>
      </c>
      <c r="B22" s="1158" t="s">
        <v>40</v>
      </c>
      <c r="C22" s="360">
        <v>46111</v>
      </c>
      <c r="D22" s="366" t="s">
        <v>50</v>
      </c>
      <c r="E22" s="367">
        <v>46085</v>
      </c>
      <c r="F22" s="366" t="s">
        <v>53</v>
      </c>
      <c r="G22" s="716" t="s">
        <v>831</v>
      </c>
      <c r="H22" s="1072">
        <v>0</v>
      </c>
      <c r="I22" s="304" t="s">
        <v>769</v>
      </c>
      <c r="J22" s="773" t="s">
        <v>30</v>
      </c>
      <c r="K22" s="362"/>
      <c r="L22" s="367"/>
      <c r="M22" s="773" t="s">
        <v>110</v>
      </c>
      <c r="N22" s="851">
        <v>12316.35</v>
      </c>
      <c r="O22" s="986" t="s">
        <v>110</v>
      </c>
      <c r="P22" s="1372" t="s">
        <v>38</v>
      </c>
      <c r="Q22" s="1069">
        <v>46086</v>
      </c>
      <c r="R22" s="363" t="s">
        <v>770</v>
      </c>
      <c r="S22" s="373" t="s">
        <v>771</v>
      </c>
      <c r="T22" s="373" t="s">
        <v>771</v>
      </c>
      <c r="U22" s="1070">
        <v>7</v>
      </c>
      <c r="V22" s="1371">
        <v>7</v>
      </c>
      <c r="W22" s="1064">
        <f t="shared" ref="W22" si="2">SUM(U22-V22)</f>
        <v>0</v>
      </c>
      <c r="X22" s="365">
        <f t="shared" ref="X22" si="3">IFERROR($V22/$U22, 0)</f>
        <v>1</v>
      </c>
      <c r="Y22" s="1076">
        <v>46106</v>
      </c>
      <c r="Z22" s="849">
        <v>0</v>
      </c>
      <c r="AA22" s="854">
        <v>0</v>
      </c>
      <c r="AB22" s="761">
        <v>0</v>
      </c>
      <c r="AC22" s="713" t="s">
        <v>670</v>
      </c>
    </row>
    <row r="23" spans="1:29" ht="39.75" customHeight="1">
      <c r="A23" s="626" t="s">
        <v>832</v>
      </c>
      <c r="B23" s="1158" t="s">
        <v>40</v>
      </c>
      <c r="C23" s="360">
        <v>46111</v>
      </c>
      <c r="D23" s="366" t="s">
        <v>50</v>
      </c>
      <c r="E23" s="367">
        <v>46087</v>
      </c>
      <c r="F23" s="716" t="s">
        <v>51</v>
      </c>
      <c r="G23" s="716" t="s">
        <v>686</v>
      </c>
      <c r="H23" s="1072">
        <v>0</v>
      </c>
      <c r="I23" s="304" t="s">
        <v>769</v>
      </c>
      <c r="J23" s="773" t="s">
        <v>30</v>
      </c>
      <c r="K23" s="362"/>
      <c r="L23" s="767" t="s">
        <v>260</v>
      </c>
      <c r="M23" s="773" t="s">
        <v>110</v>
      </c>
      <c r="N23" s="851">
        <v>6808.8</v>
      </c>
      <c r="O23" s="773" t="s">
        <v>110</v>
      </c>
      <c r="P23" s="1372" t="s">
        <v>38</v>
      </c>
      <c r="Q23" s="1069">
        <v>46087</v>
      </c>
      <c r="R23" s="363" t="s">
        <v>770</v>
      </c>
      <c r="S23" s="373" t="s">
        <v>771</v>
      </c>
      <c r="T23" s="373" t="s">
        <v>771</v>
      </c>
      <c r="U23" s="1070">
        <v>508</v>
      </c>
      <c r="V23" s="1371">
        <v>513</v>
      </c>
      <c r="W23" s="1064">
        <f t="shared" ref="W23" si="4">SUM(U23-V23)</f>
        <v>-5</v>
      </c>
      <c r="X23" s="365">
        <f t="shared" ref="X23" si="5">IFERROR($V23/$U23, 0)</f>
        <v>1.0098425196850394</v>
      </c>
      <c r="Y23" s="1076">
        <v>46105</v>
      </c>
      <c r="Z23" s="849">
        <v>0</v>
      </c>
      <c r="AA23" s="854">
        <v>0</v>
      </c>
      <c r="AB23" s="761">
        <v>0</v>
      </c>
      <c r="AC23" s="713" t="s">
        <v>684</v>
      </c>
    </row>
    <row r="24" spans="1:29" ht="39.75" customHeight="1">
      <c r="A24" s="755" t="s">
        <v>431</v>
      </c>
      <c r="B24" s="359" t="s">
        <v>28</v>
      </c>
      <c r="C24" s="704">
        <v>46080</v>
      </c>
      <c r="D24" s="716" t="s">
        <v>464</v>
      </c>
      <c r="E24" s="715">
        <v>45748</v>
      </c>
      <c r="F24" s="366" t="s">
        <v>59</v>
      </c>
      <c r="G24" s="716" t="s">
        <v>432</v>
      </c>
      <c r="H24" s="717">
        <v>0</v>
      </c>
      <c r="I24" s="717" t="s">
        <v>769</v>
      </c>
      <c r="J24" s="717" t="s">
        <v>30</v>
      </c>
      <c r="K24" s="717"/>
      <c r="L24" s="715">
        <v>46028</v>
      </c>
      <c r="M24" s="717" t="s">
        <v>110</v>
      </c>
      <c r="N24" s="727">
        <v>29634.15</v>
      </c>
      <c r="O24" s="717" t="s">
        <v>110</v>
      </c>
      <c r="P24" s="756" t="s">
        <v>38</v>
      </c>
      <c r="Q24" s="720">
        <v>45743</v>
      </c>
      <c r="R24" s="363" t="s">
        <v>770</v>
      </c>
      <c r="S24" s="373" t="s">
        <v>771</v>
      </c>
      <c r="T24" s="373" t="s">
        <v>771</v>
      </c>
      <c r="U24" s="721">
        <v>1831</v>
      </c>
      <c r="V24" s="757">
        <v>1904</v>
      </c>
      <c r="W24" s="710">
        <f t="shared" si="0"/>
        <v>-73</v>
      </c>
      <c r="X24" s="365">
        <f t="shared" si="1"/>
        <v>1.0398689240851993</v>
      </c>
      <c r="Y24" s="720">
        <v>45790</v>
      </c>
      <c r="Z24" s="712">
        <v>0</v>
      </c>
      <c r="AA24" s="712">
        <v>0</v>
      </c>
      <c r="AB24" s="721">
        <v>0</v>
      </c>
      <c r="AC24" s="732" t="s">
        <v>833</v>
      </c>
    </row>
    <row r="25" spans="1:29" ht="39.75" customHeight="1">
      <c r="A25" s="626" t="s">
        <v>507</v>
      </c>
      <c r="B25" s="359" t="s">
        <v>28</v>
      </c>
      <c r="C25" s="360">
        <v>45991</v>
      </c>
      <c r="D25" s="360" t="s">
        <v>50</v>
      </c>
      <c r="E25" s="367">
        <v>45748</v>
      </c>
      <c r="F25" s="366" t="s">
        <v>59</v>
      </c>
      <c r="G25" s="368" t="s">
        <v>834</v>
      </c>
      <c r="H25" s="369">
        <v>0</v>
      </c>
      <c r="I25" s="369" t="s">
        <v>769</v>
      </c>
      <c r="J25" s="362" t="s">
        <v>30</v>
      </c>
      <c r="K25" s="597"/>
      <c r="L25" s="367">
        <v>45741</v>
      </c>
      <c r="M25" s="362" t="s">
        <v>110</v>
      </c>
      <c r="N25" s="646">
        <v>17203.45</v>
      </c>
      <c r="O25" s="362" t="s">
        <v>110</v>
      </c>
      <c r="P25" s="640" t="s">
        <v>38</v>
      </c>
      <c r="Q25" s="370">
        <v>45742</v>
      </c>
      <c r="R25" s="363" t="s">
        <v>770</v>
      </c>
      <c r="S25" s="373" t="s">
        <v>771</v>
      </c>
      <c r="T25" s="373" t="s">
        <v>771</v>
      </c>
      <c r="U25" s="9">
        <v>1157</v>
      </c>
      <c r="V25" s="487">
        <v>1321</v>
      </c>
      <c r="W25" s="364">
        <f t="shared" si="0"/>
        <v>-164</v>
      </c>
      <c r="X25" s="365">
        <f t="shared" si="1"/>
        <v>1.1417458945548833</v>
      </c>
      <c r="Y25" s="370">
        <v>45925</v>
      </c>
      <c r="Z25" s="280">
        <v>0</v>
      </c>
      <c r="AA25" s="280">
        <v>0</v>
      </c>
      <c r="AB25" s="1150">
        <v>0</v>
      </c>
      <c r="AC25" s="872" t="s">
        <v>835</v>
      </c>
    </row>
    <row r="26" spans="1:29" ht="39.75" customHeight="1">
      <c r="A26" s="755" t="s">
        <v>514</v>
      </c>
      <c r="B26" s="359" t="s">
        <v>28</v>
      </c>
      <c r="C26" s="704">
        <v>46048</v>
      </c>
      <c r="D26" s="704" t="s">
        <v>836</v>
      </c>
      <c r="E26" s="715">
        <v>45748</v>
      </c>
      <c r="F26" s="345" t="s">
        <v>59</v>
      </c>
      <c r="G26" s="716" t="s">
        <v>837</v>
      </c>
      <c r="H26" s="717">
        <v>0</v>
      </c>
      <c r="I26" s="717" t="s">
        <v>769</v>
      </c>
      <c r="J26" s="706" t="s">
        <v>30</v>
      </c>
      <c r="K26" s="597"/>
      <c r="L26" s="715">
        <v>45742</v>
      </c>
      <c r="M26" s="706" t="s">
        <v>110</v>
      </c>
      <c r="N26" s="727">
        <v>13442.35</v>
      </c>
      <c r="O26" s="706" t="s">
        <v>110</v>
      </c>
      <c r="P26" s="824" t="s">
        <v>38</v>
      </c>
      <c r="Q26" s="720">
        <v>46027</v>
      </c>
      <c r="R26" s="363" t="s">
        <v>770</v>
      </c>
      <c r="S26" s="373" t="s">
        <v>771</v>
      </c>
      <c r="T26" s="373" t="s">
        <v>771</v>
      </c>
      <c r="U26" s="711">
        <v>831</v>
      </c>
      <c r="V26" s="839">
        <v>863</v>
      </c>
      <c r="W26" s="710">
        <f t="shared" si="0"/>
        <v>-32</v>
      </c>
      <c r="X26" s="365">
        <f t="shared" si="1"/>
        <v>1.0385078219013237</v>
      </c>
      <c r="Y26" s="720">
        <v>46034</v>
      </c>
      <c r="Z26" s="712">
        <v>0</v>
      </c>
      <c r="AA26" s="712">
        <v>0</v>
      </c>
      <c r="AB26" s="1150">
        <v>0</v>
      </c>
      <c r="AC26" s="840" t="s">
        <v>838</v>
      </c>
    </row>
    <row r="27" spans="1:29" ht="39.75" customHeight="1">
      <c r="A27" s="681" t="s">
        <v>433</v>
      </c>
      <c r="B27" s="575" t="s">
        <v>28</v>
      </c>
      <c r="C27" s="608">
        <v>45991</v>
      </c>
      <c r="D27" s="691" t="s">
        <v>50</v>
      </c>
      <c r="E27" s="24">
        <v>45779</v>
      </c>
      <c r="F27" s="576" t="s">
        <v>59</v>
      </c>
      <c r="G27" s="578" t="s">
        <v>434</v>
      </c>
      <c r="H27" s="579">
        <v>0</v>
      </c>
      <c r="I27" s="369" t="s">
        <v>769</v>
      </c>
      <c r="J27" s="362" t="s">
        <v>30</v>
      </c>
      <c r="K27" s="615"/>
      <c r="L27" s="19">
        <v>45742</v>
      </c>
      <c r="M27" s="617" t="s">
        <v>110</v>
      </c>
      <c r="N27" s="684">
        <v>23800.25</v>
      </c>
      <c r="O27" s="300" t="s">
        <v>110</v>
      </c>
      <c r="P27" s="680" t="s">
        <v>38</v>
      </c>
      <c r="Q27" s="21">
        <v>45743</v>
      </c>
      <c r="R27" s="363" t="s">
        <v>770</v>
      </c>
      <c r="S27" s="373" t="s">
        <v>771</v>
      </c>
      <c r="T27" s="373" t="s">
        <v>771</v>
      </c>
      <c r="U27" s="5">
        <v>1697</v>
      </c>
      <c r="V27" s="656">
        <v>1815</v>
      </c>
      <c r="W27" s="364">
        <f t="shared" si="0"/>
        <v>-118</v>
      </c>
      <c r="X27" s="256">
        <f t="shared" si="1"/>
        <v>1.0695344725987035</v>
      </c>
      <c r="Y27" s="21">
        <v>45791</v>
      </c>
      <c r="Z27" s="466">
        <v>1</v>
      </c>
      <c r="AA27" s="466">
        <v>0</v>
      </c>
      <c r="AB27" s="1189">
        <v>0</v>
      </c>
      <c r="AC27" s="1137" t="s">
        <v>833</v>
      </c>
    </row>
    <row r="28" spans="1:29" ht="39.75" customHeight="1">
      <c r="A28" s="755" t="s">
        <v>435</v>
      </c>
      <c r="B28" s="359" t="s">
        <v>28</v>
      </c>
      <c r="C28" s="704">
        <v>46044</v>
      </c>
      <c r="D28" s="704" t="s">
        <v>50</v>
      </c>
      <c r="E28" s="715">
        <v>45700</v>
      </c>
      <c r="F28" s="715" t="s">
        <v>59</v>
      </c>
      <c r="G28" s="715" t="s">
        <v>436</v>
      </c>
      <c r="H28" s="717">
        <v>0</v>
      </c>
      <c r="I28" s="717" t="s">
        <v>769</v>
      </c>
      <c r="J28" s="717" t="s">
        <v>30</v>
      </c>
      <c r="K28" s="717"/>
      <c r="L28" s="715">
        <v>45700</v>
      </c>
      <c r="M28" s="717" t="s">
        <v>110</v>
      </c>
      <c r="N28" s="727">
        <v>19745.25</v>
      </c>
      <c r="O28" s="717" t="s">
        <v>110</v>
      </c>
      <c r="P28" s="824" t="s">
        <v>38</v>
      </c>
      <c r="Q28" s="720">
        <v>45696</v>
      </c>
      <c r="R28" s="363" t="s">
        <v>770</v>
      </c>
      <c r="S28" s="373" t="s">
        <v>771</v>
      </c>
      <c r="T28" s="373" t="s">
        <v>771</v>
      </c>
      <c r="U28" s="721">
        <v>1534</v>
      </c>
      <c r="V28" s="757">
        <v>1571</v>
      </c>
      <c r="W28" s="710">
        <f t="shared" si="0"/>
        <v>-37</v>
      </c>
      <c r="X28" s="365">
        <f t="shared" si="1"/>
        <v>1.0241199478487615</v>
      </c>
      <c r="Y28" s="720">
        <v>45736</v>
      </c>
      <c r="Z28" s="712">
        <v>0</v>
      </c>
      <c r="AA28" s="712">
        <v>0</v>
      </c>
      <c r="AB28" s="1190">
        <v>0</v>
      </c>
      <c r="AC28" s="1191" t="s">
        <v>833</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4"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0" t="s">
        <v>839</v>
      </c>
    </row>
    <row r="30" spans="1:29" ht="39.75" customHeight="1">
      <c r="A30" s="755" t="s">
        <v>840</v>
      </c>
      <c r="B30" s="359" t="s">
        <v>28</v>
      </c>
      <c r="C30" s="704">
        <v>46218</v>
      </c>
      <c r="D30" s="704" t="s">
        <v>841</v>
      </c>
      <c r="E30" s="19" t="s">
        <v>260</v>
      </c>
      <c r="F30" s="716" t="s">
        <v>59</v>
      </c>
      <c r="G30" s="716" t="s">
        <v>842</v>
      </c>
      <c r="H30" s="717">
        <v>380</v>
      </c>
      <c r="I30" s="1149" t="s">
        <v>769</v>
      </c>
      <c r="J30" s="706" t="s">
        <v>36</v>
      </c>
      <c r="K30" s="735"/>
      <c r="L30" s="715">
        <v>45964</v>
      </c>
      <c r="M30" s="717" t="s">
        <v>110</v>
      </c>
      <c r="N30" s="727">
        <v>117414</v>
      </c>
      <c r="O30" s="717" t="s">
        <v>110</v>
      </c>
      <c r="P30" s="756" t="s">
        <v>38</v>
      </c>
      <c r="Q30" s="720">
        <v>45964</v>
      </c>
      <c r="R30" s="720"/>
      <c r="S30" s="373" t="s">
        <v>771</v>
      </c>
      <c r="T30" s="373" t="s">
        <v>771</v>
      </c>
      <c r="U30" s="721">
        <v>9181</v>
      </c>
      <c r="V30" s="757">
        <v>9179</v>
      </c>
      <c r="W30" s="710">
        <f t="shared" si="0"/>
        <v>2</v>
      </c>
      <c r="X30" s="383">
        <f t="shared" si="1"/>
        <v>0.99978215880623023</v>
      </c>
      <c r="Y30" s="709">
        <v>45992</v>
      </c>
      <c r="Z30" s="712">
        <v>1</v>
      </c>
      <c r="AA30" s="712">
        <v>0</v>
      </c>
      <c r="AB30" s="1150">
        <v>0</v>
      </c>
      <c r="AC30" s="827" t="s">
        <v>843</v>
      </c>
    </row>
    <row r="31" spans="1:29" ht="39.75" customHeight="1"/>
    <row r="32" spans="1:29" ht="39.75" customHeight="1"/>
    <row r="33" spans="1:1" ht="39.75" customHeight="1"/>
    <row r="34" spans="1:1" ht="39.75" customHeight="1"/>
    <row r="35" spans="1:1" ht="39.75" customHeight="1"/>
    <row r="42" spans="1:1">
      <c r="A42" t="s">
        <v>844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9:I11 I16:I17" xr:uid="{FF75A226-FC7F-404C-911A-49986724D48A}">
      <formula1>"On Track, In Jeopardy, Completed on Track, Completed, Completed -Missed TSD, On Hold Per Tillman"</formula1>
    </dataValidation>
    <dataValidation type="list" allowBlank="1" showInputMessage="1" showErrorMessage="1" sqref="I29:I30 I12:I15 I2:I8 I18: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6 U6:U7 R8 Q1:R7 S2:T28 L24:L30 L1:L17 U19 L20:L22 Q9:R23 U2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4"/>
  <sheetViews>
    <sheetView topLeftCell="A80" workbookViewId="0">
      <pane xSplit="1" topLeftCell="B261" activePane="topRight" state="frozen"/>
      <selection pane="topRight" activeCell="T268" sqref="T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845</v>
      </c>
      <c r="O1" s="435" t="s">
        <v>846</v>
      </c>
      <c r="P1" s="356" t="s">
        <v>94</v>
      </c>
      <c r="Q1" s="356" t="s">
        <v>97</v>
      </c>
      <c r="R1" s="356" t="s">
        <v>98</v>
      </c>
      <c r="S1" s="356" t="s">
        <v>69</v>
      </c>
      <c r="T1" s="356" t="s">
        <v>532</v>
      </c>
      <c r="U1" s="356" t="s">
        <v>493</v>
      </c>
      <c r="V1" s="356" t="s">
        <v>534</v>
      </c>
      <c r="W1" s="357" t="s">
        <v>535</v>
      </c>
      <c r="X1" s="356" t="s">
        <v>495</v>
      </c>
      <c r="Y1" s="356" t="s">
        <v>496</v>
      </c>
      <c r="Z1" s="436" t="s">
        <v>847</v>
      </c>
      <c r="AA1" s="822" t="s">
        <v>848</v>
      </c>
      <c r="AB1" s="1051" t="s">
        <v>849</v>
      </c>
    </row>
    <row r="2" spans="1:28" ht="39.75" customHeight="1">
      <c r="A2" s="297" t="s">
        <v>111</v>
      </c>
      <c r="B2" s="311" t="s">
        <v>34</v>
      </c>
      <c r="C2" s="299">
        <v>45868</v>
      </c>
      <c r="D2" s="18" t="s">
        <v>850</v>
      </c>
      <c r="E2" s="19">
        <v>45716</v>
      </c>
      <c r="F2" s="18" t="s">
        <v>51</v>
      </c>
      <c r="G2" s="950" t="s">
        <v>112</v>
      </c>
      <c r="H2" s="20">
        <v>0</v>
      </c>
      <c r="I2" s="304" t="s">
        <v>769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851</v>
      </c>
      <c r="AA2" s="373" t="s">
        <v>771</v>
      </c>
      <c r="AB2" s="258"/>
    </row>
    <row r="3" spans="1:28" ht="39.75" customHeight="1">
      <c r="A3" s="503" t="s">
        <v>115</v>
      </c>
      <c r="B3" s="311" t="s">
        <v>34</v>
      </c>
      <c r="C3" s="299">
        <v>45991</v>
      </c>
      <c r="D3" s="19" t="s">
        <v>852</v>
      </c>
      <c r="E3" s="305">
        <v>45707</v>
      </c>
      <c r="F3" s="18" t="s">
        <v>51</v>
      </c>
      <c r="G3" s="441" t="s">
        <v>116</v>
      </c>
      <c r="H3" s="304">
        <v>0</v>
      </c>
      <c r="I3" s="304" t="s">
        <v>769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853</v>
      </c>
    </row>
    <row r="4" spans="1:28" ht="39.75" customHeight="1">
      <c r="A4" s="297" t="s">
        <v>117</v>
      </c>
      <c r="B4" s="311" t="s">
        <v>34</v>
      </c>
      <c r="C4" s="19">
        <v>45807</v>
      </c>
      <c r="D4" s="19" t="s">
        <v>854</v>
      </c>
      <c r="E4" s="19">
        <v>45706</v>
      </c>
      <c r="F4" s="18" t="s">
        <v>51</v>
      </c>
      <c r="G4" s="306" t="s">
        <v>118</v>
      </c>
      <c r="H4" s="20">
        <v>56</v>
      </c>
      <c r="I4" s="304" t="s">
        <v>769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855</v>
      </c>
    </row>
    <row r="5" spans="1:28" ht="39.75" customHeight="1">
      <c r="A5" s="297" t="s">
        <v>128</v>
      </c>
      <c r="B5" s="311" t="s">
        <v>34</v>
      </c>
      <c r="C5" s="299">
        <v>45991</v>
      </c>
      <c r="D5" s="18" t="s">
        <v>856</v>
      </c>
      <c r="E5" s="19">
        <v>45716</v>
      </c>
      <c r="F5" s="18" t="s">
        <v>55</v>
      </c>
      <c r="G5" s="303" t="s">
        <v>121</v>
      </c>
      <c r="H5" s="20">
        <v>31</v>
      </c>
      <c r="I5" s="304" t="s">
        <v>769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857</v>
      </c>
      <c r="E6" s="19">
        <v>45735</v>
      </c>
      <c r="F6" s="18" t="s">
        <v>51</v>
      </c>
      <c r="G6" s="303" t="s">
        <v>138</v>
      </c>
      <c r="H6" s="20">
        <v>0</v>
      </c>
      <c r="I6" s="20" t="s">
        <v>769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852</v>
      </c>
      <c r="E7" s="367">
        <v>45866</v>
      </c>
      <c r="F7" s="366" t="s">
        <v>51</v>
      </c>
      <c r="G7" s="368" t="s">
        <v>141</v>
      </c>
      <c r="H7" s="369">
        <v>0</v>
      </c>
      <c r="I7" s="372" t="s">
        <v>769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771</v>
      </c>
      <c r="AA7" s="373" t="s">
        <v>771</v>
      </c>
      <c r="AB7" s="1056" t="s">
        <v>858</v>
      </c>
    </row>
    <row r="8" spans="1:28" ht="39.75" customHeight="1">
      <c r="A8" s="961" t="s">
        <v>859</v>
      </c>
      <c r="B8" s="1192" t="s">
        <v>34</v>
      </c>
      <c r="C8" s="598">
        <v>45955</v>
      </c>
      <c r="D8" s="599" t="s">
        <v>56</v>
      </c>
      <c r="E8" s="599">
        <v>45919</v>
      </c>
      <c r="F8" s="599" t="s">
        <v>53</v>
      </c>
      <c r="G8" s="1193" t="s">
        <v>860</v>
      </c>
      <c r="H8" s="313">
        <v>0</v>
      </c>
      <c r="I8" s="1194" t="s">
        <v>769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771</v>
      </c>
      <c r="AA8" s="373" t="s">
        <v>771</v>
      </c>
      <c r="AB8" s="1056" t="s">
        <v>861</v>
      </c>
    </row>
    <row r="9" spans="1:28" ht="39.75" customHeight="1">
      <c r="A9" s="297" t="s">
        <v>145</v>
      </c>
      <c r="B9" s="18" t="s">
        <v>31</v>
      </c>
      <c r="C9" s="19">
        <v>45772</v>
      </c>
      <c r="D9" s="19" t="s">
        <v>50</v>
      </c>
      <c r="E9" s="305">
        <v>45691</v>
      </c>
      <c r="F9" s="305" t="s">
        <v>57</v>
      </c>
      <c r="G9" s="303" t="s">
        <v>146</v>
      </c>
      <c r="H9" s="20">
        <v>0</v>
      </c>
      <c r="I9" s="304" t="s">
        <v>769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844</v>
      </c>
      <c r="E10" s="299">
        <v>45735</v>
      </c>
      <c r="F10" s="457" t="s">
        <v>57</v>
      </c>
      <c r="G10" s="442" t="s">
        <v>148</v>
      </c>
      <c r="H10" s="300">
        <v>0</v>
      </c>
      <c r="I10" s="301" t="s">
        <v>769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862</v>
      </c>
    </row>
    <row r="11" spans="1:28" ht="39.75" customHeight="1">
      <c r="A11" s="297" t="s">
        <v>149</v>
      </c>
      <c r="B11" s="298" t="s">
        <v>31</v>
      </c>
      <c r="C11" s="299">
        <v>45868</v>
      </c>
      <c r="D11" s="457" t="s">
        <v>56</v>
      </c>
      <c r="E11" s="299">
        <v>45813</v>
      </c>
      <c r="F11" s="457" t="s">
        <v>863</v>
      </c>
      <c r="G11" s="442" t="s">
        <v>150</v>
      </c>
      <c r="H11" s="300">
        <v>0</v>
      </c>
      <c r="I11" s="301" t="s">
        <v>769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864</v>
      </c>
    </row>
    <row r="12" spans="1:28" ht="39.75" customHeight="1">
      <c r="A12" s="297" t="s">
        <v>153</v>
      </c>
      <c r="B12" s="298" t="s">
        <v>31</v>
      </c>
      <c r="C12" s="299">
        <v>45807</v>
      </c>
      <c r="D12" s="457" t="s">
        <v>56</v>
      </c>
      <c r="E12" s="299">
        <v>45778</v>
      </c>
      <c r="F12" s="298" t="s">
        <v>57</v>
      </c>
      <c r="G12" s="495" t="s">
        <v>154</v>
      </c>
      <c r="H12" s="300">
        <v>0</v>
      </c>
      <c r="I12" s="300" t="s">
        <v>769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865</v>
      </c>
    </row>
    <row r="13" spans="1:28" ht="39.75" customHeight="1">
      <c r="A13" s="297" t="s">
        <v>866</v>
      </c>
      <c r="B13" s="18" t="s">
        <v>31</v>
      </c>
      <c r="C13" s="19">
        <v>45930</v>
      </c>
      <c r="D13" s="19" t="s">
        <v>50</v>
      </c>
      <c r="E13" s="19">
        <v>45918</v>
      </c>
      <c r="F13" s="18" t="s">
        <v>57</v>
      </c>
      <c r="G13" s="303"/>
      <c r="H13" s="20">
        <v>0</v>
      </c>
      <c r="I13" s="304" t="s">
        <v>769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867</v>
      </c>
    </row>
    <row r="14" spans="1:28" ht="39.75" customHeight="1">
      <c r="A14" s="297" t="s">
        <v>155</v>
      </c>
      <c r="B14" s="18" t="s">
        <v>31</v>
      </c>
      <c r="C14" s="19">
        <v>45787</v>
      </c>
      <c r="D14" s="305" t="s">
        <v>56</v>
      </c>
      <c r="E14" s="19">
        <v>45715</v>
      </c>
      <c r="F14" s="18" t="s">
        <v>57</v>
      </c>
      <c r="G14" s="303" t="s">
        <v>156</v>
      </c>
      <c r="H14" s="20">
        <v>0</v>
      </c>
      <c r="I14" s="304" t="s">
        <v>769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863</v>
      </c>
      <c r="G15" s="303" t="s">
        <v>158</v>
      </c>
      <c r="H15" s="20">
        <v>0</v>
      </c>
      <c r="I15" s="304" t="s">
        <v>769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868</v>
      </c>
    </row>
    <row r="16" spans="1:28" ht="39.75" customHeight="1">
      <c r="A16" s="297" t="s">
        <v>159</v>
      </c>
      <c r="B16" s="18" t="s">
        <v>31</v>
      </c>
      <c r="C16" s="19">
        <v>45899</v>
      </c>
      <c r="D16" s="305" t="s">
        <v>56</v>
      </c>
      <c r="E16" s="19">
        <v>45853</v>
      </c>
      <c r="F16" s="18" t="s">
        <v>57</v>
      </c>
      <c r="G16" s="18" t="s">
        <v>160</v>
      </c>
      <c r="H16" s="20">
        <v>0</v>
      </c>
      <c r="I16" s="20" t="s">
        <v>769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869</v>
      </c>
    </row>
    <row r="17" spans="1:28" ht="39.75" customHeight="1">
      <c r="A17" s="833" t="s">
        <v>870</v>
      </c>
      <c r="B17" s="705" t="s">
        <v>31</v>
      </c>
      <c r="C17" s="704">
        <v>46073</v>
      </c>
      <c r="D17" s="704" t="s">
        <v>50</v>
      </c>
      <c r="E17" s="704">
        <v>46042</v>
      </c>
      <c r="F17" s="705" t="s">
        <v>61</v>
      </c>
      <c r="G17" s="705" t="s">
        <v>871</v>
      </c>
      <c r="H17" s="706">
        <v>11</v>
      </c>
      <c r="I17" s="1149" t="s">
        <v>769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872</v>
      </c>
    </row>
    <row r="18" spans="1:28" ht="39.75" customHeight="1">
      <c r="A18" s="297" t="s">
        <v>163</v>
      </c>
      <c r="B18" s="298" t="s">
        <v>31</v>
      </c>
      <c r="C18" s="299">
        <v>45711</v>
      </c>
      <c r="D18" s="299" t="s">
        <v>873</v>
      </c>
      <c r="E18" s="299">
        <v>45693</v>
      </c>
      <c r="F18" s="457" t="s">
        <v>863</v>
      </c>
      <c r="G18" s="1196" t="s">
        <v>395</v>
      </c>
      <c r="H18" s="300">
        <v>54</v>
      </c>
      <c r="I18" s="301" t="s">
        <v>874</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874</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863</v>
      </c>
      <c r="G20" s="303" t="s">
        <v>168</v>
      </c>
      <c r="H20" s="20">
        <v>56</v>
      </c>
      <c r="I20" s="304" t="s">
        <v>874</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875</v>
      </c>
      <c r="E21" s="19">
        <v>45666</v>
      </c>
      <c r="F21" s="305" t="s">
        <v>57</v>
      </c>
      <c r="G21" s="306" t="s">
        <v>176</v>
      </c>
      <c r="H21" s="20">
        <v>23</v>
      </c>
      <c r="I21" s="20" t="s">
        <v>769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874</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874</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876</v>
      </c>
      <c r="E24" s="19">
        <v>45693</v>
      </c>
      <c r="F24" s="305" t="s">
        <v>863</v>
      </c>
      <c r="G24" s="306" t="s">
        <v>182</v>
      </c>
      <c r="H24" s="20">
        <v>65</v>
      </c>
      <c r="I24" s="304" t="s">
        <v>874</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874</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863</v>
      </c>
      <c r="G26" s="303" t="s">
        <v>186</v>
      </c>
      <c r="H26" s="20">
        <v>50</v>
      </c>
      <c r="I26" s="20" t="s">
        <v>874</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863</v>
      </c>
      <c r="G27" s="303" t="s">
        <v>188</v>
      </c>
      <c r="H27" s="20">
        <v>52</v>
      </c>
      <c r="I27" s="20" t="s">
        <v>769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863</v>
      </c>
      <c r="G29" s="303" t="s">
        <v>192</v>
      </c>
      <c r="H29" s="20">
        <v>51</v>
      </c>
      <c r="I29" s="304" t="s">
        <v>874</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863</v>
      </c>
      <c r="G30" s="303" t="s">
        <v>194</v>
      </c>
      <c r="H30" s="20">
        <v>59</v>
      </c>
      <c r="I30" s="304" t="s">
        <v>769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877</v>
      </c>
      <c r="H31" s="20">
        <v>35</v>
      </c>
      <c r="I31" s="20" t="s">
        <v>769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863</v>
      </c>
      <c r="G32" s="441" t="s">
        <v>196</v>
      </c>
      <c r="H32" s="20">
        <v>22</v>
      </c>
      <c r="I32" s="20" t="s">
        <v>769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863</v>
      </c>
      <c r="G33" s="298" t="s">
        <v>198</v>
      </c>
      <c r="H33" s="300">
        <v>58</v>
      </c>
      <c r="I33" s="300" t="s">
        <v>769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878</v>
      </c>
    </row>
    <row r="34" spans="1:28" ht="39.75" customHeight="1">
      <c r="A34" s="650" t="s">
        <v>879</v>
      </c>
      <c r="B34" s="358" t="s">
        <v>31</v>
      </c>
      <c r="C34" s="367">
        <v>45899</v>
      </c>
      <c r="D34" s="1233" t="s">
        <v>880</v>
      </c>
      <c r="E34" s="367">
        <v>45889</v>
      </c>
      <c r="F34" s="375" t="s">
        <v>863</v>
      </c>
      <c r="G34" s="368"/>
      <c r="H34" s="369">
        <v>76</v>
      </c>
      <c r="I34" s="372" t="s">
        <v>769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881</v>
      </c>
    </row>
    <row r="35" spans="1:28" ht="39.75" customHeight="1">
      <c r="A35" s="650" t="s">
        <v>199</v>
      </c>
      <c r="B35" s="366" t="s">
        <v>31</v>
      </c>
      <c r="C35" s="367">
        <v>45930</v>
      </c>
      <c r="D35" s="367" t="s">
        <v>56</v>
      </c>
      <c r="E35" s="345">
        <v>45880</v>
      </c>
      <c r="F35" s="345" t="s">
        <v>863</v>
      </c>
      <c r="G35" s="366" t="s">
        <v>200</v>
      </c>
      <c r="H35" s="369">
        <v>62</v>
      </c>
      <c r="I35" s="369" t="s">
        <v>769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882</v>
      </c>
    </row>
    <row r="36" spans="1:28" ht="39.75" customHeight="1">
      <c r="A36" s="297" t="s">
        <v>201</v>
      </c>
      <c r="B36" s="298" t="s">
        <v>31</v>
      </c>
      <c r="C36" s="19">
        <v>45930</v>
      </c>
      <c r="D36" s="299" t="s">
        <v>56</v>
      </c>
      <c r="E36" s="457">
        <v>45882</v>
      </c>
      <c r="F36" s="457" t="s">
        <v>863</v>
      </c>
      <c r="G36" s="298" t="s">
        <v>202</v>
      </c>
      <c r="H36" s="300">
        <v>85</v>
      </c>
      <c r="I36" s="300" t="s">
        <v>769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883</v>
      </c>
    </row>
    <row r="37" spans="1:28" ht="39.75" customHeight="1">
      <c r="A37" s="297" t="s">
        <v>884</v>
      </c>
      <c r="B37" s="298" t="s">
        <v>31</v>
      </c>
      <c r="C37" s="19">
        <v>45930</v>
      </c>
      <c r="D37" s="299" t="s">
        <v>56</v>
      </c>
      <c r="E37" s="299">
        <v>45896</v>
      </c>
      <c r="F37" s="457" t="s">
        <v>863</v>
      </c>
      <c r="G37" s="298" t="s">
        <v>206</v>
      </c>
      <c r="H37" s="300">
        <v>72</v>
      </c>
      <c r="I37" s="300" t="s">
        <v>769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885</v>
      </c>
    </row>
    <row r="38" spans="1:28" ht="39.75" customHeight="1">
      <c r="A38" s="650" t="s">
        <v>886</v>
      </c>
      <c r="B38" s="358" t="s">
        <v>31</v>
      </c>
      <c r="C38" s="367">
        <v>45930</v>
      </c>
      <c r="D38" s="360" t="s">
        <v>56</v>
      </c>
      <c r="E38" s="360">
        <v>45896</v>
      </c>
      <c r="F38" s="358" t="s">
        <v>863</v>
      </c>
      <c r="G38" s="358" t="s">
        <v>887</v>
      </c>
      <c r="H38" s="362">
        <v>66</v>
      </c>
      <c r="I38" s="362" t="s">
        <v>769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888</v>
      </c>
    </row>
    <row r="39" spans="1:28" ht="39.75" customHeight="1">
      <c r="A39" s="297" t="s">
        <v>203</v>
      </c>
      <c r="B39" s="298" t="s">
        <v>31</v>
      </c>
      <c r="C39" s="19">
        <v>45868</v>
      </c>
      <c r="D39" s="457" t="s">
        <v>56</v>
      </c>
      <c r="E39" s="457">
        <v>45839</v>
      </c>
      <c r="F39" s="298" t="s">
        <v>57</v>
      </c>
      <c r="G39" s="298" t="s">
        <v>204</v>
      </c>
      <c r="H39" s="300">
        <v>77</v>
      </c>
      <c r="I39" s="300" t="s">
        <v>769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889</v>
      </c>
    </row>
    <row r="40" spans="1:28" ht="39.75" customHeight="1">
      <c r="A40" s="297" t="s">
        <v>890</v>
      </c>
      <c r="B40" s="298" t="s">
        <v>31</v>
      </c>
      <c r="C40" s="19">
        <v>45930</v>
      </c>
      <c r="D40" s="299" t="s">
        <v>56</v>
      </c>
      <c r="E40" s="457">
        <v>45910</v>
      </c>
      <c r="F40" s="457" t="s">
        <v>863</v>
      </c>
      <c r="G40" s="298" t="s">
        <v>891</v>
      </c>
      <c r="H40" s="300">
        <v>87</v>
      </c>
      <c r="I40" s="300" t="s">
        <v>769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892</v>
      </c>
    </row>
    <row r="41" spans="1:28" ht="39.75" customHeight="1">
      <c r="A41" s="297" t="s">
        <v>205</v>
      </c>
      <c r="B41" s="298" t="s">
        <v>31</v>
      </c>
      <c r="C41" s="19">
        <v>45868</v>
      </c>
      <c r="D41" s="457" t="s">
        <v>56</v>
      </c>
      <c r="E41" s="457">
        <v>45840</v>
      </c>
      <c r="F41" s="299" t="s">
        <v>57</v>
      </c>
      <c r="G41" s="298" t="s">
        <v>206</v>
      </c>
      <c r="H41" s="300">
        <v>81</v>
      </c>
      <c r="I41" s="300" t="s">
        <v>769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893</v>
      </c>
    </row>
    <row r="42" spans="1:28" ht="39.75" customHeight="1">
      <c r="A42" s="297" t="s">
        <v>207</v>
      </c>
      <c r="B42" s="298" t="s">
        <v>31</v>
      </c>
      <c r="C42" s="19">
        <v>45868</v>
      </c>
      <c r="D42" s="457" t="s">
        <v>56</v>
      </c>
      <c r="E42" s="457">
        <v>45839</v>
      </c>
      <c r="F42" s="298" t="s">
        <v>57</v>
      </c>
      <c r="G42" s="298" t="s">
        <v>208</v>
      </c>
      <c r="H42" s="300">
        <v>86</v>
      </c>
      <c r="I42" s="300" t="s">
        <v>769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894</v>
      </c>
    </row>
    <row r="43" spans="1:28" ht="39.75" customHeight="1">
      <c r="A43" s="297" t="s">
        <v>209</v>
      </c>
      <c r="B43" s="298" t="s">
        <v>31</v>
      </c>
      <c r="C43" s="19">
        <v>45868</v>
      </c>
      <c r="D43" s="457" t="s">
        <v>56</v>
      </c>
      <c r="E43" s="457">
        <v>45833</v>
      </c>
      <c r="F43" s="298" t="s">
        <v>863</v>
      </c>
      <c r="G43" s="298" t="s">
        <v>210</v>
      </c>
      <c r="H43" s="300">
        <v>66</v>
      </c>
      <c r="I43" s="300" t="s">
        <v>769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895</v>
      </c>
    </row>
    <row r="44" spans="1:28" ht="39.75" customHeight="1">
      <c r="A44" s="297" t="s">
        <v>211</v>
      </c>
      <c r="B44" s="298" t="s">
        <v>31</v>
      </c>
      <c r="C44" s="19">
        <v>45868</v>
      </c>
      <c r="D44" s="457" t="s">
        <v>56</v>
      </c>
      <c r="E44" s="457">
        <v>45839</v>
      </c>
      <c r="F44" s="299" t="s">
        <v>57</v>
      </c>
      <c r="G44" s="298" t="s">
        <v>212</v>
      </c>
      <c r="H44" s="300">
        <v>43</v>
      </c>
      <c r="I44" s="300" t="s">
        <v>769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896</v>
      </c>
    </row>
    <row r="45" spans="1:28" ht="39.75" customHeight="1">
      <c r="A45" s="297" t="s">
        <v>213</v>
      </c>
      <c r="B45" s="298" t="s">
        <v>31</v>
      </c>
      <c r="C45" s="19">
        <v>45899</v>
      </c>
      <c r="D45" s="299" t="s">
        <v>56</v>
      </c>
      <c r="E45" s="299">
        <v>45887</v>
      </c>
      <c r="F45" s="457" t="s">
        <v>863</v>
      </c>
      <c r="G45" s="495" t="s">
        <v>897</v>
      </c>
      <c r="H45" s="300">
        <v>73</v>
      </c>
      <c r="I45" s="301" t="s">
        <v>769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898</v>
      </c>
    </row>
    <row r="46" spans="1:28" ht="39.75" customHeight="1">
      <c r="A46" s="297" t="s">
        <v>215</v>
      </c>
      <c r="B46" s="18" t="s">
        <v>31</v>
      </c>
      <c r="C46" s="19">
        <v>45899</v>
      </c>
      <c r="D46" s="19" t="s">
        <v>56</v>
      </c>
      <c r="E46" s="19">
        <v>45887</v>
      </c>
      <c r="F46" s="18" t="s">
        <v>57</v>
      </c>
      <c r="G46" s="303" t="s">
        <v>899</v>
      </c>
      <c r="H46" s="20">
        <v>84</v>
      </c>
      <c r="I46" s="304" t="s">
        <v>769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900</v>
      </c>
    </row>
    <row r="47" spans="1:28" ht="39.75" customHeight="1">
      <c r="A47" s="833" t="s">
        <v>901</v>
      </c>
      <c r="B47" s="705" t="s">
        <v>31</v>
      </c>
      <c r="C47" s="704">
        <v>46006</v>
      </c>
      <c r="D47" s="704" t="s">
        <v>56</v>
      </c>
      <c r="E47" s="704">
        <v>45999</v>
      </c>
      <c r="F47" s="705" t="s">
        <v>57</v>
      </c>
      <c r="G47" s="705" t="s">
        <v>902</v>
      </c>
      <c r="H47" s="706">
        <v>87</v>
      </c>
      <c r="I47" s="1149" t="s">
        <v>769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771</v>
      </c>
      <c r="AA47" s="373" t="s">
        <v>771</v>
      </c>
      <c r="AB47" s="713" t="s">
        <v>903</v>
      </c>
    </row>
    <row r="48" spans="1:28" ht="39.75" customHeight="1">
      <c r="A48" s="297" t="s">
        <v>216</v>
      </c>
      <c r="B48" s="18" t="s">
        <v>31</v>
      </c>
      <c r="C48" s="19">
        <v>45862</v>
      </c>
      <c r="D48" s="305" t="s">
        <v>56</v>
      </c>
      <c r="E48" s="19">
        <v>45758</v>
      </c>
      <c r="F48" s="305" t="s">
        <v>57</v>
      </c>
      <c r="G48" s="442" t="s">
        <v>217</v>
      </c>
      <c r="H48" s="20">
        <v>62</v>
      </c>
      <c r="I48" s="20" t="s">
        <v>769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904</v>
      </c>
    </row>
    <row r="52" spans="1:28" ht="39.75" customHeight="1">
      <c r="A52" s="563" t="s">
        <v>905</v>
      </c>
      <c r="B52" s="358" t="s">
        <v>31</v>
      </c>
      <c r="C52" s="360">
        <v>46006</v>
      </c>
      <c r="D52" s="360" t="s">
        <v>56</v>
      </c>
      <c r="E52" s="360">
        <v>45979</v>
      </c>
      <c r="F52" s="358" t="s">
        <v>863</v>
      </c>
      <c r="G52" s="361" t="s">
        <v>906</v>
      </c>
      <c r="H52" s="362">
        <v>28</v>
      </c>
      <c r="I52" s="1149" t="s">
        <v>769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907</v>
      </c>
    </row>
    <row r="53" spans="1:28" ht="39.75" customHeight="1">
      <c r="A53" s="297" t="s">
        <v>908</v>
      </c>
      <c r="B53" s="18" t="s">
        <v>31</v>
      </c>
      <c r="C53" s="19">
        <v>45945</v>
      </c>
      <c r="D53" s="19" t="s">
        <v>56</v>
      </c>
      <c r="E53" s="19">
        <v>45945</v>
      </c>
      <c r="F53" s="18" t="s">
        <v>61</v>
      </c>
      <c r="G53" s="303"/>
      <c r="H53" s="20">
        <v>59</v>
      </c>
      <c r="I53" s="304" t="s">
        <v>769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909</v>
      </c>
    </row>
    <row r="54" spans="1:28" ht="39.75" customHeight="1">
      <c r="A54" s="563" t="s">
        <v>910</v>
      </c>
      <c r="B54" s="358" t="s">
        <v>31</v>
      </c>
      <c r="C54" s="367">
        <v>45960</v>
      </c>
      <c r="D54" s="360" t="s">
        <v>56</v>
      </c>
      <c r="E54" s="360">
        <v>45936</v>
      </c>
      <c r="F54" s="358" t="s">
        <v>61</v>
      </c>
      <c r="G54" s="361"/>
      <c r="H54" s="362">
        <v>35</v>
      </c>
      <c r="I54" s="1149" t="s">
        <v>769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911</v>
      </c>
    </row>
    <row r="55" spans="1:28" ht="39.75" customHeight="1">
      <c r="A55" s="660" t="s">
        <v>912</v>
      </c>
      <c r="B55" s="358" t="s">
        <v>31</v>
      </c>
      <c r="C55" s="367">
        <v>45945</v>
      </c>
      <c r="D55" s="360" t="s">
        <v>56</v>
      </c>
      <c r="E55" s="360">
        <v>45932</v>
      </c>
      <c r="F55" s="358" t="s">
        <v>863</v>
      </c>
      <c r="G55" s="361"/>
      <c r="H55" s="362">
        <v>34</v>
      </c>
      <c r="I55" s="1149" t="s">
        <v>769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771</v>
      </c>
      <c r="AA55" s="373" t="s">
        <v>771</v>
      </c>
      <c r="AB55" s="603" t="s">
        <v>913</v>
      </c>
    </row>
    <row r="56" spans="1:28" ht="39.75" customHeight="1">
      <c r="A56" s="563" t="s">
        <v>914</v>
      </c>
      <c r="B56" s="358" t="s">
        <v>31</v>
      </c>
      <c r="C56" s="367">
        <v>45960</v>
      </c>
      <c r="D56" s="360" t="s">
        <v>815</v>
      </c>
      <c r="E56" s="360">
        <v>45932</v>
      </c>
      <c r="F56" s="358" t="s">
        <v>57</v>
      </c>
      <c r="G56" s="361"/>
      <c r="H56" s="362">
        <v>79</v>
      </c>
      <c r="I56" s="1149" t="s">
        <v>769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915</v>
      </c>
    </row>
    <row r="57" spans="1:28" ht="39.75" customHeight="1">
      <c r="A57" s="563" t="s">
        <v>916</v>
      </c>
      <c r="B57" s="358" t="s">
        <v>31</v>
      </c>
      <c r="C57" s="367">
        <v>45960</v>
      </c>
      <c r="D57" s="360" t="s">
        <v>56</v>
      </c>
      <c r="E57" s="360">
        <v>45936</v>
      </c>
      <c r="F57" s="358" t="s">
        <v>57</v>
      </c>
      <c r="G57" s="361"/>
      <c r="H57" s="362">
        <v>75</v>
      </c>
      <c r="I57" s="1149" t="s">
        <v>769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771</v>
      </c>
      <c r="AB57" s="104" t="s">
        <v>917</v>
      </c>
    </row>
    <row r="58" spans="1:28" ht="39.75" customHeight="1">
      <c r="A58" s="563" t="s">
        <v>918</v>
      </c>
      <c r="B58" s="358" t="s">
        <v>31</v>
      </c>
      <c r="C58" s="367">
        <v>45976</v>
      </c>
      <c r="D58" s="360" t="s">
        <v>56</v>
      </c>
      <c r="E58" s="360">
        <v>45959</v>
      </c>
      <c r="F58" s="358" t="s">
        <v>61</v>
      </c>
      <c r="G58" s="361"/>
      <c r="H58" s="362">
        <v>61</v>
      </c>
      <c r="I58" s="1149" t="s">
        <v>769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771</v>
      </c>
      <c r="AB58" s="352" t="s">
        <v>919</v>
      </c>
    </row>
    <row r="59" spans="1:28" ht="39.75" customHeight="1">
      <c r="A59" s="563" t="s">
        <v>920</v>
      </c>
      <c r="B59" s="358" t="s">
        <v>31</v>
      </c>
      <c r="C59" s="367">
        <v>45976</v>
      </c>
      <c r="D59" s="360" t="s">
        <v>56</v>
      </c>
      <c r="E59" s="360">
        <v>45959</v>
      </c>
      <c r="F59" s="358" t="s">
        <v>921</v>
      </c>
      <c r="G59" s="361"/>
      <c r="H59" s="362">
        <v>69</v>
      </c>
      <c r="I59" s="1149" t="s">
        <v>769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922</v>
      </c>
      <c r="AB59" s="1234" t="s">
        <v>923</v>
      </c>
    </row>
    <row r="60" spans="1:28" ht="39.75" customHeight="1">
      <c r="A60" s="563" t="s">
        <v>924</v>
      </c>
      <c r="B60" s="358" t="s">
        <v>31</v>
      </c>
      <c r="C60" s="367">
        <v>45976</v>
      </c>
      <c r="D60" s="360" t="s">
        <v>56</v>
      </c>
      <c r="E60" s="360">
        <v>45958</v>
      </c>
      <c r="F60" s="358" t="s">
        <v>61</v>
      </c>
      <c r="G60" s="361"/>
      <c r="H60" s="362">
        <v>48</v>
      </c>
      <c r="I60" s="1149" t="s">
        <v>769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925</v>
      </c>
    </row>
    <row r="61" spans="1:28" ht="39.75" customHeight="1">
      <c r="A61" s="833" t="s">
        <v>926</v>
      </c>
      <c r="B61" s="705" t="s">
        <v>31</v>
      </c>
      <c r="C61" s="704">
        <v>46006</v>
      </c>
      <c r="D61" s="704" t="s">
        <v>56</v>
      </c>
      <c r="E61" s="704">
        <v>46021</v>
      </c>
      <c r="F61" s="705" t="s">
        <v>57</v>
      </c>
      <c r="G61" s="705" t="s">
        <v>927</v>
      </c>
      <c r="H61" s="706">
        <v>85</v>
      </c>
      <c r="I61" s="1149" t="s">
        <v>769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928</v>
      </c>
    </row>
    <row r="62" spans="1:28" ht="39.75" customHeight="1">
      <c r="A62" s="833" t="s">
        <v>929</v>
      </c>
      <c r="B62" s="705" t="s">
        <v>31</v>
      </c>
      <c r="C62" s="704">
        <v>46052</v>
      </c>
      <c r="D62" s="704" t="s">
        <v>880</v>
      </c>
      <c r="E62" s="704">
        <v>46021</v>
      </c>
      <c r="F62" s="705" t="s">
        <v>61</v>
      </c>
      <c r="G62" s="705" t="s">
        <v>930</v>
      </c>
      <c r="H62" s="706">
        <v>58</v>
      </c>
      <c r="I62" s="1149" t="s">
        <v>769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931</v>
      </c>
    </row>
    <row r="63" spans="1:28" ht="39.75" customHeight="1">
      <c r="A63" s="833" t="s">
        <v>932</v>
      </c>
      <c r="B63" s="705" t="s">
        <v>31</v>
      </c>
      <c r="C63" s="704">
        <v>46052</v>
      </c>
      <c r="D63" s="704" t="s">
        <v>815</v>
      </c>
      <c r="E63" s="704">
        <v>46045</v>
      </c>
      <c r="F63" s="705" t="s">
        <v>61</v>
      </c>
      <c r="G63" s="705" t="s">
        <v>933</v>
      </c>
      <c r="H63" s="706">
        <v>69</v>
      </c>
      <c r="I63" s="1149" t="s">
        <v>769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934</v>
      </c>
    </row>
    <row r="64" spans="1:28" ht="39.75" customHeight="1">
      <c r="A64" s="297" t="s">
        <v>169</v>
      </c>
      <c r="B64" s="18" t="s">
        <v>31</v>
      </c>
      <c r="C64" s="19">
        <v>45925</v>
      </c>
      <c r="D64" s="305" t="s">
        <v>56</v>
      </c>
      <c r="E64" s="19">
        <v>45755</v>
      </c>
      <c r="F64" s="305" t="s">
        <v>863</v>
      </c>
      <c r="G64" s="442" t="s">
        <v>170</v>
      </c>
      <c r="H64" s="20">
        <v>82</v>
      </c>
      <c r="I64" s="304" t="s">
        <v>769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844</v>
      </c>
      <c r="E65" s="19">
        <v>45749</v>
      </c>
      <c r="F65" s="305" t="s">
        <v>863</v>
      </c>
      <c r="G65" s="303" t="s">
        <v>172</v>
      </c>
      <c r="H65" s="20">
        <v>79</v>
      </c>
      <c r="I65" s="304" t="s">
        <v>769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935</v>
      </c>
      <c r="B66" s="358" t="s">
        <v>31</v>
      </c>
      <c r="C66" s="367">
        <v>45991</v>
      </c>
      <c r="D66" s="360" t="s">
        <v>815</v>
      </c>
      <c r="E66" s="360">
        <v>45936</v>
      </c>
      <c r="F66" s="358" t="s">
        <v>61</v>
      </c>
      <c r="G66" s="361"/>
      <c r="H66" s="362">
        <v>83</v>
      </c>
      <c r="I66" s="1149" t="s">
        <v>769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936</v>
      </c>
    </row>
    <row r="67" spans="1:28" ht="39.75" customHeight="1">
      <c r="A67" s="297" t="s">
        <v>173</v>
      </c>
      <c r="B67" s="18" t="s">
        <v>31</v>
      </c>
      <c r="C67" s="19">
        <v>45925</v>
      </c>
      <c r="D67" s="305" t="s">
        <v>56</v>
      </c>
      <c r="E67" s="19">
        <v>45749</v>
      </c>
      <c r="F67" s="305" t="s">
        <v>57</v>
      </c>
      <c r="G67" s="303" t="s">
        <v>174</v>
      </c>
      <c r="H67" s="20">
        <v>59</v>
      </c>
      <c r="I67" s="304" t="s">
        <v>769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937</v>
      </c>
      <c r="B68" s="18" t="s">
        <v>31</v>
      </c>
      <c r="C68" s="19">
        <v>45930</v>
      </c>
      <c r="D68" s="19" t="s">
        <v>56</v>
      </c>
      <c r="E68" s="19">
        <v>45884</v>
      </c>
      <c r="F68" s="18" t="s">
        <v>863</v>
      </c>
      <c r="G68" s="303"/>
      <c r="H68" s="20">
        <v>69</v>
      </c>
      <c r="I68" s="304" t="s">
        <v>769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938</v>
      </c>
    </row>
    <row r="69" spans="1:28" ht="39.75" customHeight="1">
      <c r="A69" s="563" t="s">
        <v>939</v>
      </c>
      <c r="B69" s="358" t="s">
        <v>31</v>
      </c>
      <c r="C69" s="360">
        <v>45991</v>
      </c>
      <c r="D69" s="360" t="s">
        <v>56</v>
      </c>
      <c r="E69" s="360">
        <v>45966</v>
      </c>
      <c r="F69" s="358" t="s">
        <v>57</v>
      </c>
      <c r="G69" s="361" t="s">
        <v>940</v>
      </c>
      <c r="H69" s="362">
        <v>69</v>
      </c>
      <c r="I69" s="1149" t="s">
        <v>769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941</v>
      </c>
    </row>
    <row r="70" spans="1:28" ht="39.75" customHeight="1">
      <c r="A70" s="563" t="s">
        <v>942</v>
      </c>
      <c r="B70" s="358" t="s">
        <v>31</v>
      </c>
      <c r="C70" s="360">
        <v>46001</v>
      </c>
      <c r="D70" s="360" t="s">
        <v>56</v>
      </c>
      <c r="E70" s="360">
        <v>45966</v>
      </c>
      <c r="F70" s="358" t="s">
        <v>57</v>
      </c>
      <c r="G70" s="361" t="s">
        <v>943</v>
      </c>
      <c r="H70" s="362">
        <v>88</v>
      </c>
      <c r="I70" s="1149" t="s">
        <v>769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944</v>
      </c>
    </row>
    <row r="71" spans="1:28" ht="39.75" customHeight="1">
      <c r="A71" s="563" t="s">
        <v>945</v>
      </c>
      <c r="B71" s="358" t="s">
        <v>31</v>
      </c>
      <c r="C71" s="360">
        <v>45991</v>
      </c>
      <c r="D71" s="360" t="s">
        <v>56</v>
      </c>
      <c r="E71" s="360">
        <v>45966</v>
      </c>
      <c r="F71" s="358" t="s">
        <v>61</v>
      </c>
      <c r="G71" s="361" t="s">
        <v>946</v>
      </c>
      <c r="H71" s="362">
        <v>75</v>
      </c>
      <c r="I71" s="1149" t="s">
        <v>769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947</v>
      </c>
    </row>
    <row r="72" spans="1:28" ht="39.75" customHeight="1">
      <c r="A72" s="563" t="s">
        <v>948</v>
      </c>
      <c r="B72" s="358" t="s">
        <v>31</v>
      </c>
      <c r="C72" s="360">
        <v>46001</v>
      </c>
      <c r="D72" s="360" t="s">
        <v>56</v>
      </c>
      <c r="E72" s="360">
        <v>45966</v>
      </c>
      <c r="F72" s="358" t="s">
        <v>57</v>
      </c>
      <c r="G72" s="1353" t="s">
        <v>949</v>
      </c>
      <c r="H72" s="362">
        <v>77</v>
      </c>
      <c r="I72" s="1354" t="s">
        <v>769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950</v>
      </c>
    </row>
    <row r="73" spans="1:28" ht="39.75" customHeight="1">
      <c r="A73" s="833" t="s">
        <v>951</v>
      </c>
      <c r="B73" s="705" t="s">
        <v>31</v>
      </c>
      <c r="C73" s="704">
        <v>46001</v>
      </c>
      <c r="D73" s="704" t="s">
        <v>56</v>
      </c>
      <c r="E73" s="704">
        <v>46009</v>
      </c>
      <c r="F73" s="705" t="s">
        <v>57</v>
      </c>
      <c r="G73" s="705" t="s">
        <v>952</v>
      </c>
      <c r="H73" s="706">
        <v>48</v>
      </c>
      <c r="I73" s="1149" t="s">
        <v>769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953</v>
      </c>
    </row>
    <row r="74" spans="1:28" ht="39.75" customHeight="1">
      <c r="A74" s="833" t="s">
        <v>954</v>
      </c>
      <c r="B74" s="705" t="s">
        <v>31</v>
      </c>
      <c r="C74" s="704">
        <v>46001</v>
      </c>
      <c r="D74" s="704" t="s">
        <v>56</v>
      </c>
      <c r="E74" s="704">
        <v>46009</v>
      </c>
      <c r="F74" s="705" t="s">
        <v>57</v>
      </c>
      <c r="G74" s="705" t="s">
        <v>955</v>
      </c>
      <c r="H74" s="706">
        <v>56</v>
      </c>
      <c r="I74" s="1149" t="s">
        <v>769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956</v>
      </c>
    </row>
    <row r="75" spans="1:28" ht="39.75" customHeight="1">
      <c r="A75" s="297" t="s">
        <v>225</v>
      </c>
      <c r="B75" s="302" t="s">
        <v>31</v>
      </c>
      <c r="C75" s="19">
        <v>45688</v>
      </c>
      <c r="D75" s="19" t="s">
        <v>957</v>
      </c>
      <c r="E75" s="19">
        <v>45684</v>
      </c>
      <c r="F75" s="305" t="s">
        <v>863</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958</v>
      </c>
      <c r="H77" s="635">
        <v>0</v>
      </c>
      <c r="I77" s="1203" t="s">
        <v>769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959</v>
      </c>
    </row>
    <row r="78" spans="1:28" ht="39.75" customHeight="1">
      <c r="A78" s="563" t="s">
        <v>960</v>
      </c>
      <c r="B78" s="358" t="s">
        <v>31</v>
      </c>
      <c r="C78" s="360">
        <v>45959</v>
      </c>
      <c r="D78" s="360" t="s">
        <v>56</v>
      </c>
      <c r="E78" s="360">
        <v>45961</v>
      </c>
      <c r="F78" s="358" t="s">
        <v>61</v>
      </c>
      <c r="G78" s="705"/>
      <c r="H78" s="1061">
        <v>0</v>
      </c>
      <c r="I78" s="1149" t="s">
        <v>769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771</v>
      </c>
      <c r="AB78" s="829" t="s">
        <v>961</v>
      </c>
    </row>
    <row r="79" spans="1:28" ht="39.75" customHeight="1">
      <c r="A79" s="297" t="s">
        <v>962</v>
      </c>
      <c r="B79" s="355" t="s">
        <v>31</v>
      </c>
      <c r="C79" s="19">
        <v>45899</v>
      </c>
      <c r="D79" s="18" t="s">
        <v>963</v>
      </c>
      <c r="E79" s="299">
        <v>45876</v>
      </c>
      <c r="F79" s="305" t="s">
        <v>863</v>
      </c>
      <c r="G79" s="495" t="s">
        <v>964</v>
      </c>
      <c r="H79" s="300">
        <v>0</v>
      </c>
      <c r="I79" s="301" t="s">
        <v>769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965</v>
      </c>
    </row>
    <row r="80" spans="1:28" ht="39.75" customHeight="1">
      <c r="A80" s="297" t="s">
        <v>966</v>
      </c>
      <c r="B80" s="355" t="s">
        <v>31</v>
      </c>
      <c r="C80" s="19">
        <v>45930</v>
      </c>
      <c r="D80" s="457" t="s">
        <v>50</v>
      </c>
      <c r="E80" s="299">
        <v>45902</v>
      </c>
      <c r="F80" s="298" t="s">
        <v>57</v>
      </c>
      <c r="G80" s="1196"/>
      <c r="H80" s="300">
        <v>0</v>
      </c>
      <c r="I80" s="301" t="s">
        <v>769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967</v>
      </c>
    </row>
    <row r="81" spans="1:28" ht="39.75" customHeight="1">
      <c r="A81" s="297" t="s">
        <v>239</v>
      </c>
      <c r="B81" s="298" t="s">
        <v>31</v>
      </c>
      <c r="C81" s="19">
        <v>45899</v>
      </c>
      <c r="D81" s="299" t="s">
        <v>56</v>
      </c>
      <c r="E81" s="299">
        <v>45870</v>
      </c>
      <c r="F81" s="457" t="s">
        <v>863</v>
      </c>
      <c r="G81" s="495" t="s">
        <v>240</v>
      </c>
      <c r="H81" s="300">
        <v>0</v>
      </c>
      <c r="I81" s="300" t="s">
        <v>769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968</v>
      </c>
    </row>
    <row r="82" spans="1:28" ht="39.75" customHeight="1">
      <c r="A82" s="960" t="s">
        <v>969</v>
      </c>
      <c r="B82" s="643" t="s">
        <v>31</v>
      </c>
      <c r="C82" s="360">
        <v>45975</v>
      </c>
      <c r="D82" s="360" t="s">
        <v>970</v>
      </c>
      <c r="E82" s="360">
        <v>45982</v>
      </c>
      <c r="F82" s="375" t="s">
        <v>57</v>
      </c>
      <c r="G82" s="361" t="s">
        <v>971</v>
      </c>
      <c r="H82" s="362">
        <v>0</v>
      </c>
      <c r="I82" s="362" t="s">
        <v>769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972</v>
      </c>
      <c r="B83" s="705" t="s">
        <v>31</v>
      </c>
      <c r="C83" s="704">
        <v>45675</v>
      </c>
      <c r="D83" s="704" t="s">
        <v>56</v>
      </c>
      <c r="E83" s="704">
        <v>46006</v>
      </c>
      <c r="F83" s="705" t="s">
        <v>61</v>
      </c>
      <c r="G83" s="705"/>
      <c r="H83" s="706">
        <v>0</v>
      </c>
      <c r="I83" s="706" t="s">
        <v>769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771</v>
      </c>
      <c r="AB83" s="938" t="s">
        <v>973</v>
      </c>
    </row>
    <row r="84" spans="1:28" ht="39.75" customHeight="1">
      <c r="A84" s="297" t="s">
        <v>241</v>
      </c>
      <c r="B84" s="298" t="s">
        <v>31</v>
      </c>
      <c r="C84" s="457">
        <v>45805</v>
      </c>
      <c r="D84" s="457" t="s">
        <v>56</v>
      </c>
      <c r="E84" s="457">
        <v>45695</v>
      </c>
      <c r="F84" s="457" t="s">
        <v>863</v>
      </c>
      <c r="G84" s="1210" t="s">
        <v>242</v>
      </c>
      <c r="H84" s="300">
        <v>0</v>
      </c>
      <c r="I84" s="301" t="s">
        <v>769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974</v>
      </c>
    </row>
    <row r="85" spans="1:28" ht="39.75" customHeight="1">
      <c r="A85" s="297" t="s">
        <v>243</v>
      </c>
      <c r="B85" s="298" t="s">
        <v>31</v>
      </c>
      <c r="C85" s="19">
        <v>45899</v>
      </c>
      <c r="D85" s="299" t="s">
        <v>56</v>
      </c>
      <c r="E85" s="299">
        <v>45870</v>
      </c>
      <c r="F85" s="457" t="s">
        <v>863</v>
      </c>
      <c r="G85" s="495" t="s">
        <v>244</v>
      </c>
      <c r="H85" s="300">
        <v>0</v>
      </c>
      <c r="I85" s="300" t="s">
        <v>769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975</v>
      </c>
    </row>
    <row r="86" spans="1:28" ht="39.75" customHeight="1">
      <c r="A86" s="297" t="s">
        <v>245</v>
      </c>
      <c r="B86" s="298" t="s">
        <v>31</v>
      </c>
      <c r="C86" s="19">
        <v>45899</v>
      </c>
      <c r="D86" s="299" t="s">
        <v>56</v>
      </c>
      <c r="E86" s="299">
        <v>45882</v>
      </c>
      <c r="F86" s="457" t="s">
        <v>863</v>
      </c>
      <c r="G86" s="495" t="s">
        <v>976</v>
      </c>
      <c r="H86" s="300">
        <v>0</v>
      </c>
      <c r="I86" s="301" t="s">
        <v>769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977</v>
      </c>
    </row>
    <row r="87" spans="1:28" ht="39.75" customHeight="1">
      <c r="A87" s="297" t="s">
        <v>246</v>
      </c>
      <c r="B87" s="298" t="s">
        <v>31</v>
      </c>
      <c r="C87" s="457">
        <v>45838</v>
      </c>
      <c r="D87" s="457" t="s">
        <v>56</v>
      </c>
      <c r="E87" s="19">
        <v>45786</v>
      </c>
      <c r="F87" s="457" t="s">
        <v>863</v>
      </c>
      <c r="G87" s="442" t="s">
        <v>247</v>
      </c>
      <c r="H87" s="300">
        <v>0</v>
      </c>
      <c r="I87" s="301" t="s">
        <v>769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978</v>
      </c>
    </row>
    <row r="88" spans="1:28" ht="39.75" customHeight="1">
      <c r="A88" s="297" t="s">
        <v>248</v>
      </c>
      <c r="B88" s="298" t="s">
        <v>31</v>
      </c>
      <c r="C88" s="19">
        <v>45930</v>
      </c>
      <c r="D88" s="18" t="s">
        <v>50</v>
      </c>
      <c r="E88" s="299">
        <v>45868</v>
      </c>
      <c r="F88" s="298" t="s">
        <v>57</v>
      </c>
      <c r="G88" s="495" t="s">
        <v>249</v>
      </c>
      <c r="H88" s="300">
        <v>0</v>
      </c>
      <c r="I88" s="300" t="s">
        <v>769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979</v>
      </c>
    </row>
    <row r="89" spans="1:28" ht="39.75" customHeight="1">
      <c r="A89" s="573" t="s">
        <v>250</v>
      </c>
      <c r="B89" s="610" t="s">
        <v>31</v>
      </c>
      <c r="C89" s="24">
        <v>45868</v>
      </c>
      <c r="D89" s="576" t="s">
        <v>50</v>
      </c>
      <c r="E89" s="608">
        <v>45853</v>
      </c>
      <c r="F89" s="661" t="s">
        <v>57</v>
      </c>
      <c r="G89" s="666" t="s">
        <v>251</v>
      </c>
      <c r="H89" s="587">
        <v>0</v>
      </c>
      <c r="I89" s="587" t="s">
        <v>769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980</v>
      </c>
    </row>
    <row r="90" spans="1:28" ht="39.75" customHeight="1">
      <c r="A90" s="833" t="s">
        <v>981</v>
      </c>
      <c r="B90" s="705" t="s">
        <v>31</v>
      </c>
      <c r="C90" s="704">
        <v>46003</v>
      </c>
      <c r="D90" s="704" t="s">
        <v>56</v>
      </c>
      <c r="E90" s="704">
        <v>46002</v>
      </c>
      <c r="F90" s="705" t="s">
        <v>61</v>
      </c>
      <c r="G90" s="705"/>
      <c r="H90" s="706">
        <v>0</v>
      </c>
      <c r="I90" s="706" t="s">
        <v>769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771</v>
      </c>
      <c r="AB90" s="742" t="s">
        <v>982</v>
      </c>
    </row>
    <row r="91" spans="1:28" ht="39.75" customHeight="1">
      <c r="A91" s="297" t="s">
        <v>252</v>
      </c>
      <c r="B91" s="298" t="s">
        <v>31</v>
      </c>
      <c r="C91" s="19">
        <v>45868</v>
      </c>
      <c r="D91" s="299" t="s">
        <v>50</v>
      </c>
      <c r="E91" s="457">
        <v>45839</v>
      </c>
      <c r="F91" s="299" t="s">
        <v>57</v>
      </c>
      <c r="G91" s="303" t="s">
        <v>253</v>
      </c>
      <c r="H91" s="20">
        <v>0</v>
      </c>
      <c r="I91" s="20" t="s">
        <v>769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983</v>
      </c>
    </row>
    <row r="92" spans="1:28" ht="39.75" customHeight="1">
      <c r="A92" s="297" t="s">
        <v>984</v>
      </c>
      <c r="B92" s="311" t="s">
        <v>31</v>
      </c>
      <c r="C92" s="19">
        <v>45960</v>
      </c>
      <c r="D92" s="19" t="s">
        <v>50</v>
      </c>
      <c r="E92" s="19">
        <v>45945</v>
      </c>
      <c r="F92" s="18" t="s">
        <v>57</v>
      </c>
      <c r="G92" s="303" t="s">
        <v>985</v>
      </c>
      <c r="H92" s="20">
        <v>0</v>
      </c>
      <c r="I92" s="20" t="s">
        <v>769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986</v>
      </c>
    </row>
    <row r="93" spans="1:28" ht="39.75" customHeight="1">
      <c r="A93" s="297" t="s">
        <v>254</v>
      </c>
      <c r="B93" s="18" t="s">
        <v>31</v>
      </c>
      <c r="C93" s="19">
        <v>45930</v>
      </c>
      <c r="D93" s="305" t="s">
        <v>50</v>
      </c>
      <c r="E93" s="19">
        <v>45902</v>
      </c>
      <c r="F93" s="18" t="s">
        <v>57</v>
      </c>
      <c r="G93" s="303"/>
      <c r="H93" s="20">
        <v>0</v>
      </c>
      <c r="I93" s="20" t="s">
        <v>769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987</v>
      </c>
    </row>
    <row r="94" spans="1:28" ht="39.75" customHeight="1">
      <c r="A94" s="297" t="s">
        <v>227</v>
      </c>
      <c r="B94" s="298" t="s">
        <v>31</v>
      </c>
      <c r="C94" s="19">
        <v>45868</v>
      </c>
      <c r="D94" s="299" t="s">
        <v>50</v>
      </c>
      <c r="E94" s="299">
        <v>45849</v>
      </c>
      <c r="F94" s="457" t="s">
        <v>57</v>
      </c>
      <c r="G94" s="495" t="s">
        <v>228</v>
      </c>
      <c r="H94" s="300">
        <v>0</v>
      </c>
      <c r="I94" s="300" t="s">
        <v>769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988</v>
      </c>
    </row>
    <row r="95" spans="1:28" ht="39.75" customHeight="1">
      <c r="A95" s="297" t="s">
        <v>230</v>
      </c>
      <c r="B95" s="298" t="s">
        <v>31</v>
      </c>
      <c r="C95" s="19">
        <v>45899</v>
      </c>
      <c r="D95" s="457" t="s">
        <v>50</v>
      </c>
      <c r="E95" s="457">
        <v>45882</v>
      </c>
      <c r="F95" s="298" t="s">
        <v>57</v>
      </c>
      <c r="G95" s="1210" t="s">
        <v>231</v>
      </c>
      <c r="H95" s="300">
        <v>0</v>
      </c>
      <c r="I95" s="301" t="s">
        <v>769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989</v>
      </c>
    </row>
    <row r="96" spans="1:28" ht="39.75" customHeight="1">
      <c r="A96" s="297" t="s">
        <v>232</v>
      </c>
      <c r="B96" s="298" t="s">
        <v>31</v>
      </c>
      <c r="C96" s="19">
        <v>45899</v>
      </c>
      <c r="D96" s="299" t="s">
        <v>50</v>
      </c>
      <c r="E96" s="19">
        <v>45806</v>
      </c>
      <c r="F96" s="298" t="s">
        <v>57</v>
      </c>
      <c r="G96" s="1210" t="s">
        <v>233</v>
      </c>
      <c r="H96" s="300">
        <v>0</v>
      </c>
      <c r="I96" s="301" t="s">
        <v>769</v>
      </c>
      <c r="J96" s="300" t="s">
        <v>30</v>
      </c>
      <c r="K96" s="299" t="s">
        <v>990</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991</v>
      </c>
    </row>
    <row r="97" spans="1:28" ht="39.75" customHeight="1">
      <c r="A97" s="563" t="s">
        <v>992</v>
      </c>
      <c r="B97" s="643" t="s">
        <v>31</v>
      </c>
      <c r="C97" s="367">
        <v>45991</v>
      </c>
      <c r="D97" s="360" t="s">
        <v>815</v>
      </c>
      <c r="E97" s="360">
        <v>45961</v>
      </c>
      <c r="F97" s="358" t="s">
        <v>57</v>
      </c>
      <c r="G97" s="361"/>
      <c r="H97" s="362">
        <v>0</v>
      </c>
      <c r="I97" s="362" t="s">
        <v>769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993</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863</v>
      </c>
      <c r="G99" s="442" t="s">
        <v>259</v>
      </c>
      <c r="H99" s="300">
        <v>0</v>
      </c>
      <c r="I99" s="301" t="s">
        <v>769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974</v>
      </c>
    </row>
    <row r="100" spans="1:28" ht="39.75" customHeight="1">
      <c r="A100" s="458" t="s">
        <v>994</v>
      </c>
      <c r="B100" s="18" t="s">
        <v>31</v>
      </c>
      <c r="C100" s="19">
        <v>45688</v>
      </c>
      <c r="D100" s="19" t="s">
        <v>875</v>
      </c>
      <c r="E100" s="19">
        <v>45682</v>
      </c>
      <c r="F100" s="305" t="s">
        <v>57</v>
      </c>
      <c r="G100" s="442" t="s">
        <v>262</v>
      </c>
      <c r="H100" s="20">
        <v>48</v>
      </c>
      <c r="I100" s="304" t="s">
        <v>874</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880</v>
      </c>
      <c r="E101" s="299">
        <v>45818</v>
      </c>
      <c r="F101" s="298" t="s">
        <v>995</v>
      </c>
      <c r="G101" s="298" t="s">
        <v>266</v>
      </c>
      <c r="H101" s="300">
        <v>56</v>
      </c>
      <c r="I101" s="300" t="s">
        <v>769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996</v>
      </c>
    </row>
    <row r="102" spans="1:28" ht="39.75" customHeight="1">
      <c r="A102" s="297" t="s">
        <v>267</v>
      </c>
      <c r="B102" s="302" t="s">
        <v>28</v>
      </c>
      <c r="C102" s="299">
        <v>45868</v>
      </c>
      <c r="D102" s="18" t="s">
        <v>997</v>
      </c>
      <c r="E102" s="19">
        <v>45719</v>
      </c>
      <c r="F102" s="18" t="s">
        <v>995</v>
      </c>
      <c r="G102" s="456" t="s">
        <v>268</v>
      </c>
      <c r="H102" s="20">
        <v>60</v>
      </c>
      <c r="I102" s="20" t="s">
        <v>769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850</v>
      </c>
      <c r="E103" s="19">
        <v>45727</v>
      </c>
      <c r="F103" s="18" t="s">
        <v>998</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999</v>
      </c>
    </row>
    <row r="105" spans="1:28" ht="39.75" customHeight="1">
      <c r="A105" s="297" t="s">
        <v>277</v>
      </c>
      <c r="B105" s="302" t="s">
        <v>28</v>
      </c>
      <c r="C105" s="457">
        <v>45838</v>
      </c>
      <c r="D105" s="18" t="s">
        <v>1000</v>
      </c>
      <c r="E105" s="19">
        <v>45727</v>
      </c>
      <c r="F105" s="18" t="s">
        <v>59</v>
      </c>
      <c r="G105" s="456" t="s">
        <v>278</v>
      </c>
      <c r="H105" s="20">
        <v>71</v>
      </c>
      <c r="I105" s="304" t="s">
        <v>769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851</v>
      </c>
      <c r="AA105" s="373" t="s">
        <v>771</v>
      </c>
      <c r="AB105" s="613" t="s">
        <v>1001</v>
      </c>
    </row>
    <row r="106" spans="1:28" ht="39.75" customHeight="1">
      <c r="A106" s="297" t="s">
        <v>279</v>
      </c>
      <c r="B106" s="302" t="s">
        <v>28</v>
      </c>
      <c r="C106" s="19">
        <v>45742</v>
      </c>
      <c r="D106" s="18" t="s">
        <v>1000</v>
      </c>
      <c r="E106" s="19">
        <v>45716</v>
      </c>
      <c r="F106" s="18" t="s">
        <v>1002</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1003</v>
      </c>
      <c r="E108" s="305">
        <v>45693</v>
      </c>
      <c r="F108" s="18" t="s">
        <v>59</v>
      </c>
      <c r="G108" s="441" t="s">
        <v>286</v>
      </c>
      <c r="H108" s="304">
        <v>86</v>
      </c>
      <c r="I108" s="301" t="s">
        <v>769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851</v>
      </c>
      <c r="AA108" s="373" t="s">
        <v>771</v>
      </c>
      <c r="AB108" s="27" t="s">
        <v>1004</v>
      </c>
    </row>
    <row r="109" spans="1:28" ht="39.75" customHeight="1">
      <c r="A109" s="503" t="s">
        <v>287</v>
      </c>
      <c r="B109" s="302" t="s">
        <v>28</v>
      </c>
      <c r="C109" s="19">
        <v>45772</v>
      </c>
      <c r="D109" s="19" t="s">
        <v>56</v>
      </c>
      <c r="E109" s="305">
        <v>45685</v>
      </c>
      <c r="F109" s="305" t="s">
        <v>59</v>
      </c>
      <c r="G109" s="441" t="s">
        <v>288</v>
      </c>
      <c r="H109" s="304">
        <v>76</v>
      </c>
      <c r="I109" s="301" t="s">
        <v>769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1005</v>
      </c>
    </row>
    <row r="110" spans="1:28" ht="39.75" customHeight="1">
      <c r="A110" s="503" t="s">
        <v>289</v>
      </c>
      <c r="B110" s="302" t="s">
        <v>28</v>
      </c>
      <c r="C110" s="19">
        <v>45772</v>
      </c>
      <c r="D110" s="305" t="s">
        <v>1003</v>
      </c>
      <c r="E110" s="305">
        <v>45698</v>
      </c>
      <c r="F110" s="19" t="s">
        <v>59</v>
      </c>
      <c r="G110" s="441" t="s">
        <v>290</v>
      </c>
      <c r="H110" s="304">
        <v>89</v>
      </c>
      <c r="I110" s="304" t="s">
        <v>769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851</v>
      </c>
      <c r="AA110" s="373" t="s">
        <v>771</v>
      </c>
      <c r="AB110" s="11" t="s">
        <v>1006</v>
      </c>
    </row>
    <row r="111" spans="1:28" ht="39.75" customHeight="1">
      <c r="A111" s="503" t="s">
        <v>291</v>
      </c>
      <c r="B111" s="302" t="s">
        <v>28</v>
      </c>
      <c r="C111" s="19">
        <v>45772</v>
      </c>
      <c r="D111" s="19" t="s">
        <v>1000</v>
      </c>
      <c r="E111" s="305">
        <v>45695</v>
      </c>
      <c r="F111" s="18" t="s">
        <v>1002</v>
      </c>
      <c r="G111" s="441" t="s">
        <v>290</v>
      </c>
      <c r="H111" s="304">
        <v>86</v>
      </c>
      <c r="I111" s="304" t="s">
        <v>769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1000</v>
      </c>
      <c r="E112" s="305">
        <v>45686</v>
      </c>
      <c r="F112" s="18" t="s">
        <v>59</v>
      </c>
      <c r="G112" s="441" t="s">
        <v>293</v>
      </c>
      <c r="H112" s="304">
        <v>77</v>
      </c>
      <c r="I112" s="301" t="s">
        <v>769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851</v>
      </c>
      <c r="AA112" s="373" t="s">
        <v>771</v>
      </c>
      <c r="AB112" s="27" t="s">
        <v>1007</v>
      </c>
    </row>
    <row r="113" spans="1:28" ht="39.75" customHeight="1">
      <c r="A113" s="503" t="s">
        <v>294</v>
      </c>
      <c r="B113" s="302" t="s">
        <v>28</v>
      </c>
      <c r="C113" s="19">
        <v>45772</v>
      </c>
      <c r="D113" s="305" t="s">
        <v>880</v>
      </c>
      <c r="E113" s="305">
        <v>45686</v>
      </c>
      <c r="F113" s="305" t="s">
        <v>995</v>
      </c>
      <c r="G113" s="441" t="s">
        <v>295</v>
      </c>
      <c r="H113" s="304">
        <v>81</v>
      </c>
      <c r="I113" s="301" t="s">
        <v>769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1008</v>
      </c>
    </row>
    <row r="114" spans="1:28" ht="39.75" customHeight="1">
      <c r="A114" s="503" t="s">
        <v>296</v>
      </c>
      <c r="B114" s="302" t="s">
        <v>28</v>
      </c>
      <c r="C114" s="19">
        <v>45772</v>
      </c>
      <c r="D114" s="19" t="s">
        <v>56</v>
      </c>
      <c r="E114" s="305">
        <v>45685</v>
      </c>
      <c r="F114" s="18" t="s">
        <v>59</v>
      </c>
      <c r="G114" s="441" t="s">
        <v>297</v>
      </c>
      <c r="H114" s="304">
        <v>81</v>
      </c>
      <c r="I114" s="301" t="s">
        <v>769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1009</v>
      </c>
    </row>
    <row r="115" spans="1:28" ht="39.75" customHeight="1">
      <c r="A115" s="503" t="s">
        <v>298</v>
      </c>
      <c r="B115" s="302" t="s">
        <v>28</v>
      </c>
      <c r="C115" s="19">
        <v>45772</v>
      </c>
      <c r="D115" s="305" t="s">
        <v>1010</v>
      </c>
      <c r="E115" s="305">
        <v>45694</v>
      </c>
      <c r="F115" s="305" t="s">
        <v>59</v>
      </c>
      <c r="G115" s="441" t="s">
        <v>299</v>
      </c>
      <c r="H115" s="304">
        <v>84</v>
      </c>
      <c r="I115" s="301" t="s">
        <v>769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851</v>
      </c>
      <c r="AA115" s="373" t="s">
        <v>771</v>
      </c>
      <c r="AB115" s="1218" t="s">
        <v>1011</v>
      </c>
    </row>
    <row r="116" spans="1:28" ht="39.75" customHeight="1">
      <c r="A116" s="297" t="s">
        <v>300</v>
      </c>
      <c r="B116" s="302" t="s">
        <v>28</v>
      </c>
      <c r="C116" s="305">
        <v>45688</v>
      </c>
      <c r="D116" s="305" t="s">
        <v>1003</v>
      </c>
      <c r="E116" s="305">
        <v>45692</v>
      </c>
      <c r="F116" s="19" t="s">
        <v>998</v>
      </c>
      <c r="G116" s="441" t="s">
        <v>301</v>
      </c>
      <c r="H116" s="304">
        <v>90</v>
      </c>
      <c r="I116" s="304" t="s">
        <v>874</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1012</v>
      </c>
    </row>
    <row r="117" spans="1:28" ht="39.75" customHeight="1">
      <c r="A117" s="297" t="s">
        <v>302</v>
      </c>
      <c r="B117" s="302" t="s">
        <v>28</v>
      </c>
      <c r="C117" s="305">
        <v>45688</v>
      </c>
      <c r="D117" s="19" t="s">
        <v>1013</v>
      </c>
      <c r="E117" s="305">
        <v>45685</v>
      </c>
      <c r="F117" s="305" t="s">
        <v>1014</v>
      </c>
      <c r="G117" s="441" t="s">
        <v>303</v>
      </c>
      <c r="H117" s="20">
        <v>86</v>
      </c>
      <c r="I117" s="304" t="s">
        <v>874</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1015</v>
      </c>
      <c r="E118" s="305">
        <v>45692</v>
      </c>
      <c r="F118" s="305" t="s">
        <v>55</v>
      </c>
      <c r="G118" s="441" t="s">
        <v>305</v>
      </c>
      <c r="H118" s="20">
        <v>86</v>
      </c>
      <c r="I118" s="304" t="s">
        <v>874</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1016</v>
      </c>
    </row>
    <row r="119" spans="1:28" ht="39.75" customHeight="1">
      <c r="A119" s="297" t="s">
        <v>306</v>
      </c>
      <c r="B119" s="1219" t="s">
        <v>28</v>
      </c>
      <c r="C119" s="457">
        <v>45688</v>
      </c>
      <c r="D119" s="457" t="s">
        <v>1003</v>
      </c>
      <c r="E119" s="457">
        <v>45695</v>
      </c>
      <c r="F119" s="299" t="s">
        <v>59</v>
      </c>
      <c r="G119" s="1210" t="s">
        <v>307</v>
      </c>
      <c r="H119" s="300">
        <v>88</v>
      </c>
      <c r="I119" s="301" t="s">
        <v>874</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851</v>
      </c>
      <c r="AA119" s="373" t="s">
        <v>771</v>
      </c>
      <c r="AB119" s="1220" t="s">
        <v>1017</v>
      </c>
    </row>
    <row r="120" spans="1:28" ht="39.75" customHeight="1">
      <c r="A120" s="297" t="s">
        <v>308</v>
      </c>
      <c r="B120" s="302" t="s">
        <v>28</v>
      </c>
      <c r="C120" s="305">
        <v>45688</v>
      </c>
      <c r="D120" s="19" t="s">
        <v>50</v>
      </c>
      <c r="E120" s="305">
        <v>45686</v>
      </c>
      <c r="F120" s="305" t="s">
        <v>59</v>
      </c>
      <c r="G120" s="441" t="s">
        <v>309</v>
      </c>
      <c r="H120" s="20">
        <v>88</v>
      </c>
      <c r="I120" s="304" t="s">
        <v>874</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851</v>
      </c>
      <c r="AA120" s="373" t="s">
        <v>771</v>
      </c>
      <c r="AB120" s="1218" t="s">
        <v>1018</v>
      </c>
    </row>
    <row r="121" spans="1:28" ht="39.75" customHeight="1">
      <c r="A121" s="297" t="s">
        <v>310</v>
      </c>
      <c r="B121" s="302" t="s">
        <v>28</v>
      </c>
      <c r="C121" s="19">
        <v>45772</v>
      </c>
      <c r="D121" s="18" t="s">
        <v>854</v>
      </c>
      <c r="E121" s="19">
        <v>45743</v>
      </c>
      <c r="F121" s="18" t="s">
        <v>1019</v>
      </c>
      <c r="G121" s="303" t="s">
        <v>311</v>
      </c>
      <c r="H121" s="20">
        <v>85</v>
      </c>
      <c r="I121" s="304" t="s">
        <v>769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851</v>
      </c>
      <c r="AA121" s="373" t="s">
        <v>771</v>
      </c>
      <c r="AB121" s="76" t="s">
        <v>1020</v>
      </c>
    </row>
    <row r="122" spans="1:28" ht="39.75" customHeight="1">
      <c r="A122" s="297" t="s">
        <v>312</v>
      </c>
      <c r="B122" s="302" t="s">
        <v>28</v>
      </c>
      <c r="C122" s="19">
        <v>45772</v>
      </c>
      <c r="D122" s="18" t="s">
        <v>1021</v>
      </c>
      <c r="E122" s="19">
        <v>45743</v>
      </c>
      <c r="F122" s="18" t="s">
        <v>55</v>
      </c>
      <c r="G122" s="303" t="s">
        <v>313</v>
      </c>
      <c r="H122" s="20">
        <v>88</v>
      </c>
      <c r="I122" s="304" t="s">
        <v>769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771</v>
      </c>
      <c r="AB122" s="11"/>
    </row>
    <row r="123" spans="1:28" ht="39.75" customHeight="1">
      <c r="A123" s="297" t="s">
        <v>314</v>
      </c>
      <c r="B123" s="302" t="s">
        <v>28</v>
      </c>
      <c r="C123" s="19">
        <v>45772</v>
      </c>
      <c r="D123" s="18" t="s">
        <v>1010</v>
      </c>
      <c r="E123" s="19">
        <v>45743</v>
      </c>
      <c r="F123" s="18" t="s">
        <v>59</v>
      </c>
      <c r="G123" s="303" t="s">
        <v>315</v>
      </c>
      <c r="H123" s="20">
        <v>57</v>
      </c>
      <c r="I123" s="304" t="s">
        <v>769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851</v>
      </c>
      <c r="AA123" s="373" t="s">
        <v>771</v>
      </c>
      <c r="AB123" s="76" t="s">
        <v>1022</v>
      </c>
    </row>
    <row r="124" spans="1:28" ht="39.75" customHeight="1">
      <c r="A124" s="297" t="s">
        <v>317</v>
      </c>
      <c r="B124" s="302" t="s">
        <v>28</v>
      </c>
      <c r="C124" s="305">
        <v>45711</v>
      </c>
      <c r="D124" s="305" t="s">
        <v>1015</v>
      </c>
      <c r="E124" s="305">
        <v>45691</v>
      </c>
      <c r="F124" s="305" t="s">
        <v>55</v>
      </c>
      <c r="G124" s="441" t="s">
        <v>318</v>
      </c>
      <c r="H124" s="20">
        <v>73</v>
      </c>
      <c r="I124" s="301" t="s">
        <v>874</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1023</v>
      </c>
    </row>
    <row r="125" spans="1:28" ht="39.75" customHeight="1">
      <c r="A125" s="297" t="s">
        <v>319</v>
      </c>
      <c r="B125" s="302" t="s">
        <v>28</v>
      </c>
      <c r="C125" s="305">
        <v>45711</v>
      </c>
      <c r="D125" s="305" t="s">
        <v>1021</v>
      </c>
      <c r="E125" s="305">
        <v>45707</v>
      </c>
      <c r="F125" s="305" t="s">
        <v>55</v>
      </c>
      <c r="G125" s="441" t="s">
        <v>320</v>
      </c>
      <c r="H125" s="20">
        <v>65</v>
      </c>
      <c r="I125" s="304" t="s">
        <v>874</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1000</v>
      </c>
      <c r="E126" s="19">
        <v>45743</v>
      </c>
      <c r="F126" s="18" t="s">
        <v>1002</v>
      </c>
      <c r="G126" s="303" t="s">
        <v>322</v>
      </c>
      <c r="H126" s="20">
        <v>70</v>
      </c>
      <c r="I126" s="304" t="s">
        <v>769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1000</v>
      </c>
      <c r="E127" s="19">
        <v>45743</v>
      </c>
      <c r="F127" s="18" t="s">
        <v>1002</v>
      </c>
      <c r="G127" s="303" t="s">
        <v>324</v>
      </c>
      <c r="H127" s="20">
        <v>84</v>
      </c>
      <c r="I127" s="304" t="s">
        <v>769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1021</v>
      </c>
      <c r="E129" s="19">
        <v>45761</v>
      </c>
      <c r="F129" s="18" t="s">
        <v>55</v>
      </c>
      <c r="G129" s="303" t="s">
        <v>328</v>
      </c>
      <c r="H129" s="20">
        <v>69</v>
      </c>
      <c r="I129" s="20" t="s">
        <v>769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1024</v>
      </c>
      <c r="E130" s="19">
        <v>45807</v>
      </c>
      <c r="F130" s="18" t="s">
        <v>59</v>
      </c>
      <c r="G130" s="442" t="s">
        <v>330</v>
      </c>
      <c r="H130" s="300">
        <v>50</v>
      </c>
      <c r="I130" s="300" t="s">
        <v>769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1025</v>
      </c>
    </row>
    <row r="131" spans="1:28" ht="39.75" customHeight="1">
      <c r="A131" s="297" t="s">
        <v>331</v>
      </c>
      <c r="B131" s="302" t="s">
        <v>28</v>
      </c>
      <c r="C131" s="19">
        <v>45831</v>
      </c>
      <c r="D131" s="18" t="s">
        <v>880</v>
      </c>
      <c r="E131" s="19">
        <v>45761</v>
      </c>
      <c r="F131" s="18" t="s">
        <v>995</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1026</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1027</v>
      </c>
    </row>
    <row r="133" spans="1:28" ht="39.75" customHeight="1">
      <c r="A133" s="297" t="s">
        <v>335</v>
      </c>
      <c r="B133" s="302" t="s">
        <v>28</v>
      </c>
      <c r="C133" s="299">
        <v>45831</v>
      </c>
      <c r="D133" s="19" t="s">
        <v>1024</v>
      </c>
      <c r="E133" s="19">
        <v>45807</v>
      </c>
      <c r="F133" s="298" t="s">
        <v>59</v>
      </c>
      <c r="G133" s="298" t="s">
        <v>336</v>
      </c>
      <c r="H133" s="300">
        <v>86</v>
      </c>
      <c r="I133" s="300" t="s">
        <v>769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1027</v>
      </c>
    </row>
    <row r="134" spans="1:28" ht="39.75" customHeight="1">
      <c r="A134" s="297" t="s">
        <v>337</v>
      </c>
      <c r="B134" s="302" t="s">
        <v>28</v>
      </c>
      <c r="C134" s="19">
        <v>45772</v>
      </c>
      <c r="D134" s="18" t="s">
        <v>880</v>
      </c>
      <c r="E134" s="19">
        <v>45743</v>
      </c>
      <c r="F134" s="18" t="s">
        <v>995</v>
      </c>
      <c r="G134" s="303" t="s">
        <v>338</v>
      </c>
      <c r="H134" s="20">
        <v>84</v>
      </c>
      <c r="I134" s="304" t="s">
        <v>769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1000</v>
      </c>
      <c r="E135" s="19">
        <v>45807</v>
      </c>
      <c r="F135" s="298" t="s">
        <v>1002</v>
      </c>
      <c r="G135" s="298" t="s">
        <v>340</v>
      </c>
      <c r="H135" s="300">
        <v>87</v>
      </c>
      <c r="I135" s="300" t="s">
        <v>769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855</v>
      </c>
    </row>
    <row r="136" spans="1:28" ht="39.75" customHeight="1">
      <c r="A136" s="297" t="s">
        <v>341</v>
      </c>
      <c r="B136" s="302" t="s">
        <v>28</v>
      </c>
      <c r="C136" s="19">
        <v>45772</v>
      </c>
      <c r="D136" s="18" t="s">
        <v>56</v>
      </c>
      <c r="E136" s="19">
        <v>45743</v>
      </c>
      <c r="F136" s="18" t="s">
        <v>59</v>
      </c>
      <c r="G136" s="303" t="s">
        <v>342</v>
      </c>
      <c r="H136" s="20">
        <v>81</v>
      </c>
      <c r="I136" s="304" t="s">
        <v>769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1027</v>
      </c>
    </row>
    <row r="137" spans="1:28" ht="39.75" customHeight="1">
      <c r="A137" s="297" t="s">
        <v>343</v>
      </c>
      <c r="B137" s="302" t="s">
        <v>28</v>
      </c>
      <c r="C137" s="19">
        <v>45772</v>
      </c>
      <c r="D137" s="18" t="s">
        <v>880</v>
      </c>
      <c r="E137" s="19">
        <v>45743</v>
      </c>
      <c r="F137" s="18" t="s">
        <v>995</v>
      </c>
      <c r="G137" s="303" t="s">
        <v>344</v>
      </c>
      <c r="H137" s="20">
        <v>80</v>
      </c>
      <c r="I137" s="304" t="s">
        <v>769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1000</v>
      </c>
      <c r="E138" s="305">
        <v>45684</v>
      </c>
      <c r="F138" s="18" t="s">
        <v>1002</v>
      </c>
      <c r="G138" s="441" t="s">
        <v>348</v>
      </c>
      <c r="H138" s="20">
        <v>90</v>
      </c>
      <c r="I138" s="304" t="s">
        <v>874</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1003</v>
      </c>
      <c r="E139" s="19">
        <v>45716</v>
      </c>
      <c r="F139" s="18" t="s">
        <v>998</v>
      </c>
      <c r="G139" s="303" t="s">
        <v>350</v>
      </c>
      <c r="H139" s="20">
        <v>86</v>
      </c>
      <c r="I139" s="304" t="s">
        <v>769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880</v>
      </c>
      <c r="E140" s="305">
        <v>45686</v>
      </c>
      <c r="F140" s="305" t="s">
        <v>995</v>
      </c>
      <c r="G140" s="441" t="s">
        <v>352</v>
      </c>
      <c r="H140" s="20">
        <v>90</v>
      </c>
      <c r="I140" s="301" t="s">
        <v>874</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1028</v>
      </c>
    </row>
    <row r="141" spans="1:28" ht="39.75" customHeight="1">
      <c r="A141" s="297" t="s">
        <v>355</v>
      </c>
      <c r="B141" s="302" t="s">
        <v>28</v>
      </c>
      <c r="C141" s="19">
        <v>45772</v>
      </c>
      <c r="D141" s="18" t="s">
        <v>880</v>
      </c>
      <c r="E141" s="19">
        <v>45716</v>
      </c>
      <c r="F141" s="18" t="s">
        <v>995</v>
      </c>
      <c r="G141" s="303" t="s">
        <v>356</v>
      </c>
      <c r="H141" s="20">
        <v>82</v>
      </c>
      <c r="I141" s="304" t="s">
        <v>769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1029</v>
      </c>
      <c r="E142" s="19">
        <v>45694</v>
      </c>
      <c r="F142" s="305" t="s">
        <v>55</v>
      </c>
      <c r="G142" s="306" t="s">
        <v>358</v>
      </c>
      <c r="H142" s="20">
        <v>64</v>
      </c>
      <c r="I142" s="304" t="s">
        <v>769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1030</v>
      </c>
    </row>
    <row r="143" spans="1:28" ht="39.75" customHeight="1">
      <c r="A143" s="297" t="s">
        <v>361</v>
      </c>
      <c r="B143" s="302" t="s">
        <v>28</v>
      </c>
      <c r="C143" s="19">
        <v>45772</v>
      </c>
      <c r="D143" s="305" t="s">
        <v>1003</v>
      </c>
      <c r="E143" s="305">
        <v>45692</v>
      </c>
      <c r="F143" s="305" t="s">
        <v>998</v>
      </c>
      <c r="G143" s="441" t="s">
        <v>362</v>
      </c>
      <c r="H143" s="20">
        <v>59</v>
      </c>
      <c r="I143" s="304" t="s">
        <v>769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1000</v>
      </c>
      <c r="E144" s="305">
        <v>45686</v>
      </c>
      <c r="F144" s="18" t="s">
        <v>1002</v>
      </c>
      <c r="G144" s="441" t="s">
        <v>365</v>
      </c>
      <c r="H144" s="20">
        <v>85</v>
      </c>
      <c r="I144" s="301" t="s">
        <v>769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1031</v>
      </c>
    </row>
    <row r="145" spans="1:28" ht="39.75" customHeight="1">
      <c r="A145" s="297" t="s">
        <v>366</v>
      </c>
      <c r="B145" s="302" t="s">
        <v>28</v>
      </c>
      <c r="C145" s="19">
        <v>45772</v>
      </c>
      <c r="D145" s="18" t="s">
        <v>880</v>
      </c>
      <c r="E145" s="19">
        <v>45716</v>
      </c>
      <c r="F145" s="18" t="s">
        <v>995</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1032</v>
      </c>
      <c r="E146" s="305">
        <v>45692</v>
      </c>
      <c r="F146" s="305" t="s">
        <v>1014</v>
      </c>
      <c r="G146" s="441" t="s">
        <v>369</v>
      </c>
      <c r="H146" s="20">
        <v>86</v>
      </c>
      <c r="I146" s="301" t="s">
        <v>874</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851</v>
      </c>
      <c r="AA146" s="373" t="s">
        <v>771</v>
      </c>
      <c r="AB146" s="11"/>
    </row>
    <row r="147" spans="1:28" ht="39.75" customHeight="1">
      <c r="A147" s="297" t="s">
        <v>372</v>
      </c>
      <c r="B147" s="302" t="s">
        <v>28</v>
      </c>
      <c r="C147" s="305">
        <v>45711</v>
      </c>
      <c r="D147" s="19" t="s">
        <v>1021</v>
      </c>
      <c r="E147" s="299">
        <v>45706</v>
      </c>
      <c r="F147" s="19" t="s">
        <v>55</v>
      </c>
      <c r="G147" s="306" t="s">
        <v>373</v>
      </c>
      <c r="H147" s="20">
        <v>85</v>
      </c>
      <c r="I147" s="304" t="s">
        <v>769</v>
      </c>
      <c r="J147" s="20" t="s">
        <v>30</v>
      </c>
      <c r="K147" s="19">
        <v>45707</v>
      </c>
      <c r="L147" s="20" t="s">
        <v>110</v>
      </c>
      <c r="M147" s="343" t="s">
        <v>1033</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854</v>
      </c>
      <c r="E148" s="19">
        <v>45743</v>
      </c>
      <c r="F148" s="18" t="s">
        <v>1034</v>
      </c>
      <c r="G148" s="303" t="s">
        <v>377</v>
      </c>
      <c r="H148" s="20">
        <v>91</v>
      </c>
      <c r="I148" s="304" t="s">
        <v>769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854</v>
      </c>
      <c r="E149" s="19">
        <v>45743</v>
      </c>
      <c r="F149" s="18" t="s">
        <v>1034</v>
      </c>
      <c r="G149" s="303" t="s">
        <v>379</v>
      </c>
      <c r="H149" s="20">
        <v>20</v>
      </c>
      <c r="I149" s="304" t="s">
        <v>769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1035</v>
      </c>
      <c r="B150" s="302" t="s">
        <v>28</v>
      </c>
      <c r="C150" s="299">
        <v>45862</v>
      </c>
      <c r="D150" s="18" t="s">
        <v>880</v>
      </c>
      <c r="E150" s="19">
        <v>45743</v>
      </c>
      <c r="F150" s="18" t="s">
        <v>995</v>
      </c>
      <c r="G150" s="303" t="s">
        <v>385</v>
      </c>
      <c r="H150" s="20">
        <v>88</v>
      </c>
      <c r="I150" s="301" t="s">
        <v>769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1029</v>
      </c>
      <c r="E151" s="19">
        <v>45694</v>
      </c>
      <c r="F151" s="18" t="s">
        <v>55</v>
      </c>
      <c r="G151" s="306" t="s">
        <v>399</v>
      </c>
      <c r="H151" s="20">
        <v>90</v>
      </c>
      <c r="I151" s="301" t="s">
        <v>769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1036</v>
      </c>
    </row>
    <row r="152" spans="1:28" ht="39.75" customHeight="1">
      <c r="A152" s="297" t="s">
        <v>402</v>
      </c>
      <c r="B152" s="302" t="s">
        <v>28</v>
      </c>
      <c r="C152" s="19">
        <v>45777</v>
      </c>
      <c r="D152" s="19" t="s">
        <v>1021</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1021</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1003</v>
      </c>
      <c r="E154" s="19">
        <v>45700</v>
      </c>
      <c r="F154" s="19" t="s">
        <v>998</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1037</v>
      </c>
    </row>
    <row r="156" spans="1:28" ht="39.75" customHeight="1">
      <c r="A156" s="297" t="s">
        <v>412</v>
      </c>
      <c r="B156" s="302" t="s">
        <v>28</v>
      </c>
      <c r="C156" s="19">
        <v>45838</v>
      </c>
      <c r="D156" s="18" t="s">
        <v>880</v>
      </c>
      <c r="E156" s="19">
        <v>45736</v>
      </c>
      <c r="F156" s="18" t="s">
        <v>995</v>
      </c>
      <c r="G156" s="303" t="s">
        <v>413</v>
      </c>
      <c r="H156" s="20">
        <v>50</v>
      </c>
      <c r="I156" s="301" t="s">
        <v>769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1026</v>
      </c>
      <c r="E157" s="19">
        <v>45707</v>
      </c>
      <c r="F157" s="18" t="s">
        <v>59</v>
      </c>
      <c r="G157" s="303" t="s">
        <v>419</v>
      </c>
      <c r="H157" s="20">
        <v>0</v>
      </c>
      <c r="I157" s="20" t="s">
        <v>874</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1038</v>
      </c>
    </row>
    <row r="158" spans="1:28" ht="39.75" customHeight="1">
      <c r="A158" s="297" t="s">
        <v>420</v>
      </c>
      <c r="B158" s="302" t="s">
        <v>28</v>
      </c>
      <c r="C158" s="19">
        <v>45711</v>
      </c>
      <c r="D158" s="19" t="s">
        <v>1000</v>
      </c>
      <c r="E158" s="19">
        <v>45695</v>
      </c>
      <c r="F158" s="18" t="s">
        <v>1002</v>
      </c>
      <c r="G158" s="306" t="s">
        <v>421</v>
      </c>
      <c r="H158" s="20">
        <v>0</v>
      </c>
      <c r="I158" s="304" t="s">
        <v>874</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850</v>
      </c>
      <c r="E159" s="19">
        <v>45694</v>
      </c>
      <c r="F159" s="19" t="s">
        <v>998</v>
      </c>
      <c r="G159" s="306" t="s">
        <v>423</v>
      </c>
      <c r="H159" s="20">
        <v>0</v>
      </c>
      <c r="I159" s="304" t="s">
        <v>874</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1039</v>
      </c>
    </row>
    <row r="160" spans="1:28" ht="39.75" customHeight="1">
      <c r="A160" s="503" t="s">
        <v>427</v>
      </c>
      <c r="B160" s="302" t="s">
        <v>28</v>
      </c>
      <c r="C160" s="19">
        <v>45833</v>
      </c>
      <c r="D160" s="305" t="s">
        <v>1040</v>
      </c>
      <c r="E160" s="305" t="s">
        <v>260</v>
      </c>
      <c r="F160" s="305" t="s">
        <v>1041</v>
      </c>
      <c r="G160" s="441" t="s">
        <v>428</v>
      </c>
      <c r="H160" s="304">
        <v>0</v>
      </c>
      <c r="I160" s="304" t="s">
        <v>769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1042</v>
      </c>
    </row>
    <row r="161" spans="1:31" ht="39.75" customHeight="1">
      <c r="A161" s="297" t="s">
        <v>1043</v>
      </c>
      <c r="B161" s="302" t="s">
        <v>28</v>
      </c>
      <c r="C161" s="19">
        <v>45991</v>
      </c>
      <c r="D161" s="19" t="s">
        <v>1044</v>
      </c>
      <c r="E161" s="19">
        <v>45743</v>
      </c>
      <c r="F161" s="18" t="s">
        <v>59</v>
      </c>
      <c r="G161" s="303" t="s">
        <v>397</v>
      </c>
      <c r="H161" s="20">
        <v>60</v>
      </c>
      <c r="I161" s="304" t="s">
        <v>769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1045</v>
      </c>
      <c r="AC161" s="1021"/>
      <c r="AD161" s="1022"/>
      <c r="AE161" s="1224"/>
    </row>
    <row r="162" spans="1:31" ht="39.75" customHeight="1">
      <c r="A162" s="297" t="s">
        <v>425</v>
      </c>
      <c r="B162" s="302" t="s">
        <v>28</v>
      </c>
      <c r="C162" s="19">
        <v>45838</v>
      </c>
      <c r="D162" s="18" t="s">
        <v>1024</v>
      </c>
      <c r="E162" s="19">
        <v>45824</v>
      </c>
      <c r="F162" s="18" t="s">
        <v>59</v>
      </c>
      <c r="G162" s="306" t="s">
        <v>426</v>
      </c>
      <c r="H162" s="20">
        <v>0</v>
      </c>
      <c r="I162" s="304" t="s">
        <v>769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1046</v>
      </c>
    </row>
    <row r="163" spans="1:31" ht="39.75" customHeight="1">
      <c r="A163" s="573" t="s">
        <v>1047</v>
      </c>
      <c r="B163" s="1280" t="s">
        <v>1048</v>
      </c>
      <c r="C163" s="24">
        <v>46052</v>
      </c>
      <c r="D163" s="1281" t="s">
        <v>56</v>
      </c>
      <c r="E163" s="1282">
        <v>46027</v>
      </c>
      <c r="F163" s="1283" t="s">
        <v>863</v>
      </c>
      <c r="G163" s="1283"/>
      <c r="H163" s="1284">
        <v>0</v>
      </c>
      <c r="I163" s="1285" t="s">
        <v>769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922</v>
      </c>
      <c r="AB163" s="1294" t="s">
        <v>1049</v>
      </c>
    </row>
    <row r="164" spans="1:31" ht="39.75" customHeight="1">
      <c r="A164" s="297" t="s">
        <v>1050</v>
      </c>
      <c r="B164" s="311" t="s">
        <v>1048</v>
      </c>
      <c r="C164" s="19">
        <v>46045</v>
      </c>
      <c r="D164" s="305" t="s">
        <v>56</v>
      </c>
      <c r="E164" s="19"/>
      <c r="F164" s="18" t="s">
        <v>1051</v>
      </c>
      <c r="G164" s="303"/>
      <c r="H164" s="785">
        <v>80</v>
      </c>
      <c r="I164" s="304" t="s">
        <v>769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771</v>
      </c>
      <c r="AB164" s="352" t="s">
        <v>1052</v>
      </c>
      <c r="AC164" s="822"/>
      <c r="AD164" s="822"/>
      <c r="AE164" s="1023"/>
    </row>
    <row r="165" spans="1:31" ht="39.75" customHeight="1">
      <c r="A165" s="297" t="s">
        <v>1053</v>
      </c>
      <c r="B165" s="311" t="s">
        <v>1048</v>
      </c>
      <c r="C165" s="19">
        <v>46045</v>
      </c>
      <c r="D165" s="305" t="s">
        <v>56</v>
      </c>
      <c r="E165" s="19"/>
      <c r="F165" s="18" t="s">
        <v>1051</v>
      </c>
      <c r="G165" s="303"/>
      <c r="H165" s="785">
        <v>89</v>
      </c>
      <c r="I165" s="304" t="s">
        <v>769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771</v>
      </c>
      <c r="AB165" s="352" t="s">
        <v>1054</v>
      </c>
      <c r="AC165" s="822"/>
      <c r="AD165" s="822"/>
      <c r="AE165" s="1023"/>
    </row>
    <row r="166" spans="1:31" ht="39.75" customHeight="1">
      <c r="A166" s="297" t="s">
        <v>1055</v>
      </c>
      <c r="B166" s="355" t="s">
        <v>1048</v>
      </c>
      <c r="C166" s="299">
        <v>46045</v>
      </c>
      <c r="D166" s="457" t="s">
        <v>56</v>
      </c>
      <c r="E166" s="299">
        <v>45959</v>
      </c>
      <c r="F166" s="298" t="s">
        <v>1051</v>
      </c>
      <c r="G166" s="495"/>
      <c r="H166" s="679">
        <v>77</v>
      </c>
      <c r="I166" s="304" t="s">
        <v>769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1056</v>
      </c>
      <c r="AC166" s="822"/>
      <c r="AD166" s="822"/>
      <c r="AE166" s="1023"/>
    </row>
    <row r="167" spans="1:31" ht="39.75" customHeight="1">
      <c r="A167" s="297" t="s">
        <v>1057</v>
      </c>
      <c r="B167" s="355" t="s">
        <v>1048</v>
      </c>
      <c r="C167" s="299">
        <v>46045</v>
      </c>
      <c r="D167" s="457" t="s">
        <v>56</v>
      </c>
      <c r="E167" s="299"/>
      <c r="F167" s="18" t="s">
        <v>1051</v>
      </c>
      <c r="G167" s="495"/>
      <c r="H167" s="679">
        <v>62</v>
      </c>
      <c r="I167" s="304" t="s">
        <v>769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771</v>
      </c>
      <c r="AB167" s="352" t="s">
        <v>1058</v>
      </c>
      <c r="AC167" s="822"/>
      <c r="AD167" s="822"/>
      <c r="AE167" s="1023"/>
    </row>
    <row r="168" spans="1:31" ht="39.75" customHeight="1">
      <c r="A168" s="297" t="s">
        <v>1059</v>
      </c>
      <c r="B168" s="355" t="s">
        <v>1048</v>
      </c>
      <c r="C168" s="299">
        <v>46045</v>
      </c>
      <c r="D168" s="457" t="s">
        <v>56</v>
      </c>
      <c r="E168" s="299"/>
      <c r="F168" s="18" t="s">
        <v>1051</v>
      </c>
      <c r="G168" s="495"/>
      <c r="H168" s="679">
        <v>80</v>
      </c>
      <c r="I168" s="304" t="s">
        <v>769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771</v>
      </c>
      <c r="AB168" s="352" t="s">
        <v>1060</v>
      </c>
      <c r="AC168" s="822"/>
      <c r="AD168" s="822"/>
      <c r="AE168" s="1023"/>
    </row>
    <row r="169" spans="1:31" ht="39.75" customHeight="1">
      <c r="A169" s="297" t="s">
        <v>1061</v>
      </c>
      <c r="B169" s="311" t="s">
        <v>1048</v>
      </c>
      <c r="C169" s="19">
        <v>46045</v>
      </c>
      <c r="D169" s="305" t="s">
        <v>56</v>
      </c>
      <c r="E169" s="19"/>
      <c r="F169" s="18" t="s">
        <v>1051</v>
      </c>
      <c r="G169" s="303"/>
      <c r="H169" s="785">
        <v>83</v>
      </c>
      <c r="I169" s="304" t="s">
        <v>769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771</v>
      </c>
      <c r="AB169" s="352" t="s">
        <v>1062</v>
      </c>
      <c r="AC169" s="822"/>
      <c r="AD169" s="822"/>
      <c r="AE169" s="1023"/>
    </row>
    <row r="170" spans="1:31" ht="39.75" customHeight="1">
      <c r="A170" s="297" t="s">
        <v>1063</v>
      </c>
      <c r="B170" s="311" t="s">
        <v>1048</v>
      </c>
      <c r="C170" s="19">
        <v>46045</v>
      </c>
      <c r="D170" s="305" t="s">
        <v>56</v>
      </c>
      <c r="E170" s="19"/>
      <c r="F170" s="18" t="s">
        <v>1051</v>
      </c>
      <c r="G170" s="303"/>
      <c r="H170" s="785">
        <v>85</v>
      </c>
      <c r="I170" s="304" t="s">
        <v>769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771</v>
      </c>
      <c r="AB170" s="352" t="s">
        <v>1064</v>
      </c>
      <c r="AC170" s="822"/>
      <c r="AD170" s="822"/>
      <c r="AE170" s="1023"/>
    </row>
    <row r="171" spans="1:31" ht="39.75" customHeight="1">
      <c r="A171" s="297" t="s">
        <v>1065</v>
      </c>
      <c r="B171" s="355" t="s">
        <v>1048</v>
      </c>
      <c r="C171" s="299">
        <v>46045</v>
      </c>
      <c r="D171" s="457" t="s">
        <v>56</v>
      </c>
      <c r="E171" s="299">
        <v>45959</v>
      </c>
      <c r="F171" s="298" t="s">
        <v>1051</v>
      </c>
      <c r="G171" s="495"/>
      <c r="H171" s="679">
        <v>88</v>
      </c>
      <c r="I171" s="304" t="s">
        <v>769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771</v>
      </c>
      <c r="AB171" s="831" t="s">
        <v>1066</v>
      </c>
      <c r="AC171" s="822"/>
      <c r="AD171" s="822"/>
      <c r="AE171" s="1023"/>
    </row>
    <row r="172" spans="1:31" ht="39.75" customHeight="1">
      <c r="A172" s="297" t="s">
        <v>1067</v>
      </c>
      <c r="B172" s="355" t="s">
        <v>1048</v>
      </c>
      <c r="C172" s="299">
        <v>46045</v>
      </c>
      <c r="D172" s="457" t="s">
        <v>56</v>
      </c>
      <c r="E172" s="299">
        <v>45959</v>
      </c>
      <c r="F172" s="298" t="s">
        <v>1051</v>
      </c>
      <c r="G172" s="495"/>
      <c r="H172" s="679">
        <v>30</v>
      </c>
      <c r="I172" s="304" t="s">
        <v>769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771</v>
      </c>
      <c r="AB172" s="831" t="s">
        <v>1068</v>
      </c>
      <c r="AC172" s="822"/>
      <c r="AD172" s="822"/>
      <c r="AE172" s="1023"/>
    </row>
    <row r="173" spans="1:31" ht="39.75" customHeight="1">
      <c r="A173" s="956" t="s">
        <v>1069</v>
      </c>
      <c r="B173" s="355" t="s">
        <v>1048</v>
      </c>
      <c r="C173" s="299">
        <v>45989</v>
      </c>
      <c r="D173" s="1249" t="s">
        <v>56</v>
      </c>
      <c r="E173" s="299">
        <v>45959</v>
      </c>
      <c r="F173" s="298" t="s">
        <v>863</v>
      </c>
      <c r="G173" s="495" t="s">
        <v>1070</v>
      </c>
      <c r="H173" s="300">
        <v>59</v>
      </c>
      <c r="I173" s="1246" t="s">
        <v>769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1071</v>
      </c>
      <c r="AC173" s="822"/>
      <c r="AD173" s="822"/>
      <c r="AE173" s="1023"/>
    </row>
    <row r="174" spans="1:31" ht="39.75" customHeight="1">
      <c r="A174" s="956" t="s">
        <v>1072</v>
      </c>
      <c r="B174" s="355" t="s">
        <v>1048</v>
      </c>
      <c r="C174" s="299">
        <v>46010</v>
      </c>
      <c r="D174" s="1249" t="s">
        <v>56</v>
      </c>
      <c r="E174" s="299">
        <v>45959</v>
      </c>
      <c r="F174" s="298" t="s">
        <v>863</v>
      </c>
      <c r="G174" s="495" t="s">
        <v>1073</v>
      </c>
      <c r="H174" s="300">
        <v>89</v>
      </c>
      <c r="I174" s="1246" t="s">
        <v>769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922</v>
      </c>
      <c r="AB174" s="1029" t="s">
        <v>1074</v>
      </c>
      <c r="AC174" s="822"/>
      <c r="AD174" s="822"/>
      <c r="AE174" s="1023"/>
    </row>
    <row r="175" spans="1:31" ht="39.75" customHeight="1">
      <c r="A175" s="956" t="s">
        <v>1075</v>
      </c>
      <c r="B175" s="355" t="s">
        <v>1048</v>
      </c>
      <c r="C175" s="299">
        <v>46045</v>
      </c>
      <c r="D175" s="1249" t="s">
        <v>56</v>
      </c>
      <c r="E175" s="299">
        <v>45959</v>
      </c>
      <c r="F175" s="298" t="s">
        <v>863</v>
      </c>
      <c r="G175" s="495"/>
      <c r="H175" s="300">
        <v>88</v>
      </c>
      <c r="I175" s="1246" t="s">
        <v>769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922</v>
      </c>
      <c r="AB175" s="1029" t="s">
        <v>1076</v>
      </c>
      <c r="AC175" s="822"/>
      <c r="AD175" s="822"/>
      <c r="AE175" s="1023"/>
    </row>
    <row r="176" spans="1:31" ht="39.75" customHeight="1">
      <c r="A176" s="956" t="s">
        <v>1077</v>
      </c>
      <c r="B176" s="355" t="s">
        <v>1048</v>
      </c>
      <c r="C176" s="299">
        <v>45989</v>
      </c>
      <c r="D176" s="1249" t="s">
        <v>56</v>
      </c>
      <c r="E176" s="299">
        <v>45959</v>
      </c>
      <c r="F176" s="298" t="s">
        <v>863</v>
      </c>
      <c r="G176" s="495" t="s">
        <v>1078</v>
      </c>
      <c r="H176" s="300">
        <v>87</v>
      </c>
      <c r="I176" s="1246" t="s">
        <v>769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922</v>
      </c>
      <c r="AB176" s="1139" t="s">
        <v>1079</v>
      </c>
      <c r="AC176" s="822"/>
      <c r="AD176" s="822"/>
      <c r="AE176" s="1023"/>
    </row>
    <row r="177" spans="1:31" ht="39.75" customHeight="1">
      <c r="A177" s="956" t="s">
        <v>1080</v>
      </c>
      <c r="B177" s="355" t="s">
        <v>1048</v>
      </c>
      <c r="C177" s="299">
        <v>46045</v>
      </c>
      <c r="D177" s="1249" t="s">
        <v>56</v>
      </c>
      <c r="E177" s="299">
        <v>45959</v>
      </c>
      <c r="F177" s="298" t="s">
        <v>863</v>
      </c>
      <c r="G177" s="495"/>
      <c r="H177" s="300">
        <v>90</v>
      </c>
      <c r="I177" s="1246" t="s">
        <v>769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922</v>
      </c>
      <c r="AB177" s="1029" t="s">
        <v>1081</v>
      </c>
      <c r="AC177" s="822"/>
      <c r="AD177" s="822"/>
      <c r="AE177" s="1023"/>
    </row>
    <row r="178" spans="1:31" ht="39.75" customHeight="1">
      <c r="A178" s="945" t="s">
        <v>1082</v>
      </c>
      <c r="B178" s="355" t="s">
        <v>1048</v>
      </c>
      <c r="C178" s="767">
        <v>46019</v>
      </c>
      <c r="D178" s="1249" t="s">
        <v>56</v>
      </c>
      <c r="E178" s="767">
        <v>45959</v>
      </c>
      <c r="F178" s="768" t="s">
        <v>863</v>
      </c>
      <c r="G178" s="768" t="s">
        <v>1083</v>
      </c>
      <c r="H178" s="769">
        <v>90</v>
      </c>
      <c r="I178" s="1246" t="s">
        <v>769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922</v>
      </c>
      <c r="AB178" s="1029" t="s">
        <v>1084</v>
      </c>
      <c r="AC178" s="822"/>
      <c r="AD178" s="822"/>
      <c r="AE178" s="1023"/>
    </row>
    <row r="179" spans="1:31" ht="39.75" customHeight="1">
      <c r="A179" s="956" t="s">
        <v>1085</v>
      </c>
      <c r="B179" s="355" t="s">
        <v>1048</v>
      </c>
      <c r="C179" s="299">
        <v>45989</v>
      </c>
      <c r="D179" s="1249" t="s">
        <v>56</v>
      </c>
      <c r="E179" s="299">
        <v>45959</v>
      </c>
      <c r="F179" s="298" t="s">
        <v>863</v>
      </c>
      <c r="G179" s="495" t="s">
        <v>1086</v>
      </c>
      <c r="H179" s="300">
        <v>90</v>
      </c>
      <c r="I179" s="1246" t="s">
        <v>769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922</v>
      </c>
      <c r="AB179" s="1029" t="s">
        <v>1087</v>
      </c>
      <c r="AC179" s="822"/>
      <c r="AD179" s="822"/>
      <c r="AE179" s="1023"/>
    </row>
    <row r="180" spans="1:31" ht="39.75" customHeight="1">
      <c r="A180" s="945" t="s">
        <v>1088</v>
      </c>
      <c r="B180" s="355" t="s">
        <v>1048</v>
      </c>
      <c r="C180" s="767">
        <v>46019</v>
      </c>
      <c r="D180" s="1249" t="s">
        <v>56</v>
      </c>
      <c r="E180" s="767">
        <v>45959</v>
      </c>
      <c r="F180" s="768" t="s">
        <v>863</v>
      </c>
      <c r="G180" s="768" t="s">
        <v>1089</v>
      </c>
      <c r="H180" s="769">
        <v>90</v>
      </c>
      <c r="I180" s="1246" t="s">
        <v>769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922</v>
      </c>
      <c r="AB180" s="1029" t="s">
        <v>1090</v>
      </c>
      <c r="AC180" s="822"/>
      <c r="AD180" s="822"/>
      <c r="AE180" s="1023"/>
    </row>
    <row r="181" spans="1:31" ht="39.75" customHeight="1">
      <c r="A181" s="945" t="s">
        <v>1091</v>
      </c>
      <c r="B181" s="355" t="s">
        <v>1048</v>
      </c>
      <c r="C181" s="767">
        <v>46021</v>
      </c>
      <c r="D181" s="1249" t="s">
        <v>56</v>
      </c>
      <c r="E181" s="767">
        <v>45959</v>
      </c>
      <c r="F181" s="768" t="s">
        <v>863</v>
      </c>
      <c r="G181" s="768" t="s">
        <v>1092</v>
      </c>
      <c r="H181" s="769">
        <v>88</v>
      </c>
      <c r="I181" s="1246" t="s">
        <v>769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922</v>
      </c>
      <c r="AB181" s="1029" t="s">
        <v>1093</v>
      </c>
      <c r="AC181" s="822"/>
      <c r="AD181" s="822"/>
      <c r="AE181" s="1023"/>
    </row>
    <row r="182" spans="1:31" ht="39.75" customHeight="1">
      <c r="A182" s="945" t="s">
        <v>1094</v>
      </c>
      <c r="B182" s="355" t="s">
        <v>1048</v>
      </c>
      <c r="C182" s="767">
        <v>46021</v>
      </c>
      <c r="D182" s="1249" t="s">
        <v>56</v>
      </c>
      <c r="E182" s="767">
        <v>45959</v>
      </c>
      <c r="F182" s="768" t="s">
        <v>863</v>
      </c>
      <c r="G182" s="768" t="s">
        <v>1095</v>
      </c>
      <c r="H182" s="769">
        <v>86</v>
      </c>
      <c r="I182" s="1246" t="s">
        <v>769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922</v>
      </c>
      <c r="AB182" s="1029" t="s">
        <v>1096</v>
      </c>
      <c r="AC182" s="822"/>
      <c r="AD182" s="822"/>
      <c r="AE182" s="1023"/>
    </row>
    <row r="183" spans="1:31" ht="39.75" customHeight="1">
      <c r="A183" s="945" t="s">
        <v>1097</v>
      </c>
      <c r="B183" s="355" t="s">
        <v>1048</v>
      </c>
      <c r="C183" s="299">
        <v>46052</v>
      </c>
      <c r="D183" s="1249" t="s">
        <v>56</v>
      </c>
      <c r="E183" s="767">
        <v>45959</v>
      </c>
      <c r="F183" s="768" t="s">
        <v>863</v>
      </c>
      <c r="G183" s="768" t="s">
        <v>1098</v>
      </c>
      <c r="H183" s="769">
        <v>87</v>
      </c>
      <c r="I183" s="1246" t="s">
        <v>769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922</v>
      </c>
      <c r="AB183" s="1030" t="s">
        <v>1099</v>
      </c>
      <c r="AC183" s="822"/>
      <c r="AD183" s="822"/>
      <c r="AE183" s="1023"/>
    </row>
    <row r="184" spans="1:31" ht="39.75" customHeight="1">
      <c r="A184" s="945" t="s">
        <v>1100</v>
      </c>
      <c r="B184" s="355" t="s">
        <v>1048</v>
      </c>
      <c r="C184" s="767">
        <v>46019</v>
      </c>
      <c r="D184" s="1249" t="s">
        <v>56</v>
      </c>
      <c r="E184" s="767">
        <v>45959</v>
      </c>
      <c r="F184" s="768" t="s">
        <v>863</v>
      </c>
      <c r="G184" s="768" t="s">
        <v>1101</v>
      </c>
      <c r="H184" s="769">
        <v>87</v>
      </c>
      <c r="I184" s="1246" t="s">
        <v>769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922</v>
      </c>
      <c r="AB184" s="1029" t="s">
        <v>1102</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1104</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845</v>
      </c>
      <c r="O191" s="435" t="s">
        <v>846</v>
      </c>
      <c r="P191" s="436" t="s">
        <v>94</v>
      </c>
      <c r="Q191" s="436" t="s">
        <v>97</v>
      </c>
      <c r="R191" s="436" t="s">
        <v>98</v>
      </c>
      <c r="S191" s="436" t="s">
        <v>69</v>
      </c>
      <c r="T191" s="436" t="s">
        <v>532</v>
      </c>
      <c r="U191" s="436" t="s">
        <v>493</v>
      </c>
      <c r="V191" s="436" t="s">
        <v>534</v>
      </c>
      <c r="W191" s="446" t="s">
        <v>535</v>
      </c>
      <c r="X191" s="436" t="s">
        <v>495</v>
      </c>
      <c r="Y191" s="436" t="s">
        <v>496</v>
      </c>
      <c r="Z191" s="356" t="s">
        <v>847</v>
      </c>
      <c r="AA191" s="436" t="s">
        <v>848</v>
      </c>
      <c r="AB191" s="1057" t="s">
        <v>849</v>
      </c>
    </row>
    <row r="192" spans="1:31" ht="39.75" customHeight="1">
      <c r="A192" s="563" t="s">
        <v>108</v>
      </c>
      <c r="B192" s="377" t="s">
        <v>34</v>
      </c>
      <c r="C192" s="360">
        <v>45960</v>
      </c>
      <c r="D192" s="360" t="s">
        <v>54</v>
      </c>
      <c r="E192" s="360">
        <v>45852</v>
      </c>
      <c r="F192" s="375" t="s">
        <v>51</v>
      </c>
      <c r="G192" s="361" t="s">
        <v>109</v>
      </c>
      <c r="H192" s="362">
        <v>0</v>
      </c>
      <c r="I192" s="362" t="s">
        <v>769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922</v>
      </c>
      <c r="AA192" s="932" t="s">
        <v>922</v>
      </c>
      <c r="AB192" s="1058" t="s">
        <v>1105</v>
      </c>
    </row>
    <row r="193" spans="1:28" ht="39.75" customHeight="1">
      <c r="A193" s="563" t="s">
        <v>1106</v>
      </c>
      <c r="B193" s="377" t="s">
        <v>34</v>
      </c>
      <c r="C193" s="360">
        <v>45960</v>
      </c>
      <c r="D193" s="360" t="s">
        <v>1107</v>
      </c>
      <c r="E193" s="360">
        <v>45897</v>
      </c>
      <c r="F193" s="358" t="s">
        <v>53</v>
      </c>
      <c r="G193" s="361"/>
      <c r="H193" s="362">
        <v>0</v>
      </c>
      <c r="I193" s="1149" t="s">
        <v>769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1108</v>
      </c>
    </row>
    <row r="194" spans="1:28" ht="39.75" customHeight="1">
      <c r="A194" s="563" t="s">
        <v>1109</v>
      </c>
      <c r="B194" s="377" t="s">
        <v>34</v>
      </c>
      <c r="C194" s="704">
        <v>46107</v>
      </c>
      <c r="D194" s="358" t="s">
        <v>52</v>
      </c>
      <c r="E194" s="360">
        <v>46077</v>
      </c>
      <c r="F194" s="716" t="s">
        <v>53</v>
      </c>
      <c r="G194" s="705" t="s">
        <v>1110</v>
      </c>
      <c r="H194" s="706">
        <v>0</v>
      </c>
      <c r="I194" s="1149" t="s">
        <v>769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1111</v>
      </c>
    </row>
    <row r="195" spans="1:28" ht="39.75" customHeight="1">
      <c r="A195" s="563" t="s">
        <v>1112</v>
      </c>
      <c r="B195" s="377" t="s">
        <v>34</v>
      </c>
      <c r="C195" s="360">
        <v>45960</v>
      </c>
      <c r="D195" s="360" t="s">
        <v>1113</v>
      </c>
      <c r="E195" s="360">
        <v>45909</v>
      </c>
      <c r="F195" s="360" t="s">
        <v>55</v>
      </c>
      <c r="G195" s="361" t="s">
        <v>1114</v>
      </c>
      <c r="H195" s="362">
        <v>0</v>
      </c>
      <c r="I195" s="362" t="s">
        <v>769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922</v>
      </c>
      <c r="AA195" s="37" t="s">
        <v>922</v>
      </c>
      <c r="AB195" s="831" t="s">
        <v>1115</v>
      </c>
    </row>
    <row r="196" spans="1:28" ht="39.75" customHeight="1">
      <c r="A196" s="960" t="s">
        <v>1116</v>
      </c>
      <c r="B196" s="1225" t="s">
        <v>34</v>
      </c>
      <c r="C196" s="616">
        <v>45999</v>
      </c>
      <c r="D196" s="618" t="s">
        <v>50</v>
      </c>
      <c r="E196" s="645">
        <v>45975</v>
      </c>
      <c r="F196" s="618" t="s">
        <v>55</v>
      </c>
      <c r="G196" s="1226" t="s">
        <v>1117</v>
      </c>
      <c r="H196" s="641">
        <v>0</v>
      </c>
      <c r="I196" s="1227" t="s">
        <v>769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922</v>
      </c>
      <c r="AA196" s="1359" t="s">
        <v>922</v>
      </c>
      <c r="AB196" s="1360" t="s">
        <v>1118</v>
      </c>
    </row>
    <row r="197" spans="1:28" ht="39.75" customHeight="1">
      <c r="A197" s="650" t="s">
        <v>1119</v>
      </c>
      <c r="B197" s="377" t="s">
        <v>34</v>
      </c>
      <c r="C197" s="360">
        <v>45991</v>
      </c>
      <c r="D197" s="367" t="s">
        <v>54</v>
      </c>
      <c r="E197" s="367">
        <v>45950</v>
      </c>
      <c r="F197" s="366" t="s">
        <v>51</v>
      </c>
      <c r="G197" s="1187"/>
      <c r="H197" s="1154">
        <v>82</v>
      </c>
      <c r="I197" s="372" t="s">
        <v>769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922</v>
      </c>
      <c r="AA197" s="373" t="s">
        <v>922</v>
      </c>
      <c r="AB197" s="828" t="s">
        <v>1120</v>
      </c>
    </row>
    <row r="198" spans="1:28" ht="39.75" customHeight="1">
      <c r="A198" s="650" t="s">
        <v>1121</v>
      </c>
      <c r="B198" s="377" t="s">
        <v>34</v>
      </c>
      <c r="C198" s="360">
        <v>45960</v>
      </c>
      <c r="D198" s="367" t="s">
        <v>54</v>
      </c>
      <c r="E198" s="367">
        <v>45930</v>
      </c>
      <c r="F198" s="366" t="s">
        <v>51</v>
      </c>
      <c r="G198" s="1187"/>
      <c r="H198" s="1154">
        <v>80</v>
      </c>
      <c r="I198" s="372" t="s">
        <v>769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922</v>
      </c>
      <c r="AA198" s="373" t="s">
        <v>922</v>
      </c>
      <c r="AB198" s="828" t="s">
        <v>1120</v>
      </c>
    </row>
    <row r="199" spans="1:28" ht="39.75" customHeight="1">
      <c r="A199" s="563" t="s">
        <v>1122</v>
      </c>
      <c r="B199" s="377" t="s">
        <v>34</v>
      </c>
      <c r="C199" s="360">
        <v>45960</v>
      </c>
      <c r="D199" s="367" t="s">
        <v>52</v>
      </c>
      <c r="E199" s="367">
        <v>45950</v>
      </c>
      <c r="F199" s="366" t="s">
        <v>53</v>
      </c>
      <c r="G199" s="1187"/>
      <c r="H199" s="1154">
        <v>80</v>
      </c>
      <c r="I199" s="372" t="s">
        <v>769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1123</v>
      </c>
    </row>
    <row r="200" spans="1:28" ht="39.75" customHeight="1">
      <c r="A200" s="563" t="s">
        <v>1124</v>
      </c>
      <c r="B200" s="377" t="s">
        <v>34</v>
      </c>
      <c r="C200" s="360">
        <v>45960</v>
      </c>
      <c r="D200" s="367" t="s">
        <v>52</v>
      </c>
      <c r="E200" s="367">
        <v>45937</v>
      </c>
      <c r="F200" s="366" t="s">
        <v>53</v>
      </c>
      <c r="G200" s="1187"/>
      <c r="H200" s="1154">
        <v>82</v>
      </c>
      <c r="I200" s="372" t="s">
        <v>769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1120</v>
      </c>
    </row>
    <row r="201" spans="1:28" ht="39.75" customHeight="1">
      <c r="A201" s="660" t="s">
        <v>122</v>
      </c>
      <c r="B201" s="377" t="s">
        <v>34</v>
      </c>
      <c r="C201" s="367">
        <v>45807</v>
      </c>
      <c r="D201" s="358" t="s">
        <v>850</v>
      </c>
      <c r="E201" s="366" t="s">
        <v>260</v>
      </c>
      <c r="F201" s="358" t="s">
        <v>51</v>
      </c>
      <c r="G201" s="368" t="s">
        <v>125</v>
      </c>
      <c r="H201" s="362">
        <v>84</v>
      </c>
      <c r="I201" s="372" t="s">
        <v>769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922</v>
      </c>
      <c r="AA201" s="373" t="s">
        <v>922</v>
      </c>
      <c r="AB201" s="1058" t="s">
        <v>1125</v>
      </c>
    </row>
    <row r="202" spans="1:28" ht="39.75" customHeight="1">
      <c r="A202" s="563" t="s">
        <v>129</v>
      </c>
      <c r="B202" s="377" t="s">
        <v>34</v>
      </c>
      <c r="C202" s="360">
        <v>45991</v>
      </c>
      <c r="D202" s="366" t="s">
        <v>852</v>
      </c>
      <c r="E202" s="367">
        <v>45716</v>
      </c>
      <c r="F202" s="366" t="s">
        <v>51</v>
      </c>
      <c r="G202" s="368" t="s">
        <v>164</v>
      </c>
      <c r="H202" s="369">
        <v>44</v>
      </c>
      <c r="I202" s="372" t="s">
        <v>769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922</v>
      </c>
      <c r="AA202" s="373" t="s">
        <v>922</v>
      </c>
      <c r="AB202" s="1058" t="s">
        <v>1126</v>
      </c>
    </row>
    <row r="203" spans="1:28" ht="39.75" customHeight="1">
      <c r="A203" s="563" t="s">
        <v>132</v>
      </c>
      <c r="B203" s="377" t="s">
        <v>34</v>
      </c>
      <c r="C203" s="360">
        <v>45991</v>
      </c>
      <c r="D203" s="366" t="s">
        <v>54</v>
      </c>
      <c r="E203" s="367">
        <v>45880</v>
      </c>
      <c r="F203" s="366" t="s">
        <v>51</v>
      </c>
      <c r="G203" s="368" t="s">
        <v>133</v>
      </c>
      <c r="H203" s="369">
        <v>57</v>
      </c>
      <c r="I203" s="372" t="s">
        <v>769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922</v>
      </c>
      <c r="AB203" s="827" t="s">
        <v>1127</v>
      </c>
    </row>
    <row r="204" spans="1:28" ht="39.75" customHeight="1">
      <c r="A204" s="563" t="s">
        <v>1128</v>
      </c>
      <c r="B204" s="377" t="s">
        <v>34</v>
      </c>
      <c r="C204" s="360">
        <v>45991</v>
      </c>
      <c r="D204" s="366" t="s">
        <v>54</v>
      </c>
      <c r="E204" s="367">
        <v>45880</v>
      </c>
      <c r="F204" s="366" t="s">
        <v>51</v>
      </c>
      <c r="G204" s="368" t="s">
        <v>1129</v>
      </c>
      <c r="H204" s="369">
        <v>75</v>
      </c>
      <c r="I204" s="372" t="s">
        <v>769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922</v>
      </c>
      <c r="AA204" s="373" t="s">
        <v>922</v>
      </c>
      <c r="AB204" s="1058" t="s">
        <v>1126</v>
      </c>
    </row>
    <row r="205" spans="1:28" ht="39.75" customHeight="1">
      <c r="A205" s="833" t="s">
        <v>1130</v>
      </c>
      <c r="B205" s="377" t="s">
        <v>34</v>
      </c>
      <c r="C205" s="704">
        <v>46079</v>
      </c>
      <c r="D205" s="716" t="s">
        <v>52</v>
      </c>
      <c r="E205" s="715">
        <v>46055</v>
      </c>
      <c r="F205" s="716" t="s">
        <v>53</v>
      </c>
      <c r="G205" s="715" t="s">
        <v>1131</v>
      </c>
      <c r="H205" s="717">
        <v>0</v>
      </c>
      <c r="I205" s="706" t="s">
        <v>769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1132</v>
      </c>
    </row>
    <row r="206" spans="1:28" ht="39.75" customHeight="1">
      <c r="A206" s="833" t="s">
        <v>1133</v>
      </c>
      <c r="B206" s="377" t="s">
        <v>34</v>
      </c>
      <c r="C206" s="715">
        <v>46011</v>
      </c>
      <c r="D206" s="716" t="s">
        <v>52</v>
      </c>
      <c r="E206" s="715">
        <v>45923</v>
      </c>
      <c r="F206" s="716" t="s">
        <v>53</v>
      </c>
      <c r="G206" s="716" t="s">
        <v>1134</v>
      </c>
      <c r="H206" s="717">
        <v>0</v>
      </c>
      <c r="I206" s="372" t="s">
        <v>769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1135</v>
      </c>
    </row>
    <row r="207" spans="1:28" ht="39.75" customHeight="1">
      <c r="A207" s="297" t="s">
        <v>134</v>
      </c>
      <c r="B207" s="311" t="s">
        <v>34</v>
      </c>
      <c r="C207" s="19">
        <v>45711</v>
      </c>
      <c r="D207" s="18" t="s">
        <v>56</v>
      </c>
      <c r="E207" s="19">
        <v>45707</v>
      </c>
      <c r="F207" s="18" t="s">
        <v>1136</v>
      </c>
      <c r="G207" s="303" t="s">
        <v>135</v>
      </c>
      <c r="H207" s="20">
        <v>0</v>
      </c>
      <c r="I207" s="304" t="s">
        <v>769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922</v>
      </c>
      <c r="AB207" s="11"/>
    </row>
    <row r="208" spans="1:28" ht="39.75" customHeight="1">
      <c r="A208" s="563" t="s">
        <v>1137</v>
      </c>
      <c r="B208" s="377" t="s">
        <v>34</v>
      </c>
      <c r="C208" s="360">
        <v>45960</v>
      </c>
      <c r="D208" s="366" t="s">
        <v>52</v>
      </c>
      <c r="E208" s="367">
        <v>45966</v>
      </c>
      <c r="F208" s="366" t="s">
        <v>53</v>
      </c>
      <c r="G208" s="368"/>
      <c r="H208" s="369">
        <v>0</v>
      </c>
      <c r="I208" s="372" t="s">
        <v>769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1138</v>
      </c>
    </row>
    <row r="209" spans="1:28" ht="39.75" customHeight="1">
      <c r="A209" s="563" t="s">
        <v>1139</v>
      </c>
      <c r="B209" s="377" t="s">
        <v>34</v>
      </c>
      <c r="C209" s="360">
        <v>45960</v>
      </c>
      <c r="D209" s="366" t="s">
        <v>52</v>
      </c>
      <c r="E209" s="367">
        <v>45944</v>
      </c>
      <c r="F209" s="366" t="s">
        <v>53</v>
      </c>
      <c r="G209" s="368"/>
      <c r="H209" s="369">
        <v>0</v>
      </c>
      <c r="I209" s="372" t="s">
        <v>769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1140</v>
      </c>
    </row>
    <row r="210" spans="1:28" ht="39.75" customHeight="1">
      <c r="A210" s="833" t="s">
        <v>1141</v>
      </c>
      <c r="B210" s="377" t="s">
        <v>34</v>
      </c>
      <c r="C210" s="704">
        <v>46040</v>
      </c>
      <c r="D210" s="366" t="s">
        <v>50</v>
      </c>
      <c r="E210" s="715">
        <v>46077</v>
      </c>
      <c r="F210" s="716"/>
      <c r="G210" s="716" t="s">
        <v>1142</v>
      </c>
      <c r="H210" s="717">
        <v>0</v>
      </c>
      <c r="I210" s="372" t="s">
        <v>769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1143</v>
      </c>
    </row>
    <row r="211" spans="1:28" ht="39.75" customHeight="1">
      <c r="A211" s="650" t="s">
        <v>142</v>
      </c>
      <c r="B211" s="377" t="s">
        <v>34</v>
      </c>
      <c r="C211" s="360">
        <v>45991</v>
      </c>
      <c r="D211" s="366" t="s">
        <v>50</v>
      </c>
      <c r="E211" s="367">
        <v>45880</v>
      </c>
      <c r="F211" s="366" t="s">
        <v>55</v>
      </c>
      <c r="G211" s="368" t="s">
        <v>143</v>
      </c>
      <c r="H211" s="369">
        <v>0</v>
      </c>
      <c r="I211" s="372" t="s">
        <v>769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922</v>
      </c>
      <c r="AA211" s="373" t="s">
        <v>922</v>
      </c>
      <c r="AB211" s="389" t="s">
        <v>1144</v>
      </c>
    </row>
    <row r="212" spans="1:28" ht="39.75" customHeight="1">
      <c r="A212" s="833" t="s">
        <v>1145</v>
      </c>
      <c r="B212" s="377" t="s">
        <v>34</v>
      </c>
      <c r="C212" s="704">
        <v>46040</v>
      </c>
      <c r="D212" s="716" t="s">
        <v>54</v>
      </c>
      <c r="E212" s="715">
        <v>46042</v>
      </c>
      <c r="F212" s="716" t="s">
        <v>53</v>
      </c>
      <c r="G212" s="716"/>
      <c r="H212" s="717">
        <v>0</v>
      </c>
      <c r="I212" s="372" t="s">
        <v>769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1146</v>
      </c>
    </row>
    <row r="213" spans="1:28" ht="39.75" customHeight="1">
      <c r="A213" s="833" t="s">
        <v>1147</v>
      </c>
      <c r="B213" s="377" t="s">
        <v>34</v>
      </c>
      <c r="C213" s="704">
        <v>46073</v>
      </c>
      <c r="D213" s="716" t="s">
        <v>52</v>
      </c>
      <c r="E213" s="715">
        <v>46055</v>
      </c>
      <c r="F213" s="716" t="s">
        <v>53</v>
      </c>
      <c r="G213" s="716" t="s">
        <v>1148</v>
      </c>
      <c r="H213" s="717">
        <v>0</v>
      </c>
      <c r="I213" s="372" t="s">
        <v>769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922</v>
      </c>
      <c r="AB213" s="713" t="s">
        <v>1149</v>
      </c>
    </row>
    <row r="214" spans="1:28" ht="39.75" customHeight="1">
      <c r="A214" s="1059" t="s">
        <v>1150</v>
      </c>
      <c r="B214" s="377" t="s">
        <v>34</v>
      </c>
      <c r="C214" s="360" t="s">
        <v>1151</v>
      </c>
      <c r="D214" s="366" t="s">
        <v>50</v>
      </c>
      <c r="E214" s="367">
        <v>45964</v>
      </c>
      <c r="F214" s="366" t="s">
        <v>55</v>
      </c>
      <c r="G214" s="368"/>
      <c r="H214" s="369">
        <v>0</v>
      </c>
      <c r="I214" s="362" t="s">
        <v>769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1152</v>
      </c>
    </row>
    <row r="215" spans="1:28" ht="39.75" customHeight="1">
      <c r="A215" s="833" t="s">
        <v>1153</v>
      </c>
      <c r="B215" s="377" t="s">
        <v>34</v>
      </c>
      <c r="C215" s="704">
        <v>46040</v>
      </c>
      <c r="D215" s="716" t="s">
        <v>828</v>
      </c>
      <c r="E215" s="715">
        <v>46034</v>
      </c>
      <c r="F215" s="716" t="s">
        <v>53</v>
      </c>
      <c r="G215" s="716"/>
      <c r="H215" s="717">
        <v>76</v>
      </c>
      <c r="I215" s="372" t="s">
        <v>769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922</v>
      </c>
      <c r="AA215" s="373" t="s">
        <v>922</v>
      </c>
      <c r="AB215" s="713" t="s">
        <v>1154</v>
      </c>
    </row>
    <row r="216" spans="1:28" ht="39.75" customHeight="1">
      <c r="A216" s="563" t="s">
        <v>1155</v>
      </c>
      <c r="B216" s="377" t="s">
        <v>34</v>
      </c>
      <c r="C216" s="704">
        <v>46040</v>
      </c>
      <c r="D216" s="366" t="s">
        <v>58</v>
      </c>
      <c r="E216" s="367">
        <v>46027</v>
      </c>
      <c r="F216" s="366" t="s">
        <v>53</v>
      </c>
      <c r="G216" s="716"/>
      <c r="H216" s="1067">
        <v>109</v>
      </c>
      <c r="I216" s="372" t="s">
        <v>769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922</v>
      </c>
      <c r="AA216" s="373" t="s">
        <v>922</v>
      </c>
      <c r="AB216" s="713" t="s">
        <v>1156</v>
      </c>
    </row>
    <row r="217" spans="1:28" ht="39.75" customHeight="1">
      <c r="A217" s="563" t="s">
        <v>1157</v>
      </c>
      <c r="B217" s="377" t="s">
        <v>37</v>
      </c>
      <c r="C217" s="360">
        <v>46006</v>
      </c>
      <c r="D217" s="366" t="s">
        <v>52</v>
      </c>
      <c r="E217" s="367">
        <v>45987</v>
      </c>
      <c r="F217" s="366" t="s">
        <v>51</v>
      </c>
      <c r="G217" s="368" t="s">
        <v>1158</v>
      </c>
      <c r="H217" s="369">
        <v>35</v>
      </c>
      <c r="I217" s="372" t="s">
        <v>769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922</v>
      </c>
      <c r="AA217" s="373" t="s">
        <v>922</v>
      </c>
      <c r="AB217" s="829" t="s">
        <v>809</v>
      </c>
    </row>
    <row r="218" spans="1:28" ht="39.75" customHeight="1">
      <c r="A218" s="563" t="s">
        <v>1159</v>
      </c>
      <c r="B218" s="377" t="s">
        <v>37</v>
      </c>
      <c r="C218" s="360">
        <v>46006</v>
      </c>
      <c r="D218" s="366" t="s">
        <v>52</v>
      </c>
      <c r="E218" s="367">
        <v>45975</v>
      </c>
      <c r="F218" s="366" t="s">
        <v>51</v>
      </c>
      <c r="G218" s="368" t="s">
        <v>1160</v>
      </c>
      <c r="H218" s="369">
        <v>86</v>
      </c>
      <c r="I218" s="372" t="s">
        <v>769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922</v>
      </c>
      <c r="AA218" s="373" t="s">
        <v>922</v>
      </c>
      <c r="AB218" s="829" t="s">
        <v>1161</v>
      </c>
    </row>
    <row r="219" spans="1:28" ht="39.75" customHeight="1">
      <c r="A219" s="563" t="s">
        <v>1162</v>
      </c>
      <c r="B219" s="377" t="s">
        <v>37</v>
      </c>
      <c r="C219" s="360">
        <v>46006</v>
      </c>
      <c r="D219" s="366" t="s">
        <v>52</v>
      </c>
      <c r="E219" s="367">
        <v>45980</v>
      </c>
      <c r="F219" s="366" t="s">
        <v>51</v>
      </c>
      <c r="G219" s="368" t="s">
        <v>1163</v>
      </c>
      <c r="H219" s="369">
        <v>75</v>
      </c>
      <c r="I219" s="372" t="s">
        <v>769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922</v>
      </c>
      <c r="AA219" s="373" t="s">
        <v>922</v>
      </c>
      <c r="AB219" s="829" t="s">
        <v>1164</v>
      </c>
    </row>
    <row r="220" spans="1:28" ht="39.75" customHeight="1">
      <c r="A220" s="297" t="s">
        <v>144</v>
      </c>
      <c r="B220" s="298" t="s">
        <v>31</v>
      </c>
      <c r="C220" s="19">
        <v>45899</v>
      </c>
      <c r="D220" s="299" t="s">
        <v>56</v>
      </c>
      <c r="E220" s="299">
        <v>45873</v>
      </c>
      <c r="F220" s="457" t="s">
        <v>863</v>
      </c>
      <c r="G220" s="495"/>
      <c r="H220" s="300">
        <v>50</v>
      </c>
      <c r="I220" s="301" t="s">
        <v>769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769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1165</v>
      </c>
    </row>
    <row r="222" spans="1:28" ht="39.75" customHeight="1">
      <c r="A222" s="563" t="s">
        <v>1166</v>
      </c>
      <c r="B222" s="358" t="s">
        <v>31</v>
      </c>
      <c r="C222" s="367">
        <v>45960</v>
      </c>
      <c r="D222" s="360" t="s">
        <v>50</v>
      </c>
      <c r="E222" s="367">
        <v>45918</v>
      </c>
      <c r="F222" s="358" t="s">
        <v>57</v>
      </c>
      <c r="G222" s="18" t="s">
        <v>1167</v>
      </c>
      <c r="H222" s="648">
        <v>0</v>
      </c>
      <c r="I222" s="1149" t="s">
        <v>769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1168</v>
      </c>
    </row>
    <row r="223" spans="1:28" ht="39.75" customHeight="1">
      <c r="A223" s="660" t="s">
        <v>161</v>
      </c>
      <c r="B223" s="358" t="s">
        <v>31</v>
      </c>
      <c r="C223" s="360">
        <v>45868</v>
      </c>
      <c r="D223" s="360" t="s">
        <v>50</v>
      </c>
      <c r="E223" s="360">
        <v>45793</v>
      </c>
      <c r="F223" s="375" t="s">
        <v>57</v>
      </c>
      <c r="G223" s="649" t="s">
        <v>162</v>
      </c>
      <c r="H223" s="362">
        <v>0</v>
      </c>
      <c r="I223" s="362" t="s">
        <v>769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1169</v>
      </c>
    </row>
    <row r="224" spans="1:28" ht="39.75" customHeight="1">
      <c r="A224" s="833" t="s">
        <v>1170</v>
      </c>
      <c r="B224" s="705" t="s">
        <v>31</v>
      </c>
      <c r="C224" s="704">
        <v>46073</v>
      </c>
      <c r="D224" s="704" t="s">
        <v>815</v>
      </c>
      <c r="E224" s="715">
        <v>46041</v>
      </c>
      <c r="F224" s="705" t="s">
        <v>57</v>
      </c>
      <c r="G224" s="716" t="s">
        <v>1171</v>
      </c>
      <c r="H224" s="706">
        <v>67</v>
      </c>
      <c r="I224" s="1149" t="s">
        <v>769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1172</v>
      </c>
    </row>
    <row r="225" spans="1:28" ht="39.75" customHeight="1">
      <c r="A225" s="833" t="s">
        <v>1173</v>
      </c>
      <c r="B225" s="705" t="s">
        <v>31</v>
      </c>
      <c r="C225" s="704">
        <v>46101</v>
      </c>
      <c r="D225" s="704" t="s">
        <v>815</v>
      </c>
      <c r="E225" s="704">
        <v>46042</v>
      </c>
      <c r="F225" s="705" t="s">
        <v>57</v>
      </c>
      <c r="G225" s="705" t="s">
        <v>1174</v>
      </c>
      <c r="H225" s="706">
        <v>65</v>
      </c>
      <c r="I225" s="1149" t="s">
        <v>769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922</v>
      </c>
      <c r="AB225" s="713" t="s">
        <v>1175</v>
      </c>
    </row>
    <row r="226" spans="1:28" ht="39.75" customHeight="1">
      <c r="A226" s="833" t="s">
        <v>1176</v>
      </c>
      <c r="B226" s="705" t="s">
        <v>31</v>
      </c>
      <c r="C226" s="704">
        <v>46101</v>
      </c>
      <c r="D226" s="704" t="s">
        <v>56</v>
      </c>
      <c r="E226" s="704">
        <v>46042</v>
      </c>
      <c r="F226" s="705" t="s">
        <v>61</v>
      </c>
      <c r="G226" s="705" t="s">
        <v>1177</v>
      </c>
      <c r="H226" s="706">
        <v>79</v>
      </c>
      <c r="I226" s="1149" t="s">
        <v>769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1178</v>
      </c>
    </row>
    <row r="227" spans="1:28" ht="39.75" customHeight="1">
      <c r="A227" s="833" t="s">
        <v>1179</v>
      </c>
      <c r="B227" s="705" t="s">
        <v>31</v>
      </c>
      <c r="C227" s="704">
        <v>46073</v>
      </c>
      <c r="D227" s="704" t="s">
        <v>1180</v>
      </c>
      <c r="E227" s="704">
        <v>46045</v>
      </c>
      <c r="F227" s="705" t="s">
        <v>61</v>
      </c>
      <c r="G227" s="705" t="s">
        <v>1181</v>
      </c>
      <c r="H227" s="706">
        <v>87</v>
      </c>
      <c r="I227" s="1149" t="s">
        <v>769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1182</v>
      </c>
    </row>
    <row r="228" spans="1:28" ht="39.75" customHeight="1">
      <c r="A228" s="833" t="s">
        <v>1183</v>
      </c>
      <c r="B228" s="705" t="s">
        <v>31</v>
      </c>
      <c r="C228" s="704">
        <v>46101</v>
      </c>
      <c r="D228" s="704" t="s">
        <v>56</v>
      </c>
      <c r="E228" s="715">
        <v>46042</v>
      </c>
      <c r="F228" s="705" t="s">
        <v>61</v>
      </c>
      <c r="G228" s="716" t="s">
        <v>1184</v>
      </c>
      <c r="H228" s="706">
        <v>55</v>
      </c>
      <c r="I228" s="1149" t="s">
        <v>769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1185</v>
      </c>
    </row>
    <row r="229" spans="1:28" ht="39.75" customHeight="1">
      <c r="A229" s="563" t="s">
        <v>1186</v>
      </c>
      <c r="B229" s="358" t="s">
        <v>31</v>
      </c>
      <c r="C229" s="360">
        <v>45991</v>
      </c>
      <c r="D229" s="360" t="s">
        <v>56</v>
      </c>
      <c r="E229" s="360">
        <v>45966</v>
      </c>
      <c r="F229" s="358" t="s">
        <v>57</v>
      </c>
      <c r="G229" s="361" t="s">
        <v>1187</v>
      </c>
      <c r="H229" s="362">
        <v>83</v>
      </c>
      <c r="I229" s="1149" t="s">
        <v>769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1188</v>
      </c>
    </row>
    <row r="230" spans="1:28" ht="39.75" customHeight="1">
      <c r="A230" s="833" t="s">
        <v>1189</v>
      </c>
      <c r="B230" s="705" t="s">
        <v>31</v>
      </c>
      <c r="C230" s="704">
        <v>46021</v>
      </c>
      <c r="D230" s="704" t="s">
        <v>56</v>
      </c>
      <c r="E230" s="704">
        <v>46001</v>
      </c>
      <c r="F230" s="705" t="s">
        <v>61</v>
      </c>
      <c r="G230" s="705"/>
      <c r="H230" s="706">
        <v>49</v>
      </c>
      <c r="I230" s="1149" t="s">
        <v>769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922</v>
      </c>
      <c r="AB230" s="713" t="s">
        <v>1190</v>
      </c>
    </row>
    <row r="231" spans="1:28" ht="39.75" customHeight="1">
      <c r="A231" s="650" t="s">
        <v>1191</v>
      </c>
      <c r="B231" s="358" t="s">
        <v>31</v>
      </c>
      <c r="C231" s="367">
        <v>45930</v>
      </c>
      <c r="D231" s="360" t="s">
        <v>56</v>
      </c>
      <c r="E231" s="375">
        <v>45910</v>
      </c>
      <c r="F231" s="358" t="s">
        <v>57</v>
      </c>
      <c r="G231" s="358" t="s">
        <v>1192</v>
      </c>
      <c r="H231" s="362">
        <v>80</v>
      </c>
      <c r="I231" s="362" t="s">
        <v>769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1193</v>
      </c>
    </row>
    <row r="232" spans="1:28" ht="39.75" customHeight="1">
      <c r="A232" s="833" t="s">
        <v>1194</v>
      </c>
      <c r="B232" s="705" t="s">
        <v>31</v>
      </c>
      <c r="C232" s="704">
        <v>46010</v>
      </c>
      <c r="D232" s="704" t="s">
        <v>880</v>
      </c>
      <c r="E232" s="704">
        <v>45974</v>
      </c>
      <c r="F232" s="705" t="s">
        <v>57</v>
      </c>
      <c r="G232" s="705" t="s">
        <v>1195</v>
      </c>
      <c r="H232" s="706">
        <v>67</v>
      </c>
      <c r="I232" s="1149" t="s">
        <v>769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1196</v>
      </c>
    </row>
    <row r="233" spans="1:28" ht="39.75" customHeight="1">
      <c r="A233" s="660" t="s">
        <v>1197</v>
      </c>
      <c r="B233" s="358" t="s">
        <v>31</v>
      </c>
      <c r="C233" s="367">
        <v>45930</v>
      </c>
      <c r="D233" s="360" t="s">
        <v>56</v>
      </c>
      <c r="E233" s="375">
        <v>45910</v>
      </c>
      <c r="F233" s="375" t="s">
        <v>863</v>
      </c>
      <c r="G233" s="361" t="s">
        <v>1198</v>
      </c>
      <c r="H233" s="362">
        <v>67</v>
      </c>
      <c r="I233" s="1149" t="s">
        <v>769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1199</v>
      </c>
    </row>
    <row r="234" spans="1:28" ht="39.75" customHeight="1">
      <c r="A234" s="833" t="s">
        <v>1200</v>
      </c>
      <c r="B234" s="705" t="s">
        <v>31</v>
      </c>
      <c r="C234" s="704">
        <v>46010</v>
      </c>
      <c r="D234" s="704" t="s">
        <v>880</v>
      </c>
      <c r="E234" s="704">
        <v>45974</v>
      </c>
      <c r="F234" s="705" t="s">
        <v>57</v>
      </c>
      <c r="G234" s="705" t="s">
        <v>1201</v>
      </c>
      <c r="H234" s="706">
        <v>68</v>
      </c>
      <c r="I234" s="1149" t="s">
        <v>769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1202</v>
      </c>
    </row>
    <row r="235" spans="1:28" ht="39.75" customHeight="1">
      <c r="A235" s="833" t="s">
        <v>1203</v>
      </c>
      <c r="B235" s="705" t="s">
        <v>31</v>
      </c>
      <c r="C235" s="704">
        <v>46010</v>
      </c>
      <c r="D235" s="704" t="s">
        <v>880</v>
      </c>
      <c r="E235" s="704">
        <v>45974</v>
      </c>
      <c r="F235" s="705" t="s">
        <v>57</v>
      </c>
      <c r="G235" s="705" t="s">
        <v>1204</v>
      </c>
      <c r="H235" s="706">
        <v>28</v>
      </c>
      <c r="I235" s="1149" t="s">
        <v>769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1205</v>
      </c>
    </row>
    <row r="236" spans="1:28" ht="39.75" customHeight="1">
      <c r="A236" s="297" t="s">
        <v>1206</v>
      </c>
      <c r="B236" s="298" t="s">
        <v>31</v>
      </c>
      <c r="C236" s="19">
        <v>45930</v>
      </c>
      <c r="D236" s="299" t="s">
        <v>56</v>
      </c>
      <c r="E236" s="457">
        <v>45910</v>
      </c>
      <c r="F236" s="298" t="s">
        <v>57</v>
      </c>
      <c r="G236" s="495"/>
      <c r="H236" s="300">
        <v>54</v>
      </c>
      <c r="I236" s="301" t="s">
        <v>769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1207</v>
      </c>
    </row>
    <row r="237" spans="1:28" ht="39.75" customHeight="1">
      <c r="A237" s="297" t="s">
        <v>214</v>
      </c>
      <c r="B237" s="18" t="s">
        <v>31</v>
      </c>
      <c r="C237" s="19">
        <v>45899</v>
      </c>
      <c r="D237" s="305" t="s">
        <v>880</v>
      </c>
      <c r="E237" s="19">
        <v>45887</v>
      </c>
      <c r="F237" s="305" t="s">
        <v>863</v>
      </c>
      <c r="G237" s="303" t="s">
        <v>1208</v>
      </c>
      <c r="H237" s="20">
        <v>70</v>
      </c>
      <c r="I237" s="304" t="s">
        <v>769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1209</v>
      </c>
    </row>
    <row r="238" spans="1:28" ht="39.75" customHeight="1">
      <c r="A238" s="297" t="s">
        <v>1210</v>
      </c>
      <c r="B238" s="18" t="s">
        <v>31</v>
      </c>
      <c r="C238" s="19">
        <v>45930</v>
      </c>
      <c r="D238" s="19" t="s">
        <v>56</v>
      </c>
      <c r="E238" s="19">
        <v>45896</v>
      </c>
      <c r="F238" s="305" t="s">
        <v>863</v>
      </c>
      <c r="G238" s="303"/>
      <c r="H238" s="20">
        <v>87</v>
      </c>
      <c r="I238" s="304" t="s">
        <v>769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1211</v>
      </c>
    </row>
    <row r="239" spans="1:28" ht="39.75" customHeight="1">
      <c r="A239" s="833" t="s">
        <v>1212</v>
      </c>
      <c r="B239" s="705" t="s">
        <v>31</v>
      </c>
      <c r="C239" s="704">
        <v>46006</v>
      </c>
      <c r="D239" s="704" t="s">
        <v>56</v>
      </c>
      <c r="E239" s="704">
        <v>46006</v>
      </c>
      <c r="F239" s="705" t="s">
        <v>57</v>
      </c>
      <c r="G239" s="705" t="s">
        <v>1213</v>
      </c>
      <c r="H239" s="706">
        <v>21</v>
      </c>
      <c r="I239" s="1149" t="s">
        <v>769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922</v>
      </c>
      <c r="AB239" s="742" t="s">
        <v>1214</v>
      </c>
    </row>
    <row r="240" spans="1:28" ht="39.75" customHeight="1">
      <c r="A240" s="297" t="s">
        <v>1215</v>
      </c>
      <c r="B240" s="18" t="s">
        <v>31</v>
      </c>
      <c r="C240" s="19">
        <v>45930</v>
      </c>
      <c r="D240" s="19" t="s">
        <v>56</v>
      </c>
      <c r="E240" s="19">
        <v>45915</v>
      </c>
      <c r="F240" s="305" t="s">
        <v>863</v>
      </c>
      <c r="G240" s="303"/>
      <c r="H240" s="20">
        <v>53</v>
      </c>
      <c r="I240" s="304" t="s">
        <v>769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1216</v>
      </c>
    </row>
    <row r="241" spans="1:28" ht="39.75" customHeight="1">
      <c r="A241" s="650" t="s">
        <v>1217</v>
      </c>
      <c r="B241" s="358" t="s">
        <v>31</v>
      </c>
      <c r="C241" s="367">
        <v>45960</v>
      </c>
      <c r="D241" s="360" t="s">
        <v>56</v>
      </c>
      <c r="E241" s="360">
        <v>45915</v>
      </c>
      <c r="F241" s="375" t="s">
        <v>863</v>
      </c>
      <c r="G241" s="361"/>
      <c r="H241" s="362">
        <v>82</v>
      </c>
      <c r="I241" s="1149" t="s">
        <v>769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1218</v>
      </c>
    </row>
    <row r="242" spans="1:28" ht="39.75" customHeight="1">
      <c r="A242" s="297" t="s">
        <v>1219</v>
      </c>
      <c r="B242" s="18" t="s">
        <v>31</v>
      </c>
      <c r="C242" s="19">
        <v>45960</v>
      </c>
      <c r="D242" s="19" t="s">
        <v>815</v>
      </c>
      <c r="E242" s="19">
        <v>45950</v>
      </c>
      <c r="F242" s="18" t="s">
        <v>61</v>
      </c>
      <c r="G242" s="303"/>
      <c r="H242" s="20">
        <v>82</v>
      </c>
      <c r="I242" s="304" t="s">
        <v>769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1220</v>
      </c>
    </row>
    <row r="243" spans="1:28" ht="39.75" customHeight="1">
      <c r="A243" s="833" t="s">
        <v>1221</v>
      </c>
      <c r="B243" s="705" t="s">
        <v>31</v>
      </c>
      <c r="C243" s="704">
        <v>46006</v>
      </c>
      <c r="D243" s="704" t="s">
        <v>56</v>
      </c>
      <c r="E243" s="704">
        <v>46021</v>
      </c>
      <c r="F243" s="705" t="s">
        <v>57</v>
      </c>
      <c r="G243" s="705" t="s">
        <v>1222</v>
      </c>
      <c r="H243" s="706">
        <v>87</v>
      </c>
      <c r="I243" s="1149" t="s">
        <v>769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1223</v>
      </c>
    </row>
    <row r="244" spans="1:28" ht="39.75" customHeight="1">
      <c r="A244" s="833" t="s">
        <v>1224</v>
      </c>
      <c r="B244" s="705" t="s">
        <v>31</v>
      </c>
      <c r="C244" s="704">
        <v>46052</v>
      </c>
      <c r="D244" s="704" t="s">
        <v>815</v>
      </c>
      <c r="E244" s="704">
        <v>46021</v>
      </c>
      <c r="F244" s="705" t="s">
        <v>61</v>
      </c>
      <c r="G244" s="705" t="s">
        <v>1225</v>
      </c>
      <c r="H244" s="706">
        <v>88</v>
      </c>
      <c r="I244" s="1149" t="s">
        <v>769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1226</v>
      </c>
    </row>
    <row r="245" spans="1:28" ht="39.75" customHeight="1">
      <c r="A245" s="297" t="s">
        <v>255</v>
      </c>
      <c r="B245" s="302" t="s">
        <v>31</v>
      </c>
      <c r="C245" s="19">
        <v>45930</v>
      </c>
      <c r="D245" s="305" t="s">
        <v>50</v>
      </c>
      <c r="E245" s="19">
        <v>45902</v>
      </c>
      <c r="F245" s="18" t="s">
        <v>57</v>
      </c>
      <c r="G245" s="18"/>
      <c r="H245" s="20">
        <v>0</v>
      </c>
      <c r="I245" s="20" t="s">
        <v>769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1227</v>
      </c>
    </row>
    <row r="246" spans="1:28" ht="39.75" customHeight="1">
      <c r="A246" s="570" t="s">
        <v>227</v>
      </c>
      <c r="B246" s="699" t="s">
        <v>31</v>
      </c>
      <c r="C246" s="629">
        <v>45838</v>
      </c>
      <c r="D246" s="1236" t="s">
        <v>56</v>
      </c>
      <c r="E246" s="629">
        <v>45817</v>
      </c>
      <c r="F246" s="1236" t="s">
        <v>57</v>
      </c>
      <c r="G246" s="1237" t="s">
        <v>235</v>
      </c>
      <c r="H246" s="635">
        <v>0</v>
      </c>
      <c r="I246" s="1203" t="s">
        <v>769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1228</v>
      </c>
    </row>
    <row r="247" spans="1:28" ht="39.75" customHeight="1">
      <c r="A247" s="563" t="s">
        <v>1229</v>
      </c>
      <c r="B247" s="643" t="s">
        <v>31</v>
      </c>
      <c r="C247" s="367">
        <v>45991</v>
      </c>
      <c r="D247" s="358" t="s">
        <v>1230</v>
      </c>
      <c r="E247" s="360">
        <v>45936</v>
      </c>
      <c r="F247" s="358" t="s">
        <v>57</v>
      </c>
      <c r="G247" s="361"/>
      <c r="H247" s="362">
        <v>0</v>
      </c>
      <c r="I247" s="362" t="s">
        <v>769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1231</v>
      </c>
    </row>
    <row r="248" spans="1:28" ht="39.75" customHeight="1">
      <c r="A248" s="573" t="s">
        <v>245</v>
      </c>
      <c r="B248" s="610" t="s">
        <v>31</v>
      </c>
      <c r="C248" s="24">
        <v>45899</v>
      </c>
      <c r="D248" s="608" t="s">
        <v>56</v>
      </c>
      <c r="E248" s="608">
        <v>45882</v>
      </c>
      <c r="F248" s="661" t="s">
        <v>863</v>
      </c>
      <c r="G248" s="665" t="s">
        <v>976</v>
      </c>
      <c r="H248" s="587">
        <v>0</v>
      </c>
      <c r="I248" s="591" t="s">
        <v>769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977</v>
      </c>
    </row>
    <row r="249" spans="1:28" ht="39.75" customHeight="1">
      <c r="A249" s="833" t="s">
        <v>1232</v>
      </c>
      <c r="B249" s="705" t="s">
        <v>31</v>
      </c>
      <c r="C249" s="704">
        <v>46031</v>
      </c>
      <c r="D249" s="704" t="s">
        <v>56</v>
      </c>
      <c r="E249" s="704">
        <v>46002</v>
      </c>
      <c r="F249" s="705" t="s">
        <v>61</v>
      </c>
      <c r="G249" s="705" t="s">
        <v>1233</v>
      </c>
      <c r="H249" s="706">
        <v>0</v>
      </c>
      <c r="I249" s="706" t="s">
        <v>769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922</v>
      </c>
      <c r="AB249" s="742" t="s">
        <v>1234</v>
      </c>
    </row>
    <row r="250" spans="1:28" ht="39.75" customHeight="1">
      <c r="A250" s="563" t="s">
        <v>1235</v>
      </c>
      <c r="B250" s="358" t="s">
        <v>31</v>
      </c>
      <c r="C250" s="367">
        <v>45991</v>
      </c>
      <c r="D250" s="360" t="s">
        <v>815</v>
      </c>
      <c r="E250" s="360">
        <v>45953</v>
      </c>
      <c r="F250" s="358" t="s">
        <v>61</v>
      </c>
      <c r="G250" s="361" t="s">
        <v>1236</v>
      </c>
      <c r="H250" s="362">
        <v>0</v>
      </c>
      <c r="I250" s="362" t="s">
        <v>769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1237</v>
      </c>
    </row>
    <row r="251" spans="1:28" ht="39.75" customHeight="1">
      <c r="A251" s="563" t="s">
        <v>1238</v>
      </c>
      <c r="B251" s="358" t="s">
        <v>31</v>
      </c>
      <c r="C251" s="367">
        <v>45960</v>
      </c>
      <c r="D251" s="360" t="s">
        <v>811</v>
      </c>
      <c r="E251" s="360">
        <v>45939</v>
      </c>
      <c r="F251" s="358" t="s">
        <v>863</v>
      </c>
      <c r="G251" s="361"/>
      <c r="H251" s="362">
        <v>385</v>
      </c>
      <c r="I251" s="1149" t="s">
        <v>769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1239</v>
      </c>
    </row>
    <row r="252" spans="1:28" ht="39.75" customHeight="1">
      <c r="A252" s="833" t="s">
        <v>1240</v>
      </c>
      <c r="B252" s="643" t="s">
        <v>31</v>
      </c>
      <c r="C252" s="704">
        <v>46020</v>
      </c>
      <c r="D252" s="704" t="s">
        <v>1241</v>
      </c>
      <c r="E252" s="704">
        <v>45978</v>
      </c>
      <c r="F252" s="705" t="s">
        <v>61</v>
      </c>
      <c r="G252" s="705" t="s">
        <v>1242</v>
      </c>
      <c r="H252" s="706">
        <v>197</v>
      </c>
      <c r="I252" s="1149" t="s">
        <v>769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922</v>
      </c>
      <c r="AB252" s="831" t="s">
        <v>1243</v>
      </c>
    </row>
    <row r="253" spans="1:28" ht="39.75" customHeight="1">
      <c r="A253" s="563" t="s">
        <v>1244</v>
      </c>
      <c r="B253" s="358" t="s">
        <v>31</v>
      </c>
      <c r="C253" s="360">
        <v>45996</v>
      </c>
      <c r="D253" s="360" t="s">
        <v>811</v>
      </c>
      <c r="E253" s="360">
        <v>45958</v>
      </c>
      <c r="F253" s="358" t="s">
        <v>61</v>
      </c>
      <c r="G253" s="361" t="s">
        <v>1245</v>
      </c>
      <c r="H253" s="362">
        <v>303</v>
      </c>
      <c r="I253" s="1149" t="s">
        <v>769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922</v>
      </c>
      <c r="AB253" s="352" t="s">
        <v>1246</v>
      </c>
    </row>
    <row r="254" spans="1:28" ht="39.75" customHeight="1">
      <c r="A254" s="660" t="s">
        <v>1247</v>
      </c>
      <c r="B254" s="358" t="s">
        <v>31</v>
      </c>
      <c r="C254" s="367">
        <v>45960</v>
      </c>
      <c r="D254" s="360" t="s">
        <v>1248</v>
      </c>
      <c r="E254" s="360">
        <v>45915</v>
      </c>
      <c r="F254" s="358" t="s">
        <v>1249</v>
      </c>
      <c r="G254" s="361"/>
      <c r="H254" s="362">
        <v>384</v>
      </c>
      <c r="I254" s="1149" t="s">
        <v>769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922</v>
      </c>
      <c r="AA254" s="373" t="s">
        <v>922</v>
      </c>
      <c r="AB254" s="613" t="s">
        <v>1250</v>
      </c>
    </row>
    <row r="255" spans="1:28" ht="39.75" customHeight="1">
      <c r="A255" s="563" t="s">
        <v>1251</v>
      </c>
      <c r="B255" s="358" t="s">
        <v>31</v>
      </c>
      <c r="C255" s="367">
        <v>45930</v>
      </c>
      <c r="D255" s="360" t="s">
        <v>1252</v>
      </c>
      <c r="E255" s="360">
        <v>45916</v>
      </c>
      <c r="F255" s="358" t="s">
        <v>57</v>
      </c>
      <c r="G255" s="361"/>
      <c r="H255" s="362">
        <v>84</v>
      </c>
      <c r="I255" s="1149" t="s">
        <v>769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922</v>
      </c>
      <c r="AA255" s="373" t="s">
        <v>922</v>
      </c>
      <c r="AB255" s="613" t="s">
        <v>1253</v>
      </c>
    </row>
    <row r="256" spans="1:28" ht="39.75" customHeight="1">
      <c r="A256" s="960" t="s">
        <v>1254</v>
      </c>
      <c r="B256" s="358" t="s">
        <v>31</v>
      </c>
      <c r="C256" s="360">
        <v>46017</v>
      </c>
      <c r="D256" s="360" t="s">
        <v>1241</v>
      </c>
      <c r="E256" s="360">
        <v>45936</v>
      </c>
      <c r="F256" s="358" t="s">
        <v>57</v>
      </c>
      <c r="G256" s="361"/>
      <c r="H256" s="362">
        <v>157</v>
      </c>
      <c r="I256" s="1149" t="s">
        <v>769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922</v>
      </c>
      <c r="AB256" s="1241"/>
    </row>
    <row r="257" spans="1:31" ht="39.75" customHeight="1">
      <c r="A257" s="573" t="s">
        <v>263</v>
      </c>
      <c r="B257" s="576" t="s">
        <v>31</v>
      </c>
      <c r="C257" s="24">
        <v>45930</v>
      </c>
      <c r="D257" s="24" t="s">
        <v>56</v>
      </c>
      <c r="E257" s="24">
        <v>45874</v>
      </c>
      <c r="F257" s="577" t="s">
        <v>863</v>
      </c>
      <c r="G257" s="578"/>
      <c r="H257" s="579">
        <v>208</v>
      </c>
      <c r="I257" s="584" t="s">
        <v>769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1255</v>
      </c>
    </row>
    <row r="258" spans="1:31" ht="39.75" customHeight="1">
      <c r="A258" s="833" t="s">
        <v>1256</v>
      </c>
      <c r="B258" s="643" t="s">
        <v>31</v>
      </c>
      <c r="C258" s="704">
        <v>46015</v>
      </c>
      <c r="D258" s="704" t="s">
        <v>815</v>
      </c>
      <c r="E258" s="704">
        <v>45965</v>
      </c>
      <c r="F258" s="705" t="s">
        <v>57</v>
      </c>
      <c r="G258" s="705" t="s">
        <v>1257</v>
      </c>
      <c r="H258" s="706">
        <v>0</v>
      </c>
      <c r="I258" s="1149" t="s">
        <v>769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1258</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922</v>
      </c>
      <c r="AA259" s="373" t="s">
        <v>922</v>
      </c>
      <c r="AB259" s="107" t="s">
        <v>1259</v>
      </c>
    </row>
    <row r="260" spans="1:31" ht="39.75" customHeight="1">
      <c r="A260" s="573" t="s">
        <v>275</v>
      </c>
      <c r="B260" s="575" t="s">
        <v>28</v>
      </c>
      <c r="C260" s="24">
        <v>45772</v>
      </c>
      <c r="D260" s="576" t="s">
        <v>1000</v>
      </c>
      <c r="E260" s="24">
        <v>45716</v>
      </c>
      <c r="F260" s="576" t="s">
        <v>1002</v>
      </c>
      <c r="G260" s="609" t="s">
        <v>276</v>
      </c>
      <c r="H260" s="579">
        <v>56</v>
      </c>
      <c r="I260" s="579" t="s">
        <v>769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1010</v>
      </c>
      <c r="E261" s="24">
        <v>45743</v>
      </c>
      <c r="F261" s="576" t="s">
        <v>1002</v>
      </c>
      <c r="G261" s="578" t="s">
        <v>346</v>
      </c>
      <c r="H261" s="579">
        <v>63</v>
      </c>
      <c r="I261" s="584" t="s">
        <v>769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1260</v>
      </c>
    </row>
    <row r="262" spans="1:31" ht="39.75" customHeight="1">
      <c r="A262" s="573" t="s">
        <v>353</v>
      </c>
      <c r="B262" s="575" t="s">
        <v>28</v>
      </c>
      <c r="C262" s="24">
        <v>45772</v>
      </c>
      <c r="D262" s="577" t="s">
        <v>880</v>
      </c>
      <c r="E262" s="24">
        <v>45708</v>
      </c>
      <c r="F262" s="577" t="s">
        <v>995</v>
      </c>
      <c r="G262" s="583" t="s">
        <v>354</v>
      </c>
      <c r="H262" s="579">
        <v>82</v>
      </c>
      <c r="I262" s="584" t="s">
        <v>769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1015</v>
      </c>
      <c r="E263" s="305">
        <v>45680</v>
      </c>
      <c r="F263" s="18" t="s">
        <v>59</v>
      </c>
      <c r="G263" s="441" t="s">
        <v>383</v>
      </c>
      <c r="H263" s="20">
        <v>79</v>
      </c>
      <c r="I263" s="1246" t="s">
        <v>874</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922</v>
      </c>
      <c r="AA263" s="373" t="s">
        <v>922</v>
      </c>
      <c r="AB263" s="27" t="s">
        <v>1261</v>
      </c>
    </row>
    <row r="264" spans="1:31" ht="39.75" customHeight="1">
      <c r="A264" s="660" t="s">
        <v>1262</v>
      </c>
      <c r="B264" s="359" t="s">
        <v>28</v>
      </c>
      <c r="C264" s="360">
        <v>45960</v>
      </c>
      <c r="D264" s="358" t="s">
        <v>52</v>
      </c>
      <c r="E264" s="360">
        <v>45927</v>
      </c>
      <c r="F264" s="358" t="s">
        <v>1263</v>
      </c>
      <c r="G264" s="361" t="s">
        <v>1264</v>
      </c>
      <c r="H264" s="362">
        <v>86</v>
      </c>
      <c r="I264" s="1149" t="s">
        <v>769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1265</v>
      </c>
      <c r="B265" s="575" t="s">
        <v>28</v>
      </c>
      <c r="C265" s="608">
        <v>45991</v>
      </c>
      <c r="D265" s="691" t="s">
        <v>50</v>
      </c>
      <c r="E265" s="24">
        <v>45743</v>
      </c>
      <c r="F265" s="576" t="s">
        <v>59</v>
      </c>
      <c r="G265" s="578" t="s">
        <v>387</v>
      </c>
      <c r="H265" s="579">
        <v>69</v>
      </c>
      <c r="I265" s="1149" t="s">
        <v>769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922</v>
      </c>
      <c r="AA265" s="373" t="s">
        <v>922</v>
      </c>
      <c r="AB265" s="27" t="s">
        <v>1266</v>
      </c>
    </row>
    <row r="266" spans="1:31" ht="39.75" customHeight="1">
      <c r="A266" s="833" t="s">
        <v>1267</v>
      </c>
      <c r="B266" s="359" t="s">
        <v>28</v>
      </c>
      <c r="C266" s="704">
        <v>46008</v>
      </c>
      <c r="D266" s="704" t="s">
        <v>836</v>
      </c>
      <c r="E266" s="715">
        <v>45743</v>
      </c>
      <c r="F266" s="716" t="s">
        <v>59</v>
      </c>
      <c r="G266" s="716" t="s">
        <v>1268</v>
      </c>
      <c r="H266" s="717">
        <v>54</v>
      </c>
      <c r="I266" s="1149" t="s">
        <v>769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922</v>
      </c>
      <c r="AA266" s="373" t="s">
        <v>922</v>
      </c>
      <c r="AB266" s="1191" t="s">
        <v>1269</v>
      </c>
    </row>
    <row r="267" spans="1:31" ht="39.75" customHeight="1">
      <c r="A267" s="959" t="s">
        <v>392</v>
      </c>
      <c r="B267" s="575" t="s">
        <v>28</v>
      </c>
      <c r="C267" s="608">
        <v>45991</v>
      </c>
      <c r="D267" s="682" t="s">
        <v>1270</v>
      </c>
      <c r="E267" s="577">
        <v>45735</v>
      </c>
      <c r="F267" s="576" t="s">
        <v>59</v>
      </c>
      <c r="G267" s="578" t="s">
        <v>393</v>
      </c>
      <c r="H267" s="579">
        <v>70</v>
      </c>
      <c r="I267" s="1149" t="s">
        <v>769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922</v>
      </c>
      <c r="AA267" s="373" t="s">
        <v>922</v>
      </c>
      <c r="AB267" s="38" t="s">
        <v>1271</v>
      </c>
    </row>
    <row r="268" spans="1:31" ht="39.75" customHeight="1">
      <c r="A268" s="833" t="s">
        <v>1272</v>
      </c>
      <c r="B268" s="359" t="s">
        <v>28</v>
      </c>
      <c r="C268" s="704">
        <v>46080</v>
      </c>
      <c r="D268" s="366" t="s">
        <v>1273</v>
      </c>
      <c r="E268" s="715">
        <v>45700</v>
      </c>
      <c r="F268" s="366" t="s">
        <v>59</v>
      </c>
      <c r="G268" s="715" t="s">
        <v>395</v>
      </c>
      <c r="H268" s="717">
        <v>81</v>
      </c>
      <c r="I268" s="1149" t="s">
        <v>769</v>
      </c>
      <c r="J268" s="717" t="s">
        <v>30</v>
      </c>
      <c r="K268" s="715">
        <v>45702</v>
      </c>
      <c r="L268" s="372" t="s">
        <v>110</v>
      </c>
      <c r="M268" s="940">
        <v>70635</v>
      </c>
      <c r="N268" s="558"/>
      <c r="O268" s="582"/>
      <c r="P268" s="372" t="s">
        <v>110</v>
      </c>
      <c r="Q268" s="835" t="s">
        <v>38</v>
      </c>
      <c r="R268" s="720">
        <v>45696</v>
      </c>
      <c r="S268" s="721">
        <v>6092</v>
      </c>
      <c r="T268" s="836">
        <v>6008</v>
      </c>
      <c r="U268" s="3">
        <f>IFERROR(Table5[[#This Row],[Actual Redline Completed Footage UG]]/Table5[[#This Row],[Footage UG]], 0)</f>
        <v>0.98621142481943536</v>
      </c>
      <c r="V268" s="720">
        <v>45747</v>
      </c>
      <c r="W268" s="365">
        <v>1</v>
      </c>
      <c r="X268" s="365">
        <v>1</v>
      </c>
      <c r="Y268" s="365">
        <v>1</v>
      </c>
      <c r="Z268" s="373" t="s">
        <v>922</v>
      </c>
      <c r="AA268" s="373" t="s">
        <v>922</v>
      </c>
      <c r="AB268" s="840" t="s">
        <v>1274</v>
      </c>
    </row>
    <row r="269" spans="1:31" ht="39.75" customHeight="1">
      <c r="A269" s="563" t="s">
        <v>1275</v>
      </c>
      <c r="B269" s="359" t="s">
        <v>28</v>
      </c>
      <c r="C269" s="360">
        <v>45991</v>
      </c>
      <c r="D269" s="360" t="s">
        <v>50</v>
      </c>
      <c r="E269" s="367">
        <v>45743</v>
      </c>
      <c r="F269" s="366" t="s">
        <v>59</v>
      </c>
      <c r="G269" s="368" t="s">
        <v>401</v>
      </c>
      <c r="H269" s="369">
        <v>70</v>
      </c>
      <c r="I269" s="1149" t="s">
        <v>769</v>
      </c>
      <c r="J269" s="362" t="s">
        <v>30</v>
      </c>
      <c r="K269" s="367">
        <v>45741</v>
      </c>
      <c r="L269" s="362" t="s">
        <v>110</v>
      </c>
      <c r="M269" s="581">
        <v>67735.5</v>
      </c>
      <c r="N269" s="558"/>
      <c r="O269" s="1011"/>
      <c r="P269" s="362" t="s">
        <v>110</v>
      </c>
      <c r="Q269" s="565" t="s">
        <v>38</v>
      </c>
      <c r="R269" s="370">
        <v>45779</v>
      </c>
      <c r="S269" s="9">
        <v>6152</v>
      </c>
      <c r="T269" s="382">
        <v>6020</v>
      </c>
      <c r="U269" s="3">
        <v>0.98</v>
      </c>
      <c r="V269" s="505">
        <v>45792</v>
      </c>
      <c r="W269" s="365">
        <v>1</v>
      </c>
      <c r="X269" s="365">
        <v>1</v>
      </c>
      <c r="Y269" s="365">
        <v>1</v>
      </c>
      <c r="Z269" s="373" t="s">
        <v>922</v>
      </c>
      <c r="AA269" s="373" t="s">
        <v>922</v>
      </c>
      <c r="AB269" s="278" t="s">
        <v>1276</v>
      </c>
    </row>
    <row r="270" spans="1:31" ht="39.75" customHeight="1">
      <c r="A270" s="650" t="s">
        <v>416</v>
      </c>
      <c r="B270" s="359" t="s">
        <v>28</v>
      </c>
      <c r="C270" s="367">
        <v>45742</v>
      </c>
      <c r="D270" s="366" t="s">
        <v>880</v>
      </c>
      <c r="E270" s="367">
        <v>45708</v>
      </c>
      <c r="F270" s="345" t="s">
        <v>995</v>
      </c>
      <c r="G270" s="368" t="s">
        <v>417</v>
      </c>
      <c r="H270" s="369">
        <v>0</v>
      </c>
      <c r="I270" s="362" t="s">
        <v>38</v>
      </c>
      <c r="J270" s="369" t="s">
        <v>30</v>
      </c>
      <c r="K270" s="367">
        <v>45712</v>
      </c>
      <c r="L270" s="369" t="s">
        <v>110</v>
      </c>
      <c r="M270" s="581">
        <v>14262</v>
      </c>
      <c r="N270" s="558"/>
      <c r="O270" s="1011"/>
      <c r="P270" s="369" t="s">
        <v>110</v>
      </c>
      <c r="Q270" s="565" t="s">
        <v>38</v>
      </c>
      <c r="R270" s="370">
        <v>45712</v>
      </c>
      <c r="S270" s="378">
        <v>826</v>
      </c>
      <c r="T270" s="387">
        <v>810</v>
      </c>
      <c r="U270" s="29">
        <f>IFERROR(Table5[[#This Row],[Actual Redline Completed Footage UG]]/Table5[[#This Row],[Footage UG]], 0)</f>
        <v>0.98062953995157387</v>
      </c>
      <c r="V270" s="505">
        <v>45741</v>
      </c>
      <c r="W270" s="280">
        <v>1</v>
      </c>
      <c r="X270" s="280">
        <v>1</v>
      </c>
      <c r="Y270" s="280">
        <v>1</v>
      </c>
      <c r="Z270" s="370">
        <v>45867</v>
      </c>
      <c r="AA270" s="370">
        <v>45867</v>
      </c>
      <c r="AB270" s="135"/>
      <c r="AC270" s="1032"/>
    </row>
    <row r="271" spans="1:31" ht="39.75" customHeight="1">
      <c r="A271" s="573" t="s">
        <v>429</v>
      </c>
      <c r="B271" s="575" t="s">
        <v>28</v>
      </c>
      <c r="C271" s="24">
        <v>45742</v>
      </c>
      <c r="D271" s="576" t="s">
        <v>1029</v>
      </c>
      <c r="E271" s="24">
        <v>45708</v>
      </c>
      <c r="F271" s="577" t="s">
        <v>55</v>
      </c>
      <c r="G271" s="578" t="s">
        <v>430</v>
      </c>
      <c r="H271" s="579">
        <v>0</v>
      </c>
      <c r="I271" s="579" t="s">
        <v>769</v>
      </c>
      <c r="J271" s="579" t="s">
        <v>30</v>
      </c>
      <c r="K271" s="367">
        <v>45714</v>
      </c>
      <c r="L271" s="369" t="s">
        <v>110</v>
      </c>
      <c r="M271" s="581">
        <v>93462.85</v>
      </c>
      <c r="N271" s="582"/>
      <c r="O271" s="1011"/>
      <c r="P271" s="369" t="s">
        <v>110</v>
      </c>
      <c r="Q271" s="565" t="s">
        <v>38</v>
      </c>
      <c r="R271" s="388">
        <v>45709</v>
      </c>
      <c r="S271" s="378">
        <v>7497</v>
      </c>
      <c r="T271" s="387">
        <v>7251</v>
      </c>
      <c r="U271" s="29">
        <f>IFERROR(Table5[[#This Row],[Actual Redline Completed Footage UG]]/Table5[[#This Row],[Footage UG]], 0)</f>
        <v>0.96718687474989995</v>
      </c>
      <c r="V271" s="505">
        <v>45728</v>
      </c>
      <c r="W271" s="365">
        <v>1</v>
      </c>
      <c r="X271" s="365">
        <v>1</v>
      </c>
      <c r="Y271" s="365">
        <v>1</v>
      </c>
      <c r="Z271" s="370">
        <v>45916</v>
      </c>
      <c r="AA271" s="370">
        <v>45916</v>
      </c>
      <c r="AB271" s="135"/>
      <c r="AC271" s="1031"/>
      <c r="AD271" s="1025"/>
      <c r="AE271" s="1026"/>
    </row>
    <row r="272" spans="1:31" ht="39.75" customHeight="1">
      <c r="A272" s="573" t="s">
        <v>439</v>
      </c>
      <c r="B272" s="575" t="s">
        <v>28</v>
      </c>
      <c r="C272" s="24">
        <v>45924</v>
      </c>
      <c r="D272" s="577" t="s">
        <v>56</v>
      </c>
      <c r="E272" s="24">
        <v>45772</v>
      </c>
      <c r="F272" s="576" t="s">
        <v>59</v>
      </c>
      <c r="G272" s="576" t="s">
        <v>440</v>
      </c>
      <c r="H272" s="579">
        <v>0</v>
      </c>
      <c r="I272" s="579" t="s">
        <v>769</v>
      </c>
      <c r="J272" s="579" t="s">
        <v>30</v>
      </c>
      <c r="K272" s="366" t="s">
        <v>260</v>
      </c>
      <c r="L272" s="362" t="s">
        <v>110</v>
      </c>
      <c r="M272" s="651">
        <v>4397.6499999999996</v>
      </c>
      <c r="N272" s="582"/>
      <c r="O272" s="1011"/>
      <c r="P272" s="362" t="s">
        <v>110</v>
      </c>
      <c r="Q272" s="565" t="s">
        <v>38</v>
      </c>
      <c r="R272" s="363">
        <v>45852</v>
      </c>
      <c r="S272" s="364">
        <v>129</v>
      </c>
      <c r="T272" s="659">
        <v>129</v>
      </c>
      <c r="U272" s="79">
        <v>1</v>
      </c>
      <c r="V272" s="505">
        <v>45856</v>
      </c>
      <c r="W272" s="280">
        <v>0</v>
      </c>
      <c r="X272" s="280">
        <v>0</v>
      </c>
      <c r="Y272" s="1150">
        <v>0</v>
      </c>
      <c r="Z272" s="370">
        <v>45972</v>
      </c>
      <c r="AA272" s="370">
        <v>45972</v>
      </c>
      <c r="AB272" s="330" t="s">
        <v>1277</v>
      </c>
      <c r="AC272" s="342"/>
      <c r="AD272" s="822"/>
      <c r="AE272" s="1023"/>
    </row>
    <row r="273" spans="1:31" ht="39.75" customHeight="1">
      <c r="A273" s="959" t="s">
        <v>1278</v>
      </c>
      <c r="B273" s="359" t="s">
        <v>28</v>
      </c>
      <c r="C273" s="608">
        <v>46008</v>
      </c>
      <c r="D273" s="1248" t="s">
        <v>1279</v>
      </c>
      <c r="E273" s="24">
        <v>45938</v>
      </c>
      <c r="F273" s="366" t="s">
        <v>59</v>
      </c>
      <c r="G273" s="1243"/>
      <c r="H273" s="579">
        <v>193</v>
      </c>
      <c r="I273" s="1149" t="s">
        <v>769</v>
      </c>
      <c r="J273" s="362" t="s">
        <v>36</v>
      </c>
      <c r="K273" s="345">
        <v>46303</v>
      </c>
      <c r="L273" s="600" t="s">
        <v>110</v>
      </c>
      <c r="M273" s="946">
        <v>86136</v>
      </c>
      <c r="N273" s="558"/>
      <c r="O273" s="1011"/>
      <c r="P273" s="600" t="s">
        <v>110</v>
      </c>
      <c r="Q273" s="658" t="s">
        <v>38</v>
      </c>
      <c r="R273" s="21">
        <v>45938</v>
      </c>
      <c r="S273" s="378">
        <v>7655</v>
      </c>
      <c r="T273" s="387">
        <v>8528</v>
      </c>
      <c r="U273" s="256">
        <v>1.1100000000000001</v>
      </c>
      <c r="V273" s="21">
        <v>45943</v>
      </c>
      <c r="W273" s="26">
        <v>1</v>
      </c>
      <c r="X273" s="26">
        <v>1</v>
      </c>
      <c r="Y273" s="365">
        <v>1</v>
      </c>
      <c r="Z273" s="373" t="s">
        <v>922</v>
      </c>
      <c r="AA273" s="373" t="s">
        <v>922</v>
      </c>
      <c r="AB273" s="107"/>
      <c r="AC273" s="342"/>
      <c r="AD273" s="822"/>
      <c r="AE273" s="1023"/>
    </row>
    <row r="274" spans="1:31" ht="39.75" customHeight="1">
      <c r="A274" s="660" t="s">
        <v>1280</v>
      </c>
      <c r="B274" s="575" t="s">
        <v>28</v>
      </c>
      <c r="C274" s="608">
        <v>46008</v>
      </c>
      <c r="D274" s="691" t="s">
        <v>1281</v>
      </c>
      <c r="E274" s="24">
        <v>45952</v>
      </c>
      <c r="F274" s="366" t="s">
        <v>59</v>
      </c>
      <c r="G274" s="578"/>
      <c r="H274" s="579">
        <v>139</v>
      </c>
      <c r="I274" s="1149" t="s">
        <v>769</v>
      </c>
      <c r="J274" s="362" t="s">
        <v>36</v>
      </c>
      <c r="K274" s="24" t="s">
        <v>260</v>
      </c>
      <c r="L274" s="641" t="s">
        <v>110</v>
      </c>
      <c r="M274" s="946">
        <v>42766.5</v>
      </c>
      <c r="N274" s="558"/>
      <c r="O274" s="558"/>
      <c r="P274" s="20" t="s">
        <v>110</v>
      </c>
      <c r="Q274" s="816" t="s">
        <v>38</v>
      </c>
      <c r="R274" s="21">
        <v>45939</v>
      </c>
      <c r="S274" s="5">
        <v>6699</v>
      </c>
      <c r="T274" s="817">
        <v>7175</v>
      </c>
      <c r="U274" s="1160">
        <f>IFERROR($T274/$S274, 0)</f>
        <v>1.0710553814002091</v>
      </c>
      <c r="V274" s="21">
        <v>45954</v>
      </c>
      <c r="W274" s="466">
        <v>1</v>
      </c>
      <c r="X274" s="466">
        <v>1</v>
      </c>
      <c r="Y274" s="365">
        <v>1</v>
      </c>
      <c r="Z274" s="373" t="s">
        <v>922</v>
      </c>
      <c r="AA274" s="373" t="s">
        <v>922</v>
      </c>
      <c r="AB274" s="1027"/>
      <c r="AC274" s="342"/>
      <c r="AD274" s="822"/>
      <c r="AE274" s="1023"/>
    </row>
    <row r="275" spans="1:31" ht="39.75" customHeight="1">
      <c r="A275" s="660" t="s">
        <v>1282</v>
      </c>
      <c r="B275" s="359" t="s">
        <v>28</v>
      </c>
      <c r="C275" s="704">
        <v>46008</v>
      </c>
      <c r="D275" s="704" t="s">
        <v>1040</v>
      </c>
      <c r="E275" s="715">
        <v>45958</v>
      </c>
      <c r="F275" s="366" t="s">
        <v>59</v>
      </c>
      <c r="G275" s="716" t="s">
        <v>1283</v>
      </c>
      <c r="H275" s="717">
        <v>517</v>
      </c>
      <c r="I275" s="1149" t="s">
        <v>874</v>
      </c>
      <c r="J275" s="362" t="s">
        <v>36</v>
      </c>
      <c r="K275" s="715">
        <v>45964</v>
      </c>
      <c r="L275" s="717" t="s">
        <v>110</v>
      </c>
      <c r="M275" s="940">
        <v>215088</v>
      </c>
      <c r="N275" s="727"/>
      <c r="O275" s="727"/>
      <c r="P275" s="717" t="s">
        <v>110</v>
      </c>
      <c r="Q275" s="835" t="s">
        <v>38</v>
      </c>
      <c r="R275" s="720">
        <v>45960</v>
      </c>
      <c r="S275" s="721">
        <v>22238</v>
      </c>
      <c r="T275" s="836">
        <v>22321</v>
      </c>
      <c r="U275" s="383">
        <f>IFERROR($T275/$S275, 0)</f>
        <v>1.0037323500314776</v>
      </c>
      <c r="V275" s="720">
        <v>45965</v>
      </c>
      <c r="W275" s="280">
        <v>1</v>
      </c>
      <c r="X275" s="280">
        <v>1</v>
      </c>
      <c r="Y275" s="365">
        <v>1</v>
      </c>
      <c r="Z275" s="373" t="s">
        <v>922</v>
      </c>
      <c r="AA275" s="373" t="s">
        <v>922</v>
      </c>
      <c r="AB275" s="1028" t="s">
        <v>1284</v>
      </c>
      <c r="AC275" s="342"/>
      <c r="AD275" s="822"/>
      <c r="AE275" s="1023"/>
    </row>
    <row r="276" spans="1:31" ht="39.75" customHeight="1">
      <c r="A276" s="563" t="s">
        <v>1285</v>
      </c>
      <c r="B276" s="643" t="s">
        <v>1048</v>
      </c>
      <c r="C276" s="360">
        <v>46045</v>
      </c>
      <c r="D276" s="375" t="s">
        <v>56</v>
      </c>
      <c r="E276" s="360">
        <v>45959</v>
      </c>
      <c r="F276" s="358" t="s">
        <v>1051</v>
      </c>
      <c r="G276" s="361" t="s">
        <v>1286</v>
      </c>
      <c r="H276" s="683">
        <v>78</v>
      </c>
      <c r="I276" s="372" t="s">
        <v>769</v>
      </c>
      <c r="J276" s="369" t="s">
        <v>30</v>
      </c>
      <c r="K276" s="360">
        <v>45964</v>
      </c>
      <c r="L276" s="369" t="s">
        <v>110</v>
      </c>
      <c r="M276" s="978">
        <v>170</v>
      </c>
      <c r="N276" s="851"/>
      <c r="O276" s="727"/>
      <c r="P276" s="369" t="s">
        <v>110</v>
      </c>
      <c r="Q276" s="565" t="s">
        <v>38</v>
      </c>
      <c r="R276" s="363">
        <v>45964</v>
      </c>
      <c r="S276" s="687">
        <v>7522</v>
      </c>
      <c r="T276" s="382">
        <v>7522</v>
      </c>
      <c r="U276" s="3">
        <f>IFERROR(Table5[[#This Row],[Actual Redline Completed Footage UG]]/Table5[[#This Row],[Footage UG]], 0)</f>
        <v>1</v>
      </c>
      <c r="V276" s="500">
        <v>45964</v>
      </c>
      <c r="W276" s="280">
        <v>1</v>
      </c>
      <c r="X276" s="280">
        <v>1</v>
      </c>
      <c r="Y276" s="280">
        <v>1</v>
      </c>
      <c r="Z276" s="363">
        <v>45999</v>
      </c>
      <c r="AA276" s="373" t="s">
        <v>922</v>
      </c>
      <c r="AB276" s="828" t="s">
        <v>1287</v>
      </c>
      <c r="AC276" s="342"/>
      <c r="AD276" s="822"/>
      <c r="AE276" s="1023"/>
    </row>
    <row r="277" spans="1:31" ht="39.75" customHeight="1">
      <c r="A277" s="956" t="s">
        <v>1288</v>
      </c>
      <c r="B277" s="355" t="s">
        <v>1048</v>
      </c>
      <c r="C277" s="299">
        <v>46019</v>
      </c>
      <c r="D277" s="1249" t="s">
        <v>56</v>
      </c>
      <c r="E277" s="299">
        <v>45959</v>
      </c>
      <c r="F277" s="298" t="s">
        <v>1051</v>
      </c>
      <c r="G277" s="495" t="s">
        <v>1289</v>
      </c>
      <c r="H277" s="679">
        <v>89</v>
      </c>
      <c r="I277" s="1246" t="s">
        <v>769</v>
      </c>
      <c r="J277" s="641" t="s">
        <v>30</v>
      </c>
      <c r="K277" s="299">
        <v>45964</v>
      </c>
      <c r="L277" s="641" t="s">
        <v>110</v>
      </c>
      <c r="M277" s="815">
        <v>62937.05</v>
      </c>
      <c r="N277" s="558"/>
      <c r="O277" s="558"/>
      <c r="P277" s="20" t="s">
        <v>110</v>
      </c>
      <c r="Q277" s="816" t="s">
        <v>38</v>
      </c>
      <c r="R277" s="59">
        <v>45964</v>
      </c>
      <c r="S277" s="655">
        <v>8523</v>
      </c>
      <c r="T277" s="612">
        <v>8523</v>
      </c>
      <c r="U277" s="3">
        <f>IFERROR(Table5[[#This Row],[Actual Redline Completed Footage UG]]/Table5[[#This Row],[Footage UG]], 0)</f>
        <v>1</v>
      </c>
      <c r="V277" s="127">
        <v>45966</v>
      </c>
      <c r="W277" s="280">
        <v>1</v>
      </c>
      <c r="X277" s="280">
        <v>1</v>
      </c>
      <c r="Y277" s="280">
        <v>1</v>
      </c>
      <c r="Z277" s="59">
        <v>46002</v>
      </c>
      <c r="AA277" s="59">
        <v>46087</v>
      </c>
      <c r="AB277" s="1029" t="s">
        <v>1290</v>
      </c>
      <c r="AC277" s="342"/>
      <c r="AD277" s="822"/>
      <c r="AE277" s="1023"/>
    </row>
    <row r="278" spans="1:31" ht="39.75" customHeight="1">
      <c r="A278" s="945" t="s">
        <v>1291</v>
      </c>
      <c r="B278" s="355" t="s">
        <v>1048</v>
      </c>
      <c r="C278" s="299">
        <v>46052</v>
      </c>
      <c r="D278" s="1249" t="s">
        <v>56</v>
      </c>
      <c r="E278" s="767">
        <v>45959</v>
      </c>
      <c r="F278" s="768" t="s">
        <v>1051</v>
      </c>
      <c r="G278" s="768" t="s">
        <v>1292</v>
      </c>
      <c r="H278" s="779">
        <v>83</v>
      </c>
      <c r="I278" s="1246" t="s">
        <v>769</v>
      </c>
      <c r="J278" s="758" t="s">
        <v>30</v>
      </c>
      <c r="K278" s="767" t="s">
        <v>260</v>
      </c>
      <c r="L278" s="758" t="s">
        <v>110</v>
      </c>
      <c r="M278" s="982">
        <v>45545.15</v>
      </c>
      <c r="N278" s="558"/>
      <c r="O278" s="558"/>
      <c r="P278" s="773" t="s">
        <v>110</v>
      </c>
      <c r="Q278" s="859" t="s">
        <v>38</v>
      </c>
      <c r="R278" s="740">
        <v>45946</v>
      </c>
      <c r="S278" s="780">
        <v>4120</v>
      </c>
      <c r="T278" s="860">
        <v>4120</v>
      </c>
      <c r="U278" s="3">
        <f>IFERROR(Table5[[#This Row],[Actual Redline Completed Footage UG]]/Table5[[#This Row],[Footage UG]], 0)</f>
        <v>1</v>
      </c>
      <c r="V278" s="740">
        <v>45965</v>
      </c>
      <c r="W278" s="280">
        <v>1</v>
      </c>
      <c r="X278" s="280">
        <v>1</v>
      </c>
      <c r="Y278" s="280">
        <v>1</v>
      </c>
      <c r="Z278" s="363">
        <v>46057</v>
      </c>
      <c r="AA278" s="373" t="s">
        <v>922</v>
      </c>
      <c r="AB278" s="1030" t="s">
        <v>1293</v>
      </c>
      <c r="AC278" s="342"/>
      <c r="AD278" s="822"/>
      <c r="AE278" s="1023"/>
    </row>
    <row r="279" spans="1:31" ht="39.75" customHeight="1">
      <c r="A279" s="573" t="s">
        <v>1294</v>
      </c>
      <c r="B279" s="786" t="s">
        <v>1048</v>
      </c>
      <c r="C279" s="24">
        <v>46045</v>
      </c>
      <c r="D279" s="577" t="s">
        <v>56</v>
      </c>
      <c r="E279" s="24"/>
      <c r="F279" s="576" t="s">
        <v>1051</v>
      </c>
      <c r="G279" s="578"/>
      <c r="H279" s="787">
        <v>85</v>
      </c>
      <c r="I279" s="584" t="s">
        <v>769</v>
      </c>
      <c r="J279" s="579" t="s">
        <v>30</v>
      </c>
      <c r="K279" s="367" t="s">
        <v>260</v>
      </c>
      <c r="L279" s="369" t="s">
        <v>110</v>
      </c>
      <c r="M279" s="814">
        <v>29180.45</v>
      </c>
      <c r="N279" s="582"/>
      <c r="O279" s="1011"/>
      <c r="P279" s="369" t="s">
        <v>110</v>
      </c>
      <c r="Q279" s="565" t="s">
        <v>38</v>
      </c>
      <c r="R279" s="59" t="s">
        <v>260</v>
      </c>
      <c r="S279" s="655">
        <v>6249</v>
      </c>
      <c r="T279" s="817">
        <v>6183</v>
      </c>
      <c r="U279" s="3">
        <f>IFERROR(Table5[[#This Row],[Actual Redline Completed Footage UG]]/Table5[[#This Row],[Footage UG]], 0)</f>
        <v>0.98943831012962069</v>
      </c>
      <c r="V279" s="500">
        <v>45964</v>
      </c>
      <c r="W279" s="280">
        <v>1</v>
      </c>
      <c r="X279" s="280">
        <v>1</v>
      </c>
      <c r="Y279" s="280">
        <v>1</v>
      </c>
      <c r="Z279" s="59">
        <v>46002</v>
      </c>
      <c r="AA279" s="363">
        <v>46106</v>
      </c>
      <c r="AB279" s="1138" t="s">
        <v>1295</v>
      </c>
      <c r="AC279" s="342"/>
      <c r="AD279" s="822"/>
      <c r="AE279" s="1023"/>
    </row>
    <row r="280" spans="1:31" ht="39.75" customHeight="1">
      <c r="A280" s="945" t="s">
        <v>1296</v>
      </c>
      <c r="B280" s="355" t="s">
        <v>1048</v>
      </c>
      <c r="C280" s="299">
        <v>46052</v>
      </c>
      <c r="D280" s="1249" t="s">
        <v>56</v>
      </c>
      <c r="E280" s="767">
        <v>45993</v>
      </c>
      <c r="F280" s="768" t="s">
        <v>863</v>
      </c>
      <c r="G280" s="768" t="s">
        <v>1297</v>
      </c>
      <c r="H280" s="779">
        <v>89</v>
      </c>
      <c r="I280" s="1246" t="s">
        <v>769</v>
      </c>
      <c r="J280" s="758" t="s">
        <v>30</v>
      </c>
      <c r="K280" s="767">
        <v>45993</v>
      </c>
      <c r="L280" s="758" t="s">
        <v>110</v>
      </c>
      <c r="M280" s="982">
        <v>93349.5</v>
      </c>
      <c r="N280" s="1054"/>
      <c r="O280" s="558"/>
      <c r="P280" s="773" t="s">
        <v>110</v>
      </c>
      <c r="Q280" s="971" t="s">
        <v>38</v>
      </c>
      <c r="R280" s="740">
        <v>45993</v>
      </c>
      <c r="S280" s="780">
        <v>7828</v>
      </c>
      <c r="T280" s="860">
        <v>7828</v>
      </c>
      <c r="U280" s="3">
        <f>IFERROR(Table5[[#This Row],[Actual Redline Completed Footage UG]]/Table5[[#This Row],[Footage UG]], 0)</f>
        <v>1</v>
      </c>
      <c r="V280" s="740">
        <v>45994</v>
      </c>
      <c r="W280" s="280">
        <v>1</v>
      </c>
      <c r="X280" s="762">
        <v>1</v>
      </c>
      <c r="Y280" s="280">
        <v>1</v>
      </c>
      <c r="Z280" s="740">
        <v>46048</v>
      </c>
      <c r="AA280" s="373" t="s">
        <v>922</v>
      </c>
      <c r="AB280" s="1030" t="s">
        <v>1298</v>
      </c>
      <c r="AC280" s="342"/>
      <c r="AD280" s="822"/>
      <c r="AE280" s="1023"/>
    </row>
    <row r="281" spans="1:31" ht="39.75" customHeight="1">
      <c r="A281" s="956" t="s">
        <v>1299</v>
      </c>
      <c r="B281" s="355" t="s">
        <v>1048</v>
      </c>
      <c r="C281" s="299">
        <v>46045</v>
      </c>
      <c r="D281" s="1249" t="s">
        <v>56</v>
      </c>
      <c r="E281" s="299">
        <v>45959</v>
      </c>
      <c r="F281" s="298" t="s">
        <v>863</v>
      </c>
      <c r="G281" s="495"/>
      <c r="H281" s="300">
        <v>89</v>
      </c>
      <c r="I281" s="1246" t="s">
        <v>769</v>
      </c>
      <c r="J281" s="641" t="s">
        <v>30</v>
      </c>
      <c r="K281" s="19">
        <v>45964</v>
      </c>
      <c r="L281" s="20" t="s">
        <v>110</v>
      </c>
      <c r="M281" s="934">
        <v>84750.5</v>
      </c>
      <c r="N281" s="558"/>
      <c r="O281" s="558"/>
      <c r="P281" s="20" t="s">
        <v>110</v>
      </c>
      <c r="Q281" s="816" t="s">
        <v>38</v>
      </c>
      <c r="R281" s="21">
        <v>45964</v>
      </c>
      <c r="S281" s="44">
        <v>6935</v>
      </c>
      <c r="T281" s="817">
        <v>6935</v>
      </c>
      <c r="U281" s="3">
        <f>IFERROR(Table5[[#This Row],[Actual Redline Completed Footage UG]]/Table5[[#This Row],[Footage UG]], 0)</f>
        <v>1</v>
      </c>
      <c r="V281" s="59">
        <v>45973</v>
      </c>
      <c r="W281" s="280">
        <v>1</v>
      </c>
      <c r="X281" s="280">
        <v>1</v>
      </c>
      <c r="Y281" s="280">
        <v>1</v>
      </c>
      <c r="Z281" s="59">
        <v>46034</v>
      </c>
      <c r="AA281" s="363">
        <v>46106</v>
      </c>
      <c r="AB281" s="1029" t="s">
        <v>1300</v>
      </c>
      <c r="AC281" s="342"/>
      <c r="AD281" s="822"/>
      <c r="AE281" s="1023"/>
    </row>
    <row r="282" spans="1:31" ht="39.75" customHeight="1">
      <c r="A282" s="956" t="s">
        <v>1301</v>
      </c>
      <c r="B282" s="355" t="s">
        <v>1048</v>
      </c>
      <c r="C282" s="299">
        <v>46021</v>
      </c>
      <c r="D282" s="1249" t="s">
        <v>56</v>
      </c>
      <c r="E282" s="299">
        <v>45959</v>
      </c>
      <c r="F282" s="298" t="s">
        <v>863</v>
      </c>
      <c r="G282" s="495" t="s">
        <v>1302</v>
      </c>
      <c r="H282" s="300">
        <v>89</v>
      </c>
      <c r="I282" s="1246" t="s">
        <v>769</v>
      </c>
      <c r="J282" s="641" t="s">
        <v>30</v>
      </c>
      <c r="K282" s="19">
        <v>45961</v>
      </c>
      <c r="L282" s="641" t="s">
        <v>110</v>
      </c>
      <c r="M282" s="934">
        <v>83615</v>
      </c>
      <c r="N282" s="558"/>
      <c r="O282" s="558"/>
      <c r="P282" s="20" t="s">
        <v>110</v>
      </c>
      <c r="Q282" s="816" t="s">
        <v>38</v>
      </c>
      <c r="R282" s="21">
        <v>45961</v>
      </c>
      <c r="S282" s="44">
        <v>7010</v>
      </c>
      <c r="T282" s="817">
        <v>6748</v>
      </c>
      <c r="U282" s="3">
        <f>IFERROR(Table5[[#This Row],[Actual Redline Completed Footage UG]]/Table5[[#This Row],[Footage UG]], 0)</f>
        <v>0.96262482168330954</v>
      </c>
      <c r="V282" s="59">
        <v>45986</v>
      </c>
      <c r="W282" s="280">
        <v>1</v>
      </c>
      <c r="X282" s="280">
        <v>1</v>
      </c>
      <c r="Y282" s="280">
        <v>1</v>
      </c>
      <c r="Z282" s="740">
        <v>46048</v>
      </c>
      <c r="AA282" s="373" t="s">
        <v>922</v>
      </c>
      <c r="AB282" s="1029" t="s">
        <v>1303</v>
      </c>
      <c r="AC282" s="342"/>
      <c r="AD282" s="822"/>
      <c r="AE282" s="1023"/>
    </row>
    <row r="283" spans="1:31" ht="39.75" customHeight="1">
      <c r="A283" s="945" t="s">
        <v>1304</v>
      </c>
      <c r="B283" s="355" t="s">
        <v>1048</v>
      </c>
      <c r="C283" s="767">
        <v>46021</v>
      </c>
      <c r="D283" s="1249" t="s">
        <v>56</v>
      </c>
      <c r="E283" s="767">
        <v>45959</v>
      </c>
      <c r="F283" s="768" t="s">
        <v>863</v>
      </c>
      <c r="G283" s="768" t="s">
        <v>1305</v>
      </c>
      <c r="H283" s="769">
        <v>85</v>
      </c>
      <c r="I283" s="1246" t="s">
        <v>769</v>
      </c>
      <c r="J283" s="758" t="s">
        <v>30</v>
      </c>
      <c r="K283" s="771">
        <v>45964</v>
      </c>
      <c r="L283" s="758" t="s">
        <v>110</v>
      </c>
      <c r="M283" s="858">
        <v>84770</v>
      </c>
      <c r="N283" s="558"/>
      <c r="O283" s="558"/>
      <c r="P283" s="773" t="s">
        <v>110</v>
      </c>
      <c r="Q283" s="859" t="s">
        <v>38</v>
      </c>
      <c r="R283" s="781">
        <v>45964</v>
      </c>
      <c r="S283" s="748">
        <v>6965</v>
      </c>
      <c r="T283" s="860">
        <v>6758</v>
      </c>
      <c r="U283" s="3">
        <f>IFERROR(Table5[[#This Row],[Actual Redline Completed Footage UG]]/Table5[[#This Row],[Footage UG]], 0)</f>
        <v>0.97027997128499643</v>
      </c>
      <c r="V283" s="740">
        <v>45999</v>
      </c>
      <c r="W283" s="280">
        <v>1</v>
      </c>
      <c r="X283" s="280">
        <v>1</v>
      </c>
      <c r="Y283" s="280">
        <v>1</v>
      </c>
      <c r="Z283" s="740">
        <v>46048</v>
      </c>
      <c r="AA283" s="373" t="s">
        <v>922</v>
      </c>
      <c r="AB283" s="1029" t="s">
        <v>1306</v>
      </c>
      <c r="AC283" s="342"/>
      <c r="AD283" s="822"/>
      <c r="AE283" s="1023"/>
    </row>
    <row r="284" spans="1:31" ht="39.75" customHeight="1">
      <c r="A284" s="945" t="s">
        <v>1307</v>
      </c>
      <c r="B284" s="355" t="s">
        <v>1048</v>
      </c>
      <c r="C284" s="767">
        <v>46052</v>
      </c>
      <c r="D284" s="1249" t="s">
        <v>56</v>
      </c>
      <c r="E284" s="767">
        <v>45987</v>
      </c>
      <c r="F284" s="768" t="s">
        <v>863</v>
      </c>
      <c r="G284" s="768" t="s">
        <v>1308</v>
      </c>
      <c r="H284" s="769">
        <v>85</v>
      </c>
      <c r="I284" s="1246" t="s">
        <v>769</v>
      </c>
      <c r="J284" s="758" t="s">
        <v>30</v>
      </c>
      <c r="K284" s="771">
        <v>45987</v>
      </c>
      <c r="L284" s="758" t="s">
        <v>110</v>
      </c>
      <c r="M284" s="858">
        <v>84092.5</v>
      </c>
      <c r="N284" s="1054"/>
      <c r="O284" s="558"/>
      <c r="P284" s="773" t="s">
        <v>110</v>
      </c>
      <c r="Q284" s="971" t="s">
        <v>38</v>
      </c>
      <c r="R284" s="781">
        <v>45987</v>
      </c>
      <c r="S284" s="748">
        <v>6897</v>
      </c>
      <c r="T284" s="860">
        <v>6897</v>
      </c>
      <c r="U284" s="3">
        <f>IFERROR(Table5[[#This Row],[Actual Redline Completed Footage UG]]/Table5[[#This Row],[Footage UG]], 0)</f>
        <v>1</v>
      </c>
      <c r="V284" s="740">
        <v>46009</v>
      </c>
      <c r="W284" s="280">
        <v>1</v>
      </c>
      <c r="X284" s="280">
        <v>1</v>
      </c>
      <c r="Y284" s="280">
        <v>1</v>
      </c>
      <c r="Z284" s="740">
        <v>46048</v>
      </c>
      <c r="AA284" s="373" t="s">
        <v>922</v>
      </c>
      <c r="AB284" s="1030" t="s">
        <v>1309</v>
      </c>
      <c r="AC284" s="342"/>
      <c r="AD284" s="822"/>
      <c r="AE284" s="1023"/>
    </row>
    <row r="285" spans="1:31" ht="39.75" customHeight="1">
      <c r="A285" s="945" t="s">
        <v>1310</v>
      </c>
      <c r="B285" s="355" t="s">
        <v>1048</v>
      </c>
      <c r="C285" s="299">
        <v>46052</v>
      </c>
      <c r="D285" s="1249" t="s">
        <v>56</v>
      </c>
      <c r="E285" s="767">
        <v>45987</v>
      </c>
      <c r="F285" s="768" t="s">
        <v>863</v>
      </c>
      <c r="G285" s="768" t="s">
        <v>1311</v>
      </c>
      <c r="H285" s="769">
        <v>76</v>
      </c>
      <c r="I285" s="1246" t="s">
        <v>769</v>
      </c>
      <c r="J285" s="758" t="s">
        <v>30</v>
      </c>
      <c r="K285" s="771">
        <v>45987</v>
      </c>
      <c r="L285" s="758" t="s">
        <v>110</v>
      </c>
      <c r="M285" s="858">
        <v>74892.5</v>
      </c>
      <c r="N285" s="558"/>
      <c r="O285" s="558"/>
      <c r="P285" s="773" t="s">
        <v>110</v>
      </c>
      <c r="Q285" s="971" t="s">
        <v>38</v>
      </c>
      <c r="R285" s="781">
        <v>45987</v>
      </c>
      <c r="S285" s="748">
        <v>6218</v>
      </c>
      <c r="T285" s="860">
        <v>6218</v>
      </c>
      <c r="U285" s="3">
        <f>IFERROR(Table5[[#This Row],[Actual Redline Completed Footage UG]]/Table5[[#This Row],[Footage UG]], 0)</f>
        <v>1</v>
      </c>
      <c r="V285" s="740">
        <v>46386</v>
      </c>
      <c r="W285" s="280">
        <v>1</v>
      </c>
      <c r="X285" s="280">
        <v>1</v>
      </c>
      <c r="Y285" s="280">
        <v>1</v>
      </c>
      <c r="Z285" s="740">
        <v>46052</v>
      </c>
      <c r="AA285" s="373" t="s">
        <v>922</v>
      </c>
      <c r="AB285" s="1030" t="s">
        <v>1312</v>
      </c>
      <c r="AC285" s="342"/>
      <c r="AD285" s="822"/>
      <c r="AE285" s="1023"/>
    </row>
    <row r="286" spans="1:31" ht="39.75" customHeight="1">
      <c r="A286" s="945" t="s">
        <v>1313</v>
      </c>
      <c r="B286" s="355" t="s">
        <v>1048</v>
      </c>
      <c r="C286" s="299">
        <v>46052</v>
      </c>
      <c r="D286" s="1249" t="s">
        <v>56</v>
      </c>
      <c r="E286" s="767">
        <v>45987</v>
      </c>
      <c r="F286" s="768" t="s">
        <v>863</v>
      </c>
      <c r="G286" s="795" t="s">
        <v>1314</v>
      </c>
      <c r="H286" s="796">
        <v>86</v>
      </c>
      <c r="I286" s="372" t="s">
        <v>769</v>
      </c>
      <c r="J286" s="717" t="s">
        <v>30</v>
      </c>
      <c r="K286" s="771">
        <v>45987</v>
      </c>
      <c r="L286" s="758" t="s">
        <v>110</v>
      </c>
      <c r="M286" s="858">
        <v>90841</v>
      </c>
      <c r="N286" s="558"/>
      <c r="O286" s="558"/>
      <c r="P286" s="773" t="s">
        <v>110</v>
      </c>
      <c r="Q286" s="971" t="s">
        <v>38</v>
      </c>
      <c r="R286" s="832">
        <v>45987</v>
      </c>
      <c r="S286" s="748">
        <v>7491</v>
      </c>
      <c r="T286" s="860">
        <v>7491</v>
      </c>
      <c r="U286" s="3">
        <f>IFERROR(Table5[[#This Row],[Actual Redline Completed Footage UG]]/Table5[[#This Row],[Footage UG]], 0)</f>
        <v>1</v>
      </c>
      <c r="V286" s="740">
        <v>46009</v>
      </c>
      <c r="W286" s="762">
        <v>1</v>
      </c>
      <c r="X286" s="762">
        <v>1</v>
      </c>
      <c r="Y286" s="280">
        <v>1</v>
      </c>
      <c r="Z286" s="740">
        <v>46052</v>
      </c>
      <c r="AA286" s="373" t="s">
        <v>922</v>
      </c>
      <c r="AB286" s="1030" t="s">
        <v>1315</v>
      </c>
      <c r="AC286" s="342"/>
      <c r="AD286" s="822"/>
      <c r="AE286" s="1023"/>
    </row>
    <row r="287" spans="1:31" ht="39.75" customHeight="1">
      <c r="A287" s="945" t="s">
        <v>1316</v>
      </c>
      <c r="B287" s="355" t="s">
        <v>1048</v>
      </c>
      <c r="C287" s="299">
        <v>46052</v>
      </c>
      <c r="D287" s="1249" t="s">
        <v>56</v>
      </c>
      <c r="E287" s="767">
        <v>45987</v>
      </c>
      <c r="F287" s="803" t="s">
        <v>863</v>
      </c>
      <c r="G287" s="768" t="s">
        <v>1317</v>
      </c>
      <c r="H287" s="769">
        <v>78</v>
      </c>
      <c r="I287" s="304" t="s">
        <v>769</v>
      </c>
      <c r="J287" s="773" t="s">
        <v>30</v>
      </c>
      <c r="K287" s="771">
        <v>45987</v>
      </c>
      <c r="L287" s="758" t="s">
        <v>110</v>
      </c>
      <c r="M287" s="858">
        <v>68606.5</v>
      </c>
      <c r="N287" s="1054"/>
      <c r="O287" s="558"/>
      <c r="P287" s="773" t="s">
        <v>110</v>
      </c>
      <c r="Q287" s="971" t="s">
        <v>38</v>
      </c>
      <c r="R287" s="781">
        <v>45987</v>
      </c>
      <c r="S287" s="794">
        <v>5456</v>
      </c>
      <c r="T287" s="860">
        <v>5441</v>
      </c>
      <c r="U287" s="3">
        <f>IFERROR(Table5[[#This Row],[Actual Redline Completed Footage UG]]/Table5[[#This Row],[Footage UG]], 0)</f>
        <v>0.99725073313782986</v>
      </c>
      <c r="V287" s="740">
        <v>46028</v>
      </c>
      <c r="W287" s="280">
        <v>1</v>
      </c>
      <c r="X287" s="280">
        <v>1</v>
      </c>
      <c r="Y287" s="280">
        <v>1</v>
      </c>
      <c r="Z287" s="740">
        <v>46052</v>
      </c>
      <c r="AA287" s="373" t="s">
        <v>922</v>
      </c>
      <c r="AB287" s="1030" t="s">
        <v>1318</v>
      </c>
      <c r="AC287" s="342"/>
      <c r="AD287" s="822"/>
      <c r="AE287" s="1023"/>
    </row>
    <row r="288" spans="1:31" ht="39.75" customHeight="1">
      <c r="A288" s="977" t="s">
        <v>1319</v>
      </c>
      <c r="B288" s="1250" t="s">
        <v>1048</v>
      </c>
      <c r="C288" s="299">
        <v>46052</v>
      </c>
      <c r="D288" s="1251" t="s">
        <v>56</v>
      </c>
      <c r="E288" s="766">
        <v>45987</v>
      </c>
      <c r="F288" s="705" t="s">
        <v>863</v>
      </c>
      <c r="G288" s="768" t="s">
        <v>1320</v>
      </c>
      <c r="H288" s="769">
        <v>73</v>
      </c>
      <c r="I288" s="304" t="s">
        <v>769</v>
      </c>
      <c r="J288" s="773" t="s">
        <v>30</v>
      </c>
      <c r="K288" s="797">
        <v>45987</v>
      </c>
      <c r="L288" s="717" t="s">
        <v>110</v>
      </c>
      <c r="M288" s="834">
        <v>71371</v>
      </c>
      <c r="N288" s="1055"/>
      <c r="O288" s="582"/>
      <c r="P288" s="798" t="s">
        <v>110</v>
      </c>
      <c r="Q288" s="859" t="s">
        <v>38</v>
      </c>
      <c r="R288" s="781">
        <v>45987</v>
      </c>
      <c r="S288" s="748">
        <v>5810</v>
      </c>
      <c r="T288" s="860">
        <v>5674</v>
      </c>
      <c r="U288" s="3">
        <f>IFERROR(Table5[[#This Row],[Actual Redline Completed Footage UG]]/Table5[[#This Row],[Footage UG]], 0)</f>
        <v>0.97659208261617902</v>
      </c>
      <c r="V288" s="740">
        <v>46030</v>
      </c>
      <c r="W288" s="762">
        <v>1</v>
      </c>
      <c r="X288" s="762">
        <v>1</v>
      </c>
      <c r="Y288" s="280">
        <v>1</v>
      </c>
      <c r="Z288" s="740">
        <v>46052</v>
      </c>
      <c r="AA288" s="373" t="s">
        <v>922</v>
      </c>
      <c r="AB288" s="1030" t="s">
        <v>1321</v>
      </c>
      <c r="AC288" s="342"/>
      <c r="AD288" s="822"/>
      <c r="AE288" s="1023"/>
    </row>
    <row r="289" spans="1:31" ht="39.75" customHeight="1">
      <c r="A289" s="945" t="s">
        <v>1322</v>
      </c>
      <c r="B289" s="355" t="s">
        <v>1048</v>
      </c>
      <c r="C289" s="767">
        <v>46019</v>
      </c>
      <c r="D289" s="1249" t="s">
        <v>56</v>
      </c>
      <c r="E289" s="767">
        <v>45959</v>
      </c>
      <c r="F289" s="768" t="s">
        <v>863</v>
      </c>
      <c r="G289" s="768" t="s">
        <v>1323</v>
      </c>
      <c r="H289" s="769">
        <v>0</v>
      </c>
      <c r="I289" s="1246" t="s">
        <v>769</v>
      </c>
      <c r="J289" s="758" t="s">
        <v>30</v>
      </c>
      <c r="K289" s="771">
        <v>45961</v>
      </c>
      <c r="L289" s="758" t="s">
        <v>110</v>
      </c>
      <c r="M289" s="858">
        <v>64985.65</v>
      </c>
      <c r="N289" s="558"/>
      <c r="O289" s="558"/>
      <c r="P289" s="773" t="s">
        <v>110</v>
      </c>
      <c r="Q289" s="971" t="s">
        <v>38</v>
      </c>
      <c r="R289" s="781">
        <v>45964</v>
      </c>
      <c r="S289" s="748">
        <v>5155</v>
      </c>
      <c r="T289" s="860">
        <v>5169</v>
      </c>
      <c r="U289" s="3">
        <f>IFERROR(Table5[[#This Row],[Actual Redline Completed Footage UG]]/Table5[[#This Row],[Footage UG]], 0)</f>
        <v>1.0027158098933076</v>
      </c>
      <c r="V289" s="740">
        <v>45992</v>
      </c>
      <c r="W289" s="762">
        <v>1</v>
      </c>
      <c r="X289" s="280">
        <v>1</v>
      </c>
      <c r="Y289" s="280">
        <v>1</v>
      </c>
      <c r="Z289" s="740">
        <v>46040</v>
      </c>
      <c r="AA289" s="373" t="s">
        <v>922</v>
      </c>
      <c r="AB289" s="1029" t="s">
        <v>1324</v>
      </c>
      <c r="AC289" s="342"/>
      <c r="AD289" s="822"/>
      <c r="AE289" s="1023"/>
    </row>
    <row r="290" spans="1:31" ht="39.75" customHeight="1">
      <c r="A290" s="945" t="s">
        <v>1325</v>
      </c>
      <c r="B290" s="355" t="s">
        <v>1048</v>
      </c>
      <c r="C290" s="767">
        <v>46019</v>
      </c>
      <c r="D290" s="1249" t="s">
        <v>56</v>
      </c>
      <c r="E290" s="767">
        <v>45959</v>
      </c>
      <c r="F290" s="768" t="s">
        <v>863</v>
      </c>
      <c r="G290" s="768" t="s">
        <v>1326</v>
      </c>
      <c r="H290" s="769">
        <v>0</v>
      </c>
      <c r="I290" s="1246" t="s">
        <v>769</v>
      </c>
      <c r="J290" s="758" t="s">
        <v>30</v>
      </c>
      <c r="K290" s="771">
        <v>45961</v>
      </c>
      <c r="L290" s="758" t="s">
        <v>110</v>
      </c>
      <c r="M290" s="858">
        <v>54043.5</v>
      </c>
      <c r="N290" s="558"/>
      <c r="O290" s="558"/>
      <c r="P290" s="773" t="s">
        <v>110</v>
      </c>
      <c r="Q290" s="859" t="s">
        <v>38</v>
      </c>
      <c r="R290" s="781">
        <v>45961</v>
      </c>
      <c r="S290" s="748">
        <v>4140</v>
      </c>
      <c r="T290" s="860">
        <v>4140</v>
      </c>
      <c r="U290" s="3">
        <f>IFERROR(Table5[[#This Row],[Actual Redline Completed Footage UG]]/Table5[[#This Row],[Footage UG]], 0)</f>
        <v>1</v>
      </c>
      <c r="V290" s="740">
        <v>45974</v>
      </c>
      <c r="W290" s="762">
        <v>1</v>
      </c>
      <c r="X290" s="280">
        <v>1</v>
      </c>
      <c r="Y290" s="280">
        <v>1</v>
      </c>
      <c r="Z290" s="740">
        <v>46040</v>
      </c>
      <c r="AA290" s="373" t="s">
        <v>922</v>
      </c>
      <c r="AB290" s="1029" t="s">
        <v>1327</v>
      </c>
      <c r="AC290" s="342"/>
      <c r="AD290" s="822"/>
      <c r="AE290" s="1023"/>
    </row>
    <row r="291" spans="1:31" ht="39.75" customHeight="1">
      <c r="A291" s="857" t="s">
        <v>1328</v>
      </c>
      <c r="B291" s="786" t="s">
        <v>1048</v>
      </c>
      <c r="C291" s="797">
        <v>46052</v>
      </c>
      <c r="D291" s="577" t="s">
        <v>56</v>
      </c>
      <c r="E291" s="797">
        <v>46027</v>
      </c>
      <c r="F291" s="856" t="s">
        <v>921</v>
      </c>
      <c r="G291" s="856"/>
      <c r="H291" s="579">
        <v>68</v>
      </c>
      <c r="I291" s="584" t="s">
        <v>769</v>
      </c>
      <c r="J291" s="798" t="s">
        <v>30</v>
      </c>
      <c r="K291" s="766">
        <v>46027</v>
      </c>
      <c r="L291" s="717" t="s">
        <v>110</v>
      </c>
      <c r="M291" s="858">
        <v>68608</v>
      </c>
      <c r="N291" s="582"/>
      <c r="O291" s="582"/>
      <c r="P291" s="798" t="s">
        <v>110</v>
      </c>
      <c r="Q291" s="859" t="s">
        <v>38</v>
      </c>
      <c r="R291" s="740">
        <v>46027</v>
      </c>
      <c r="S291" s="5">
        <v>5699</v>
      </c>
      <c r="T291" s="860">
        <v>5669</v>
      </c>
      <c r="U291" s="79">
        <f>IFERROR(Table5[[#This Row],[Actual Redline Completed Footage UG]]/Table5[[#This Row],[Footage UG]], 0)</f>
        <v>0.99473591858220745</v>
      </c>
      <c r="V291" s="740">
        <v>46034</v>
      </c>
      <c r="W291" s="280">
        <v>1</v>
      </c>
      <c r="X291" s="280">
        <v>1</v>
      </c>
      <c r="Y291" s="280">
        <v>1</v>
      </c>
      <c r="Z291" s="740">
        <v>46052</v>
      </c>
      <c r="AA291" s="373" t="s">
        <v>922</v>
      </c>
      <c r="AB291" s="1030" t="s">
        <v>1329</v>
      </c>
      <c r="AC291" s="342"/>
      <c r="AD291" s="822"/>
      <c r="AE291" s="1023"/>
    </row>
    <row r="292" spans="1:31" ht="39.75" customHeight="1">
      <c r="A292" s="573" t="s">
        <v>1330</v>
      </c>
      <c r="B292" s="786" t="s">
        <v>1048</v>
      </c>
      <c r="C292" s="24">
        <v>46052</v>
      </c>
      <c r="D292" s="577" t="s">
        <v>56</v>
      </c>
      <c r="E292" s="797">
        <v>46027</v>
      </c>
      <c r="F292" s="576" t="s">
        <v>921</v>
      </c>
      <c r="G292" s="856"/>
      <c r="H292" s="579">
        <v>85</v>
      </c>
      <c r="I292" s="584" t="s">
        <v>769</v>
      </c>
      <c r="J292" s="798" t="s">
        <v>30</v>
      </c>
      <c r="K292" s="766">
        <v>46027</v>
      </c>
      <c r="L292" s="717" t="s">
        <v>110</v>
      </c>
      <c r="M292" s="858">
        <v>73334</v>
      </c>
      <c r="N292" s="582"/>
      <c r="O292" s="582"/>
      <c r="P292" s="798" t="s">
        <v>110</v>
      </c>
      <c r="Q292" s="859" t="s">
        <v>38</v>
      </c>
      <c r="R292" s="740">
        <v>46027</v>
      </c>
      <c r="S292" s="5">
        <v>5860</v>
      </c>
      <c r="T292" s="1085">
        <v>5883</v>
      </c>
      <c r="U292" s="79">
        <f>IFERROR(Table5[[#This Row],[Actual Redline Completed Footage UG]]/Table5[[#This Row],[Footage UG]], 0)</f>
        <v>1.0039249146757678</v>
      </c>
      <c r="V292" s="1078">
        <v>46034</v>
      </c>
      <c r="W292" s="280">
        <v>1</v>
      </c>
      <c r="X292" s="280">
        <v>1</v>
      </c>
      <c r="Y292" s="280">
        <v>1</v>
      </c>
      <c r="Z292" s="740">
        <v>46052</v>
      </c>
      <c r="AA292" s="373" t="s">
        <v>922</v>
      </c>
      <c r="AB292" s="1030" t="s">
        <v>1331</v>
      </c>
      <c r="AC292" s="342"/>
      <c r="AD292" s="822"/>
      <c r="AE292" s="1023"/>
    </row>
    <row r="293" spans="1:31" ht="39.75" customHeight="1">
      <c r="A293" s="945" t="s">
        <v>1332</v>
      </c>
      <c r="B293" s="1250" t="s">
        <v>1048</v>
      </c>
      <c r="C293" s="767">
        <v>46052</v>
      </c>
      <c r="D293" s="1251" t="s">
        <v>56</v>
      </c>
      <c r="E293" s="766">
        <v>46027</v>
      </c>
      <c r="F293" s="803" t="s">
        <v>921</v>
      </c>
      <c r="G293" s="768"/>
      <c r="H293" s="20">
        <v>81</v>
      </c>
      <c r="I293" s="304" t="s">
        <v>769</v>
      </c>
      <c r="J293" s="773" t="s">
        <v>30</v>
      </c>
      <c r="K293" s="766">
        <v>46027</v>
      </c>
      <c r="L293" s="717" t="s">
        <v>110</v>
      </c>
      <c r="M293" s="858">
        <v>73885</v>
      </c>
      <c r="N293" s="558"/>
      <c r="O293" s="582"/>
      <c r="P293" s="798" t="s">
        <v>110</v>
      </c>
      <c r="Q293" s="859" t="s">
        <v>38</v>
      </c>
      <c r="R293" s="740">
        <v>46027</v>
      </c>
      <c r="S293" s="5">
        <v>6021</v>
      </c>
      <c r="T293" s="860">
        <v>6092</v>
      </c>
      <c r="U293" s="3">
        <f>IFERROR(Table5[[#This Row],[Actual Redline Completed Footage UG]]/Table5[[#This Row],[Footage UG]], 0)</f>
        <v>1.0117920611194153</v>
      </c>
      <c r="V293" s="740">
        <v>46035</v>
      </c>
      <c r="W293" s="280">
        <v>1</v>
      </c>
      <c r="X293" s="280">
        <v>1</v>
      </c>
      <c r="Y293" s="280">
        <v>1</v>
      </c>
      <c r="Z293" s="740">
        <v>46052</v>
      </c>
      <c r="AA293" s="373" t="s">
        <v>922</v>
      </c>
      <c r="AB293" s="1030" t="s">
        <v>1333</v>
      </c>
      <c r="AC293" s="342"/>
      <c r="AD293" s="822"/>
      <c r="AE293" s="1023"/>
    </row>
    <row r="294" spans="1:31" ht="39.75" customHeight="1">
      <c r="A294" s="573" t="s">
        <v>1334</v>
      </c>
      <c r="B294" s="786" t="s">
        <v>1048</v>
      </c>
      <c r="C294" s="24">
        <v>46052</v>
      </c>
      <c r="D294" s="577" t="s">
        <v>56</v>
      </c>
      <c r="E294" s="797">
        <v>46027</v>
      </c>
      <c r="F294" s="576" t="s">
        <v>921</v>
      </c>
      <c r="G294" s="856"/>
      <c r="H294" s="579">
        <v>87</v>
      </c>
      <c r="I294" s="584" t="s">
        <v>769</v>
      </c>
      <c r="J294" s="798" t="s">
        <v>30</v>
      </c>
      <c r="K294" s="766">
        <v>46027</v>
      </c>
      <c r="L294" s="717" t="s">
        <v>110</v>
      </c>
      <c r="M294" s="858">
        <v>78025</v>
      </c>
      <c r="N294" s="582"/>
      <c r="O294" s="582"/>
      <c r="P294" s="798" t="s">
        <v>110</v>
      </c>
      <c r="Q294" s="859" t="s">
        <v>38</v>
      </c>
      <c r="R294" s="740">
        <v>46027</v>
      </c>
      <c r="S294" s="5">
        <v>6432</v>
      </c>
      <c r="T294" s="860">
        <v>6309</v>
      </c>
      <c r="U294" s="79">
        <f>IFERROR(Table5[[#This Row],[Actual Redline Completed Footage UG]]/Table5[[#This Row],[Footage UG]], 0)</f>
        <v>0.98087686567164178</v>
      </c>
      <c r="V294" s="740">
        <v>46035</v>
      </c>
      <c r="W294" s="762">
        <v>1</v>
      </c>
      <c r="X294" s="762">
        <v>1</v>
      </c>
      <c r="Y294" s="280">
        <v>1</v>
      </c>
      <c r="Z294" s="740">
        <v>46052</v>
      </c>
      <c r="AA294" s="373" t="s">
        <v>922</v>
      </c>
      <c r="AB294" s="1030" t="s">
        <v>1335</v>
      </c>
      <c r="AC294" s="342"/>
      <c r="AD294" s="822"/>
      <c r="AE294" s="1023"/>
    </row>
    <row r="295" spans="1:31" ht="39.75" customHeight="1">
      <c r="A295" s="956" t="s">
        <v>1336</v>
      </c>
      <c r="B295" s="1250" t="s">
        <v>1048</v>
      </c>
      <c r="C295" s="299">
        <v>46052</v>
      </c>
      <c r="D295" s="1251" t="s">
        <v>56</v>
      </c>
      <c r="E295" s="766">
        <v>46027</v>
      </c>
      <c r="F295" s="1252" t="s">
        <v>921</v>
      </c>
      <c r="G295" s="768"/>
      <c r="H295" s="20">
        <v>68</v>
      </c>
      <c r="I295" s="304" t="s">
        <v>769</v>
      </c>
      <c r="J295" s="773" t="s">
        <v>30</v>
      </c>
      <c r="K295" s="766">
        <v>46027</v>
      </c>
      <c r="L295" s="717" t="s">
        <v>110</v>
      </c>
      <c r="M295" s="858">
        <v>59114.5</v>
      </c>
      <c r="N295" s="1054"/>
      <c r="O295" s="582"/>
      <c r="P295" s="798" t="s">
        <v>110</v>
      </c>
      <c r="Q295" s="859" t="s">
        <v>38</v>
      </c>
      <c r="R295" s="740">
        <v>46027</v>
      </c>
      <c r="S295" s="5">
        <v>4836</v>
      </c>
      <c r="T295" s="1085">
        <v>4894</v>
      </c>
      <c r="U295" s="3">
        <f>IFERROR(Table5[[#This Row],[Actual Redline Completed Footage UG]]/Table5[[#This Row],[Footage UG]], 0)</f>
        <v>1.011993382961125</v>
      </c>
      <c r="V295" s="1081">
        <v>46036</v>
      </c>
      <c r="W295" s="280">
        <v>1</v>
      </c>
      <c r="X295" s="280">
        <v>1</v>
      </c>
      <c r="Y295" s="280">
        <v>1</v>
      </c>
      <c r="Z295" s="740">
        <v>46052</v>
      </c>
      <c r="AA295" s="373" t="s">
        <v>922</v>
      </c>
      <c r="AB295" s="1030" t="s">
        <v>1337</v>
      </c>
      <c r="AC295" s="342"/>
      <c r="AD295" s="822"/>
      <c r="AE295" s="1023"/>
    </row>
    <row r="296" spans="1:31" ht="39.75" customHeight="1">
      <c r="A296" s="945" t="s">
        <v>1338</v>
      </c>
      <c r="B296" s="1250" t="s">
        <v>1048</v>
      </c>
      <c r="C296" s="767">
        <v>46052</v>
      </c>
      <c r="D296" s="1251" t="s">
        <v>56</v>
      </c>
      <c r="E296" s="766">
        <v>46027</v>
      </c>
      <c r="F296" s="803" t="s">
        <v>921</v>
      </c>
      <c r="G296" s="768"/>
      <c r="H296" s="20">
        <v>90</v>
      </c>
      <c r="I296" s="304" t="s">
        <v>769</v>
      </c>
      <c r="J296" s="773" t="s">
        <v>30</v>
      </c>
      <c r="K296" s="766">
        <v>46027</v>
      </c>
      <c r="L296" s="717" t="s">
        <v>110</v>
      </c>
      <c r="M296" s="858">
        <v>88362</v>
      </c>
      <c r="N296" s="558"/>
      <c r="O296" s="582"/>
      <c r="P296" s="798" t="s">
        <v>110</v>
      </c>
      <c r="Q296" s="859" t="s">
        <v>38</v>
      </c>
      <c r="R296" s="740">
        <v>46027</v>
      </c>
      <c r="S296" s="5">
        <v>7145</v>
      </c>
      <c r="T296" s="981">
        <v>7173</v>
      </c>
      <c r="U296" s="3">
        <f>IFERROR(Table5[[#This Row],[Actual Redline Completed Footage UG]]/Table5[[#This Row],[Footage UG]], 0)</f>
        <v>1.0039188243526942</v>
      </c>
      <c r="V296" s="740">
        <v>46036</v>
      </c>
      <c r="W296" s="762">
        <v>1</v>
      </c>
      <c r="X296" s="762">
        <v>1</v>
      </c>
      <c r="Y296" s="280">
        <v>1</v>
      </c>
      <c r="Z296" s="363">
        <v>46059</v>
      </c>
      <c r="AA296" s="373" t="s">
        <v>922</v>
      </c>
      <c r="AB296" s="1030" t="s">
        <v>1339</v>
      </c>
      <c r="AC296" s="342"/>
      <c r="AD296" s="822"/>
      <c r="AE296" s="1023"/>
    </row>
    <row r="297" spans="1:31" ht="39.75" customHeight="1">
      <c r="A297" s="959" t="s">
        <v>1340</v>
      </c>
      <c r="B297" s="1250" t="s">
        <v>1048</v>
      </c>
      <c r="C297" s="299">
        <v>46052</v>
      </c>
      <c r="D297" s="1251" t="s">
        <v>56</v>
      </c>
      <c r="E297" s="608">
        <v>46027</v>
      </c>
      <c r="F297" s="803" t="s">
        <v>921</v>
      </c>
      <c r="G297" s="768"/>
      <c r="H297" s="20">
        <v>90</v>
      </c>
      <c r="I297" s="304" t="s">
        <v>769</v>
      </c>
      <c r="J297" s="773" t="s">
        <v>30</v>
      </c>
      <c r="K297" s="766">
        <v>46027</v>
      </c>
      <c r="L297" s="717" t="s">
        <v>110</v>
      </c>
      <c r="M297" s="834">
        <v>86984</v>
      </c>
      <c r="N297" s="558"/>
      <c r="O297" s="582"/>
      <c r="P297" s="798" t="s">
        <v>110</v>
      </c>
      <c r="Q297" s="859" t="s">
        <v>38</v>
      </c>
      <c r="R297" s="740">
        <v>46027</v>
      </c>
      <c r="S297" s="5">
        <v>7341</v>
      </c>
      <c r="T297" s="1086">
        <v>7212</v>
      </c>
      <c r="U297" s="3">
        <f>IFERROR(Table5[[#This Row],[Actual Redline Completed Footage UG]]/Table5[[#This Row],[Footage UG]], 0)</f>
        <v>0.98242746219861055</v>
      </c>
      <c r="V297" s="1078">
        <v>46037</v>
      </c>
      <c r="W297" s="280">
        <v>1</v>
      </c>
      <c r="X297" s="280">
        <v>1</v>
      </c>
      <c r="Y297" s="280">
        <v>1</v>
      </c>
      <c r="Z297" s="740">
        <v>46048</v>
      </c>
      <c r="AA297" s="373" t="s">
        <v>922</v>
      </c>
      <c r="AB297" s="1030" t="s">
        <v>1341</v>
      </c>
      <c r="AC297" s="342"/>
      <c r="AD297" s="822"/>
      <c r="AE297" s="1023"/>
    </row>
    <row r="298" spans="1:31" ht="39.75" customHeight="1">
      <c r="A298" s="297" t="s">
        <v>1342</v>
      </c>
      <c r="B298" s="311" t="s">
        <v>1048</v>
      </c>
      <c r="C298" s="19">
        <v>46052</v>
      </c>
      <c r="D298" s="305" t="s">
        <v>56</v>
      </c>
      <c r="E298" s="19">
        <v>46027</v>
      </c>
      <c r="F298" s="850" t="s">
        <v>863</v>
      </c>
      <c r="G298" s="850"/>
      <c r="H298" s="773">
        <v>0</v>
      </c>
      <c r="I298" s="304" t="s">
        <v>769</v>
      </c>
      <c r="J298" s="773" t="s">
        <v>30</v>
      </c>
      <c r="K298" s="766">
        <v>46027</v>
      </c>
      <c r="L298" s="717" t="s">
        <v>110</v>
      </c>
      <c r="M298" s="834">
        <v>54261.05</v>
      </c>
      <c r="N298" s="558"/>
      <c r="O298" s="582"/>
      <c r="P298" s="798" t="s">
        <v>110</v>
      </c>
      <c r="Q298" s="859" t="s">
        <v>38</v>
      </c>
      <c r="R298" s="740">
        <v>46027</v>
      </c>
      <c r="S298" s="5">
        <v>4022</v>
      </c>
      <c r="T298" s="860">
        <v>4019</v>
      </c>
      <c r="U298" s="3">
        <f>IFERROR(Table5[[#This Row],[Actual Redline Completed Footage UG]]/Table5[[#This Row],[Footage UG]], 0)</f>
        <v>0.99925410243659873</v>
      </c>
      <c r="V298" s="841">
        <v>46037</v>
      </c>
      <c r="W298" s="762">
        <v>1</v>
      </c>
      <c r="X298" s="762">
        <v>1</v>
      </c>
      <c r="Y298" s="280">
        <v>1</v>
      </c>
      <c r="Z298" s="781">
        <v>46059</v>
      </c>
      <c r="AA298" s="373" t="s">
        <v>922</v>
      </c>
      <c r="AB298" s="1030" t="s">
        <v>1343</v>
      </c>
      <c r="AC298" s="342"/>
      <c r="AD298" s="822"/>
      <c r="AE298" s="1023"/>
    </row>
    <row r="299" spans="1:31" ht="39.75" customHeight="1">
      <c r="A299" s="41"/>
      <c r="B299" s="41"/>
      <c r="C299" s="41"/>
      <c r="D299" s="41"/>
      <c r="E299" s="41"/>
      <c r="F299" s="41"/>
      <c r="G299" s="41"/>
      <c r="H299" s="41"/>
      <c r="I299" s="41"/>
      <c r="J299" s="41"/>
      <c r="K299" s="41"/>
      <c r="L299" s="41"/>
      <c r="M299" s="41"/>
      <c r="N299" s="41"/>
      <c r="O299" s="605"/>
      <c r="P299" s="606"/>
      <c r="Q299" s="11"/>
      <c r="R299" s="11"/>
      <c r="S299" s="74"/>
      <c r="T299" s="11"/>
      <c r="U299" s="11"/>
      <c r="V299" s="11"/>
      <c r="W299" s="11"/>
      <c r="X299" s="340"/>
      <c r="Y299" s="11"/>
      <c r="Z299" s="11"/>
      <c r="AA299" s="11"/>
      <c r="AB299" s="81"/>
      <c r="AC299" s="432"/>
      <c r="AD299" s="1224"/>
    </row>
    <row r="300" spans="1:31" ht="39.75" customHeight="1">
      <c r="A300" s="41"/>
      <c r="B300" s="41"/>
      <c r="C300" s="41"/>
      <c r="D300" s="41"/>
      <c r="E300" s="41"/>
      <c r="F300" s="41"/>
      <c r="G300" s="41"/>
      <c r="H300" s="41"/>
      <c r="I300" s="41"/>
      <c r="J300" s="41"/>
      <c r="K300" s="41"/>
      <c r="L300" s="41"/>
      <c r="M300" s="41"/>
      <c r="N300" s="41"/>
      <c r="O300" s="605"/>
      <c r="P300" s="606"/>
      <c r="Q300" s="11"/>
      <c r="R300" s="11"/>
      <c r="S300" s="11"/>
      <c r="T300" s="103"/>
      <c r="U300" s="103"/>
      <c r="V300" s="103"/>
      <c r="W300" s="103"/>
      <c r="X300" s="74"/>
      <c r="Y300" s="11"/>
      <c r="Z300" s="11"/>
      <c r="AA300" s="11"/>
      <c r="AB300" s="81"/>
      <c r="AC300" s="432"/>
      <c r="AD300" s="1224"/>
    </row>
    <row r="301" spans="1:31" ht="39.75" customHeight="1">
      <c r="A301" s="22" t="s">
        <v>1344</v>
      </c>
      <c r="B301" s="80"/>
      <c r="C301" s="80"/>
      <c r="D301" s="80"/>
      <c r="E301" s="80"/>
      <c r="F301" s="22"/>
      <c r="G301" s="22"/>
      <c r="H301" s="80"/>
      <c r="I301" s="80"/>
      <c r="J301" s="80"/>
      <c r="K301" s="80"/>
      <c r="L301" s="22"/>
      <c r="M301" s="80"/>
      <c r="N301" s="418"/>
      <c r="O301" s="80"/>
      <c r="P301" s="80"/>
      <c r="Q301" s="80"/>
      <c r="R301" s="80"/>
      <c r="S301" s="80"/>
      <c r="T301" s="80"/>
      <c r="U301" s="80"/>
      <c r="V301" s="80"/>
      <c r="W301" s="80"/>
      <c r="X301" s="1033"/>
      <c r="Y301" s="1025"/>
      <c r="Z301" s="1025"/>
      <c r="AA301" s="1025"/>
      <c r="AB301" s="350"/>
      <c r="AC301" s="1253"/>
      <c r="AD301" s="1241"/>
    </row>
    <row r="302" spans="1:31" ht="39.75" customHeight="1">
      <c r="A302" s="822" t="s">
        <v>67</v>
      </c>
      <c r="B302" s="390" t="s">
        <v>90</v>
      </c>
      <c r="C302" s="390" t="s">
        <v>91</v>
      </c>
      <c r="D302" s="390" t="s">
        <v>444</v>
      </c>
      <c r="E302" s="390" t="s">
        <v>525</v>
      </c>
      <c r="F302" s="390" t="s">
        <v>526</v>
      </c>
      <c r="G302" s="390" t="s">
        <v>92</v>
      </c>
      <c r="H302" s="390" t="s">
        <v>68</v>
      </c>
      <c r="I302" s="390" t="s">
        <v>93</v>
      </c>
      <c r="J302" s="390" t="s">
        <v>26</v>
      </c>
      <c r="K302" s="390" t="s">
        <v>96</v>
      </c>
      <c r="L302" s="390" t="s">
        <v>95</v>
      </c>
      <c r="M302" s="417" t="s">
        <v>528</v>
      </c>
      <c r="N302" s="417" t="s">
        <v>845</v>
      </c>
      <c r="O302" s="417" t="s">
        <v>846</v>
      </c>
      <c r="P302" s="390" t="s">
        <v>94</v>
      </c>
      <c r="Q302" s="390" t="s">
        <v>97</v>
      </c>
      <c r="R302" s="342" t="s">
        <v>98</v>
      </c>
      <c r="S302" s="342" t="s">
        <v>69</v>
      </c>
      <c r="T302" s="342" t="s">
        <v>532</v>
      </c>
      <c r="U302" s="1024" t="s">
        <v>493</v>
      </c>
      <c r="V302" s="1024" t="s">
        <v>534</v>
      </c>
      <c r="W302" s="1036" t="s">
        <v>535</v>
      </c>
      <c r="X302" s="1048" t="s">
        <v>495</v>
      </c>
      <c r="Y302" s="1048" t="s">
        <v>1345</v>
      </c>
      <c r="Z302" s="1048" t="s">
        <v>847</v>
      </c>
      <c r="AA302" s="1048" t="s">
        <v>1346</v>
      </c>
      <c r="AB302" s="1254" t="s">
        <v>849</v>
      </c>
    </row>
    <row r="303" spans="1:31" ht="39.75" customHeight="1">
      <c r="A303" s="1014" t="s">
        <v>120</v>
      </c>
      <c r="B303" s="377" t="s">
        <v>34</v>
      </c>
      <c r="C303" s="367">
        <v>45807</v>
      </c>
      <c r="D303" s="358" t="s">
        <v>824</v>
      </c>
      <c r="E303" s="366" t="s">
        <v>260</v>
      </c>
      <c r="F303" s="358" t="s">
        <v>1014</v>
      </c>
      <c r="G303" s="361" t="s">
        <v>121</v>
      </c>
      <c r="H303" s="362">
        <v>60</v>
      </c>
      <c r="I303" s="372" t="s">
        <v>769</v>
      </c>
      <c r="J303" s="369" t="s">
        <v>36</v>
      </c>
      <c r="K303" s="360">
        <v>45716</v>
      </c>
      <c r="L303" s="369" t="s">
        <v>110</v>
      </c>
      <c r="M303" s="415">
        <v>2075.6999999999998</v>
      </c>
      <c r="N303" s="415"/>
      <c r="O303" s="415"/>
      <c r="P303" s="369" t="s">
        <v>110</v>
      </c>
      <c r="Q303" s="620" t="s">
        <v>38</v>
      </c>
      <c r="R303" s="277" t="s">
        <v>36</v>
      </c>
      <c r="S303" s="9">
        <v>0</v>
      </c>
      <c r="T303" s="277">
        <v>0</v>
      </c>
      <c r="U303" s="1255">
        <f t="shared" ref="U303:U309" si="3">IFERROR($T303/$S303, 0)</f>
        <v>0</v>
      </c>
      <c r="V303" s="694">
        <v>45744</v>
      </c>
      <c r="W303" s="1037">
        <v>1</v>
      </c>
      <c r="X303" s="1037"/>
      <c r="Y303" s="1037"/>
      <c r="Z303" s="1037"/>
      <c r="AA303" s="1037"/>
      <c r="AB303" s="11" t="s">
        <v>1347</v>
      </c>
    </row>
    <row r="304" spans="1:31" ht="39.75" customHeight="1">
      <c r="A304" s="1014" t="s">
        <v>124</v>
      </c>
      <c r="B304" s="377" t="s">
        <v>34</v>
      </c>
      <c r="C304" s="367">
        <v>45807</v>
      </c>
      <c r="D304" s="366" t="s">
        <v>824</v>
      </c>
      <c r="E304" s="366" t="s">
        <v>260</v>
      </c>
      <c r="F304" s="366" t="s">
        <v>1014</v>
      </c>
      <c r="G304" s="368" t="s">
        <v>127</v>
      </c>
      <c r="H304" s="369">
        <v>79</v>
      </c>
      <c r="I304" s="372" t="s">
        <v>769</v>
      </c>
      <c r="J304" s="369" t="s">
        <v>36</v>
      </c>
      <c r="K304" s="360">
        <v>45716</v>
      </c>
      <c r="L304" s="369" t="s">
        <v>110</v>
      </c>
      <c r="M304" s="416">
        <v>2947.5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613"/>
    </row>
    <row r="305" spans="1:29" ht="39.75" customHeight="1">
      <c r="A305" s="1014" t="s">
        <v>126</v>
      </c>
      <c r="B305" s="377" t="s">
        <v>34</v>
      </c>
      <c r="C305" s="367">
        <v>45807</v>
      </c>
      <c r="D305" s="366" t="s">
        <v>824</v>
      </c>
      <c r="E305" s="366" t="s">
        <v>260</v>
      </c>
      <c r="F305" s="366" t="s">
        <v>1014</v>
      </c>
      <c r="G305" s="368" t="s">
        <v>1348</v>
      </c>
      <c r="H305" s="369">
        <v>83</v>
      </c>
      <c r="I305" s="372" t="s">
        <v>769</v>
      </c>
      <c r="J305" s="369" t="s">
        <v>36</v>
      </c>
      <c r="K305" s="360">
        <v>45716</v>
      </c>
      <c r="L305" s="369" t="s">
        <v>110</v>
      </c>
      <c r="M305" s="416">
        <v>2908.95</v>
      </c>
      <c r="N305" s="416"/>
      <c r="O305" s="416"/>
      <c r="P305" s="369" t="s">
        <v>110</v>
      </c>
      <c r="Q305" s="621" t="s">
        <v>38</v>
      </c>
      <c r="R305" s="277" t="s">
        <v>36</v>
      </c>
      <c r="S305" s="9">
        <v>0</v>
      </c>
      <c r="T305" s="277">
        <v>0</v>
      </c>
      <c r="U305" s="383">
        <f t="shared" si="3"/>
        <v>0</v>
      </c>
      <c r="V305" s="370">
        <v>45744</v>
      </c>
      <c r="W305" s="1034">
        <v>1</v>
      </c>
      <c r="X305" s="1034"/>
      <c r="Y305" s="1034"/>
      <c r="Z305" s="1034"/>
      <c r="AA305" s="1034"/>
      <c r="AB305" s="11"/>
    </row>
    <row r="306" spans="1:29" ht="39.75" customHeight="1">
      <c r="A306" s="1014" t="s">
        <v>271</v>
      </c>
      <c r="B306" s="359" t="s">
        <v>28</v>
      </c>
      <c r="C306" s="367">
        <v>45807</v>
      </c>
      <c r="D306" s="366" t="s">
        <v>824</v>
      </c>
      <c r="E306" s="366" t="s">
        <v>260</v>
      </c>
      <c r="F306" s="366" t="s">
        <v>63</v>
      </c>
      <c r="G306" s="368" t="s">
        <v>272</v>
      </c>
      <c r="H306" s="369">
        <v>68</v>
      </c>
      <c r="I306" s="369" t="s">
        <v>38</v>
      </c>
      <c r="J306" s="369" t="s">
        <v>36</v>
      </c>
      <c r="K306" s="1256">
        <v>45716</v>
      </c>
      <c r="L306" s="369" t="s">
        <v>110</v>
      </c>
      <c r="M306" s="416">
        <v>1134</v>
      </c>
      <c r="N306" s="416"/>
      <c r="O306" s="416"/>
      <c r="P306" s="369" t="s">
        <v>110</v>
      </c>
      <c r="Q306" s="622" t="s">
        <v>38</v>
      </c>
      <c r="R306" s="277" t="s">
        <v>36</v>
      </c>
      <c r="S306" s="9">
        <v>0</v>
      </c>
      <c r="T306" s="364">
        <v>0</v>
      </c>
      <c r="U306" s="383">
        <f t="shared" si="3"/>
        <v>0</v>
      </c>
      <c r="V306" s="370">
        <v>45812</v>
      </c>
      <c r="W306" s="256">
        <v>1</v>
      </c>
      <c r="X306" s="256"/>
      <c r="Y306" s="256"/>
      <c r="Z306" s="256"/>
      <c r="AA306" s="256"/>
      <c r="AB306" s="11"/>
    </row>
    <row r="307" spans="1:29" ht="39.75" customHeight="1">
      <c r="A307" s="1014" t="s">
        <v>281</v>
      </c>
      <c r="B307" s="359" t="s">
        <v>28</v>
      </c>
      <c r="C307" s="367">
        <v>45772</v>
      </c>
      <c r="D307" s="366" t="s">
        <v>824</v>
      </c>
      <c r="E307" s="366" t="s">
        <v>260</v>
      </c>
      <c r="F307" s="366" t="s">
        <v>63</v>
      </c>
      <c r="G307" s="1257" t="s">
        <v>282</v>
      </c>
      <c r="H307" s="369">
        <v>38</v>
      </c>
      <c r="I307" s="369" t="s">
        <v>38</v>
      </c>
      <c r="J307" s="369" t="s">
        <v>36</v>
      </c>
      <c r="K307" s="360">
        <v>45716</v>
      </c>
      <c r="L307" s="369" t="s">
        <v>110</v>
      </c>
      <c r="M307" s="416">
        <v>870</v>
      </c>
      <c r="N307" s="416"/>
      <c r="O307" s="416"/>
      <c r="P307" s="369" t="s">
        <v>110</v>
      </c>
      <c r="Q307" s="622" t="s">
        <v>38</v>
      </c>
      <c r="R307" s="277" t="s">
        <v>36</v>
      </c>
      <c r="S307" s="9">
        <v>0</v>
      </c>
      <c r="T307" s="373">
        <v>0</v>
      </c>
      <c r="U307" s="383">
        <f t="shared" si="3"/>
        <v>0</v>
      </c>
      <c r="V307" s="370">
        <v>45742</v>
      </c>
      <c r="W307" s="256">
        <v>1</v>
      </c>
      <c r="X307" s="256"/>
      <c r="Y307" s="256"/>
      <c r="Z307" s="256"/>
      <c r="AA307" s="256"/>
      <c r="AB307" s="83" t="s">
        <v>1349</v>
      </c>
    </row>
    <row r="308" spans="1:29" ht="39.75" customHeight="1">
      <c r="A308" s="1014" t="s">
        <v>359</v>
      </c>
      <c r="B308" s="359" t="s">
        <v>28</v>
      </c>
      <c r="C308" s="367">
        <v>45772</v>
      </c>
      <c r="D308" s="345" t="s">
        <v>1003</v>
      </c>
      <c r="E308" s="345">
        <v>45698</v>
      </c>
      <c r="F308" s="367" t="s">
        <v>998</v>
      </c>
      <c r="G308" s="1187" t="s">
        <v>360</v>
      </c>
      <c r="H308" s="369">
        <v>82</v>
      </c>
      <c r="I308" s="369" t="s">
        <v>769</v>
      </c>
      <c r="J308" s="369" t="s">
        <v>30</v>
      </c>
      <c r="K308" s="1256">
        <v>45716</v>
      </c>
      <c r="L308" s="372" t="s">
        <v>110</v>
      </c>
      <c r="M308" s="416">
        <v>2025.6</v>
      </c>
      <c r="N308" s="416"/>
      <c r="O308" s="416"/>
      <c r="P308" s="372" t="s">
        <v>110</v>
      </c>
      <c r="Q308" s="622" t="s">
        <v>38</v>
      </c>
      <c r="R308" s="277" t="s">
        <v>36</v>
      </c>
      <c r="S308" s="9">
        <v>0</v>
      </c>
      <c r="T308" s="364">
        <v>0</v>
      </c>
      <c r="U308" s="383">
        <f t="shared" si="3"/>
        <v>0</v>
      </c>
      <c r="V308" s="370">
        <v>45716</v>
      </c>
      <c r="W308" s="3">
        <v>1</v>
      </c>
      <c r="X308" s="1160"/>
      <c r="Y308" s="1160"/>
      <c r="Z308" s="1160"/>
      <c r="AA308" s="1160"/>
      <c r="AB308" s="1035" t="s">
        <v>1350</v>
      </c>
    </row>
    <row r="309" spans="1:29" ht="39.75" customHeight="1">
      <c r="A309" s="1014" t="s">
        <v>370</v>
      </c>
      <c r="B309" s="359" t="s">
        <v>28</v>
      </c>
      <c r="C309" s="367">
        <v>45742</v>
      </c>
      <c r="D309" s="366" t="s">
        <v>824</v>
      </c>
      <c r="E309" s="367">
        <v>45715</v>
      </c>
      <c r="F309" s="366" t="s">
        <v>63</v>
      </c>
      <c r="G309" s="368" t="s">
        <v>371</v>
      </c>
      <c r="H309" s="369">
        <v>84</v>
      </c>
      <c r="I309" s="369" t="s">
        <v>38</v>
      </c>
      <c r="J309" s="369" t="s">
        <v>36</v>
      </c>
      <c r="K309" s="367">
        <v>45715</v>
      </c>
      <c r="L309" s="369" t="s">
        <v>110</v>
      </c>
      <c r="M309" s="416">
        <v>3801.75</v>
      </c>
      <c r="N309" s="416"/>
      <c r="O309" s="416"/>
      <c r="P309" s="369" t="s">
        <v>110</v>
      </c>
      <c r="Q309" s="622" t="s">
        <v>38</v>
      </c>
      <c r="R309" s="277" t="s">
        <v>36</v>
      </c>
      <c r="S309" s="9">
        <v>0</v>
      </c>
      <c r="T309" s="277">
        <v>0</v>
      </c>
      <c r="U309" s="383">
        <f t="shared" si="3"/>
        <v>0</v>
      </c>
      <c r="V309" s="370">
        <v>45716</v>
      </c>
      <c r="W309" s="79">
        <v>1</v>
      </c>
      <c r="X309" s="79"/>
      <c r="Y309" s="79"/>
      <c r="Z309" s="79"/>
      <c r="AA309" s="79"/>
      <c r="AB309" s="50"/>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74"/>
      <c r="AB310" s="11"/>
      <c r="AC310" s="11"/>
    </row>
    <row r="311" spans="1:29" ht="39.75" customHeight="1">
      <c r="A311" s="615" t="s">
        <v>1351</v>
      </c>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35"/>
      <c r="AB311" s="11"/>
      <c r="AC311" s="11"/>
    </row>
    <row r="312" spans="1:29" ht="39.75" customHeight="1">
      <c r="A312" s="1044" t="s">
        <v>67</v>
      </c>
      <c r="B312" s="1044" t="s">
        <v>90</v>
      </c>
      <c r="C312" s="1044" t="s">
        <v>91</v>
      </c>
      <c r="D312" s="1044" t="s">
        <v>444</v>
      </c>
      <c r="E312" s="1044" t="s">
        <v>525</v>
      </c>
      <c r="F312" s="1044" t="s">
        <v>526</v>
      </c>
      <c r="G312" s="1044" t="s">
        <v>92</v>
      </c>
      <c r="H312" s="1044" t="s">
        <v>68</v>
      </c>
      <c r="I312" s="1044" t="s">
        <v>93</v>
      </c>
      <c r="J312" s="1044" t="s">
        <v>26</v>
      </c>
      <c r="K312" s="1044" t="s">
        <v>527</v>
      </c>
      <c r="L312" s="1044" t="s">
        <v>96</v>
      </c>
      <c r="M312" s="1044" t="s">
        <v>95</v>
      </c>
      <c r="N312" s="1045" t="s">
        <v>528</v>
      </c>
      <c r="O312" s="1045" t="s">
        <v>1352</v>
      </c>
      <c r="P312" s="1044" t="s">
        <v>94</v>
      </c>
      <c r="Q312" s="1044" t="s">
        <v>97</v>
      </c>
      <c r="R312" s="1046" t="s">
        <v>98</v>
      </c>
      <c r="S312" s="1046" t="s">
        <v>529</v>
      </c>
      <c r="T312" s="1046" t="s">
        <v>1353</v>
      </c>
      <c r="U312" s="1046" t="s">
        <v>1354</v>
      </c>
      <c r="V312" s="1046" t="s">
        <v>847</v>
      </c>
      <c r="W312" s="1046" t="s">
        <v>69</v>
      </c>
      <c r="X312" s="1046" t="s">
        <v>532</v>
      </c>
      <c r="Y312" s="1024" t="s">
        <v>533</v>
      </c>
      <c r="Z312" s="1024" t="s">
        <v>493</v>
      </c>
      <c r="AA312" s="1024" t="s">
        <v>534</v>
      </c>
      <c r="AB312" s="1050" t="s">
        <v>849</v>
      </c>
      <c r="AC312" s="1047" t="s">
        <v>537</v>
      </c>
    </row>
    <row r="313" spans="1:29" ht="39.75" customHeight="1">
      <c r="A313" s="1038" t="s">
        <v>1355</v>
      </c>
      <c r="B313" s="358" t="s">
        <v>31</v>
      </c>
      <c r="C313" s="1039"/>
      <c r="D313" s="360" t="s">
        <v>50</v>
      </c>
      <c r="E313" s="360">
        <v>45768</v>
      </c>
      <c r="F313" s="375" t="s">
        <v>863</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ref="X313:X314" si="4">SUM(V313-W313)</f>
        <v>0</v>
      </c>
      <c r="Y313" s="383">
        <f>IFERROR($W313/$V313, 0)</f>
        <v>1</v>
      </c>
      <c r="Z313" s="383"/>
      <c r="AA313" s="370">
        <v>45768</v>
      </c>
      <c r="AB313" s="268"/>
    </row>
    <row r="314" spans="1:29" ht="39.75" customHeight="1">
      <c r="A314" s="1038" t="s">
        <v>1356</v>
      </c>
      <c r="B314" s="358" t="s">
        <v>31</v>
      </c>
      <c r="C314" s="1039"/>
      <c r="D314" s="360" t="s">
        <v>50</v>
      </c>
      <c r="E314" s="360">
        <v>45768</v>
      </c>
      <c r="F314" s="375" t="s">
        <v>863</v>
      </c>
      <c r="G314" s="358"/>
      <c r="H314" s="362">
        <v>0</v>
      </c>
      <c r="I314" s="1149" t="s">
        <v>38</v>
      </c>
      <c r="J314" s="362" t="s">
        <v>36</v>
      </c>
      <c r="K314" s="1039"/>
      <c r="L314" s="366" t="s">
        <v>36</v>
      </c>
      <c r="M314" s="362" t="s">
        <v>238</v>
      </c>
      <c r="N314" s="415">
        <v>0</v>
      </c>
      <c r="O314" s="362" t="s">
        <v>238</v>
      </c>
      <c r="P314" s="1040" t="s">
        <v>38</v>
      </c>
      <c r="Q314" s="277" t="s">
        <v>36</v>
      </c>
      <c r="R314" s="373" t="s">
        <v>555</v>
      </c>
      <c r="S314" s="373" t="s">
        <v>555</v>
      </c>
      <c r="T314" s="373" t="s">
        <v>555</v>
      </c>
      <c r="U314" s="277"/>
      <c r="V314" s="373">
        <v>3</v>
      </c>
      <c r="W314" s="373">
        <v>3</v>
      </c>
      <c r="X314" s="364">
        <f t="shared" si="4"/>
        <v>0</v>
      </c>
      <c r="Y314" s="383">
        <f>IFERROR($W314/$V314, 0)</f>
        <v>1</v>
      </c>
      <c r="Z314" s="383"/>
      <c r="AA314" s="370">
        <v>45768</v>
      </c>
      <c r="AB314" s="1049"/>
    </row>
    <row r="315" spans="1:29" ht="39.75" customHeight="1">
      <c r="A315" s="970" t="s">
        <v>1357</v>
      </c>
      <c r="B315" s="1225" t="s">
        <v>34</v>
      </c>
      <c r="C315" s="616">
        <v>46053</v>
      </c>
      <c r="D315" s="618" t="s">
        <v>1358</v>
      </c>
      <c r="E315" s="645">
        <v>46030</v>
      </c>
      <c r="F315" s="618" t="s">
        <v>53</v>
      </c>
      <c r="G315" s="968"/>
      <c r="H315" s="758">
        <v>0</v>
      </c>
      <c r="I315" s="1227" t="s">
        <v>769</v>
      </c>
      <c r="J315" s="1041" t="s">
        <v>30</v>
      </c>
      <c r="K315" s="605"/>
      <c r="L315" s="601" t="s">
        <v>36</v>
      </c>
      <c r="M315" s="641" t="s">
        <v>110</v>
      </c>
      <c r="N315" s="1042">
        <v>1035</v>
      </c>
      <c r="O315" s="758" t="s">
        <v>110</v>
      </c>
      <c r="P315" s="969" t="s">
        <v>38</v>
      </c>
      <c r="Q315" s="760">
        <v>46030</v>
      </c>
      <c r="R315" s="255" t="s">
        <v>555</v>
      </c>
      <c r="S315" s="255" t="s">
        <v>555</v>
      </c>
      <c r="T315" s="255" t="s">
        <v>555</v>
      </c>
      <c r="U315" s="35"/>
      <c r="V315" s="761">
        <v>0</v>
      </c>
      <c r="W315" s="1043">
        <v>0</v>
      </c>
      <c r="X315" s="380">
        <f t="shared" ref="X315" si="5">SUM(V315-W315)</f>
        <v>0</v>
      </c>
      <c r="Y315" s="383">
        <v>1</v>
      </c>
      <c r="Z315" s="1223"/>
      <c r="AA315" s="463">
        <v>46079</v>
      </c>
      <c r="AB315" s="7"/>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sheetData>
  <dataValidations count="9">
    <dataValidation type="list" allowBlank="1" showInputMessage="1" showErrorMessage="1" sqref="I27:I30 I137:I138 I124:I125 I140 I142 I105 I157 I303 I307 I135 I144 I10:I11 I95 I86:I87 I78:I79 I109 I112 I259:I260 I159 I154:I155 I239 I270:I272 I257 I279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2 I1 I191 I312"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5 E307 K307:K309 D261 R97:R98 D79:E79 R117:R120 D109:E109 R122 K123 R130:R145 K10:K11 E99:E100 E102 D265 Z15:AA17 E38:E39 E91 E106 E45:E46 E236:E237 K108:K121 E104 D158 R150:R158 AA315 D273:D274 K191:K219 K268:K276 D259 D263 K258:K262 Z249:AA256 L312:L315 Q314:U315 E35 R279 K279 Z6:AA8 Z170:Z171 K78:K84 D8:E8 E12 E14 K13 R1:R6 K1:K8 R268:R276 D277:D278 D168:D185 E57 E53:E54 K264 R264 K266 R266 D163 Q187:Q188 R302:R309 Q301:U301 D267 Z239:AA239 Z247:AA247 Z273:AA276 Z241:AA241 Z258:AA260 Z42:AA42 Z103:AA103 AA105 Z117:AA117 Z152:AA152 Z113:AA113 Z1:AA1 K302 Z13:AA13 AA2 Z78:AA78 Z47:AA47 Z82:AA83 Z160:AA160 Z97:AA97 Z66:AA66 L301 R312:V312 Z163:Z166 AA146 AA119:AA123 AA115 AA112 AA110 AA108 Z298 K45:K47 K239 Z278:AA278 Z285:Z296 K125:K162 K241:K245 R160:R162 K19:K43 Z33:AA36 Z52:AA52 K49:K52 Z54:AA63 Z243:AA244 K176 R176 S226 K164:K174 Z182 K86:K97 K15:K17 S228 K247:K256 R164:R174 D280:D298 R282:R290 K282:K290 R195:R245 AA163:AA185 K178:K188 R178:R186 Z87:AA91 Z191:AA235 R247:R261 R8:R95 K54:K76 Z68:AA75 AA279:AA298 S210 R191:R193 K221:K237 D201:E201 Z263:AA269" xr:uid="{69BA9396-C6BF-4BF7-ADE5-B0A99637D974}"/>
    <dataValidation type="list" allowBlank="1" showInputMessage="1" showErrorMessage="1" sqref="J146:J147 J313:J315 J303:J309 J144 J219:J220 J206:J208 J217 J2:J9 J199:J204 J212:J213 J149:J185 J222:J244 J11:J36 J38:J142 J192:J196 J210 J246:J298" xr:uid="{FD7C7CD5-6442-444B-AC8D-9E87EABB0D4D}">
      <formula1>"Received, Pending, Not Required"</formula1>
    </dataValidation>
    <dataValidation type="list" allowBlank="1" showInputMessage="1" showErrorMessage="1" sqref="I113:I123 I80:I85 I139 I160:I161 I141 I249:I256 I240 I136 I156 I304:I306 I301 I308:I309 I313:I315 I67 I145:I153 I126:I134 I143 I57 I48:I51 I93:I94 I106:I108 I12:I14 I192:I200 I110:I111 I104 I158 I246:I247 I219:I220 I236:I238 I217 I242 I258 I9 I39:I45 I20:I26 I2:I6 I212:I214 I36 I31:I34 I75:I77 I64:I65 I163:I188 I202:I210 I273:I278 I96:I102 I16 I280:I298 I88:I90 I261:I269" xr:uid="{961FBB26-6236-46B9-BD22-4000D8D733CF}">
      <formula1>"On Track, In Jeopardy, Completed on Track, Completed, Completed -Missed TSD"</formula1>
    </dataValidation>
    <dataValidation type="list" allowBlank="1" showInputMessage="1" showErrorMessage="1" sqref="P313:P315 Q312 P187:P188 Q302:Q309 P301 Q104:Q186 Q1:Q102 Q191:Q298"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1 K312:K31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1000</v>
      </c>
      <c r="K5">
        <v>6147</v>
      </c>
      <c r="N5" t="s">
        <v>1000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1021</v>
      </c>
      <c r="O7">
        <v>3158</v>
      </c>
      <c r="P7">
        <v>21322</v>
      </c>
      <c r="Q7">
        <v>12406</v>
      </c>
      <c r="R7">
        <v>36886</v>
      </c>
    </row>
    <row r="8" spans="1:18">
      <c r="A8" t="s">
        <v>308</v>
      </c>
      <c r="C8">
        <v>241</v>
      </c>
      <c r="D8">
        <v>366</v>
      </c>
      <c r="E8">
        <v>202</v>
      </c>
      <c r="F8">
        <v>120</v>
      </c>
      <c r="G8">
        <v>929</v>
      </c>
      <c r="J8" t="s">
        <v>1021</v>
      </c>
      <c r="K8">
        <v>3629</v>
      </c>
      <c r="N8" t="s">
        <v>1026</v>
      </c>
      <c r="P8">
        <v>4135</v>
      </c>
      <c r="Q8">
        <v>7641</v>
      </c>
      <c r="R8">
        <v>11776</v>
      </c>
    </row>
    <row r="9" spans="1:18">
      <c r="A9" t="s">
        <v>177</v>
      </c>
      <c r="E9">
        <v>106</v>
      </c>
      <c r="G9">
        <v>106</v>
      </c>
      <c r="J9" t="s">
        <v>1026</v>
      </c>
      <c r="K9">
        <v>0</v>
      </c>
      <c r="N9" t="s">
        <v>1368</v>
      </c>
      <c r="O9">
        <v>7188</v>
      </c>
      <c r="P9">
        <v>22612</v>
      </c>
      <c r="Q9">
        <v>8220</v>
      </c>
      <c r="R9">
        <v>38020</v>
      </c>
    </row>
    <row r="10" spans="1:18">
      <c r="A10" t="s">
        <v>181</v>
      </c>
      <c r="C10">
        <v>534</v>
      </c>
      <c r="D10">
        <v>460</v>
      </c>
      <c r="E10">
        <v>886</v>
      </c>
      <c r="F10">
        <v>202</v>
      </c>
      <c r="G10">
        <v>2082</v>
      </c>
      <c r="J10" t="s">
        <v>1029</v>
      </c>
      <c r="K10">
        <v>933</v>
      </c>
      <c r="N10" t="s">
        <v>880</v>
      </c>
      <c r="O10">
        <v>6561</v>
      </c>
      <c r="P10">
        <v>14625</v>
      </c>
      <c r="Q10">
        <v>17060</v>
      </c>
      <c r="R10">
        <v>38246</v>
      </c>
    </row>
    <row r="11" spans="1:18">
      <c r="A11" t="s">
        <v>427</v>
      </c>
      <c r="C11">
        <v>1990</v>
      </c>
      <c r="D11">
        <v>1045</v>
      </c>
      <c r="G11">
        <v>3035</v>
      </c>
      <c r="J11" t="s">
        <v>1368</v>
      </c>
      <c r="K11">
        <v>4129</v>
      </c>
      <c r="N11" t="s">
        <v>854</v>
      </c>
      <c r="P11">
        <v>5968</v>
      </c>
      <c r="Q11">
        <v>20002</v>
      </c>
      <c r="R11">
        <v>25970</v>
      </c>
    </row>
    <row r="12" spans="1:18">
      <c r="A12" t="s">
        <v>469</v>
      </c>
      <c r="B12">
        <v>2677</v>
      </c>
      <c r="C12">
        <v>2967</v>
      </c>
      <c r="D12">
        <v>3297</v>
      </c>
      <c r="E12">
        <v>2384</v>
      </c>
      <c r="F12">
        <v>1394</v>
      </c>
      <c r="G12">
        <v>12719</v>
      </c>
      <c r="J12" t="s">
        <v>880</v>
      </c>
      <c r="K12">
        <v>7128</v>
      </c>
      <c r="N12" t="s">
        <v>1010</v>
      </c>
      <c r="O12">
        <v>2073</v>
      </c>
      <c r="P12">
        <v>6882</v>
      </c>
      <c r="Q12">
        <v>7027</v>
      </c>
      <c r="R12">
        <v>15982</v>
      </c>
    </row>
    <row r="13" spans="1:18">
      <c r="J13" t="s">
        <v>1369</v>
      </c>
      <c r="K13">
        <v>2298</v>
      </c>
      <c r="N13" t="s">
        <v>469</v>
      </c>
      <c r="O13">
        <v>50898</v>
      </c>
      <c r="P13">
        <v>151837</v>
      </c>
      <c r="Q13">
        <v>113546</v>
      </c>
      <c r="R13">
        <v>316281</v>
      </c>
    </row>
    <row r="14" spans="1:18">
      <c r="J14" t="s">
        <v>854</v>
      </c>
      <c r="K14">
        <v>13034</v>
      </c>
    </row>
    <row r="15" spans="1:18">
      <c r="A15" s="12" t="s">
        <v>1360</v>
      </c>
      <c r="B15" s="12" t="s">
        <v>1359</v>
      </c>
      <c r="J15" t="s">
        <v>1003</v>
      </c>
      <c r="K15">
        <v>4828</v>
      </c>
    </row>
    <row r="16" spans="1:18">
      <c r="A16" s="12" t="s">
        <v>1361</v>
      </c>
      <c r="B16" s="48">
        <v>45705</v>
      </c>
      <c r="C16" s="48">
        <v>45706</v>
      </c>
      <c r="D16" s="48">
        <v>45707</v>
      </c>
      <c r="E16" s="48">
        <v>45708</v>
      </c>
      <c r="F16" s="48">
        <v>45709</v>
      </c>
      <c r="G16" t="s">
        <v>469</v>
      </c>
      <c r="J16" t="s">
        <v>1010</v>
      </c>
      <c r="K16">
        <v>6718</v>
      </c>
    </row>
    <row r="17" spans="1:11">
      <c r="A17" t="s">
        <v>294</v>
      </c>
      <c r="E17">
        <v>547</v>
      </c>
      <c r="F17">
        <v>792</v>
      </c>
      <c r="G17">
        <v>1339</v>
      </c>
      <c r="J17" t="s">
        <v>850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937</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937</v>
      </c>
      <c r="D717">
        <v>1491</v>
      </c>
      <c r="E717">
        <v>1549</v>
      </c>
      <c r="G717">
        <v>3040</v>
      </c>
    </row>
    <row r="718" spans="1:7">
      <c r="A718" t="s">
        <v>1400</v>
      </c>
    </row>
    <row r="719" spans="1:7">
      <c r="A719" t="s">
        <v>879</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937</v>
      </c>
      <c r="B730">
        <v>918</v>
      </c>
      <c r="G730">
        <v>918</v>
      </c>
    </row>
    <row r="731" spans="1:7">
      <c r="A731" t="s">
        <v>879</v>
      </c>
      <c r="B731">
        <v>254</v>
      </c>
      <c r="C731">
        <v>1686</v>
      </c>
      <c r="D731">
        <v>611</v>
      </c>
      <c r="G731">
        <v>2551</v>
      </c>
    </row>
    <row r="732" spans="1:7">
      <c r="A732" t="s">
        <v>142</v>
      </c>
      <c r="E732">
        <v>82</v>
      </c>
      <c r="G732">
        <v>82</v>
      </c>
    </row>
    <row r="733" spans="1:7">
      <c r="A733" t="s">
        <v>254</v>
      </c>
      <c r="C733">
        <v>329</v>
      </c>
      <c r="D733">
        <v>333</v>
      </c>
      <c r="G733">
        <v>662</v>
      </c>
    </row>
    <row r="734" spans="1:7">
      <c r="A734" t="s">
        <v>1210</v>
      </c>
      <c r="D734">
        <v>740</v>
      </c>
      <c r="G734">
        <v>740</v>
      </c>
    </row>
    <row r="735" spans="1:7">
      <c r="A735" t="s">
        <v>255</v>
      </c>
      <c r="E735">
        <v>267</v>
      </c>
      <c r="G735">
        <v>267</v>
      </c>
    </row>
    <row r="736" spans="1:7">
      <c r="A736" t="s">
        <v>1106</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879</v>
      </c>
      <c r="D748">
        <v>250</v>
      </c>
      <c r="G748">
        <v>250</v>
      </c>
    </row>
    <row r="749" spans="1:7">
      <c r="A749" t="s">
        <v>1210</v>
      </c>
      <c r="B749">
        <v>1238</v>
      </c>
      <c r="C749">
        <v>1531</v>
      </c>
      <c r="D749">
        <v>1250</v>
      </c>
      <c r="E749">
        <v>361</v>
      </c>
      <c r="G749">
        <v>4380</v>
      </c>
    </row>
    <row r="750" spans="1:7">
      <c r="A750" t="s">
        <v>255</v>
      </c>
      <c r="B750">
        <v>711</v>
      </c>
      <c r="G750">
        <v>711</v>
      </c>
    </row>
    <row r="751" spans="1:7">
      <c r="A751" t="s">
        <v>1401</v>
      </c>
      <c r="D751">
        <v>75</v>
      </c>
      <c r="G751">
        <v>75</v>
      </c>
    </row>
    <row r="752" spans="1:7">
      <c r="A752" t="s">
        <v>884</v>
      </c>
      <c r="C752">
        <v>1808</v>
      </c>
      <c r="E752">
        <v>1204</v>
      </c>
      <c r="G752">
        <v>3012</v>
      </c>
    </row>
    <row r="753" spans="1:7">
      <c r="A753" t="s">
        <v>132</v>
      </c>
      <c r="C753">
        <v>251</v>
      </c>
      <c r="D753">
        <v>253</v>
      </c>
      <c r="E753">
        <v>1076</v>
      </c>
      <c r="G753">
        <v>1580</v>
      </c>
    </row>
    <row r="754" spans="1:7">
      <c r="A754" t="s">
        <v>1106</v>
      </c>
      <c r="B754">
        <v>829</v>
      </c>
      <c r="D754">
        <v>863</v>
      </c>
      <c r="E754">
        <v>499</v>
      </c>
      <c r="F754">
        <v>475</v>
      </c>
      <c r="G754">
        <v>2666</v>
      </c>
    </row>
    <row r="755" spans="1:7">
      <c r="A755" t="s">
        <v>1206</v>
      </c>
      <c r="E755">
        <v>754</v>
      </c>
      <c r="G755">
        <v>754</v>
      </c>
    </row>
    <row r="756" spans="1:7">
      <c r="A756" t="s">
        <v>886</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1210</v>
      </c>
    </row>
    <row r="769" spans="1:7">
      <c r="A769" t="s">
        <v>884</v>
      </c>
    </row>
    <row r="770" spans="1:7">
      <c r="A770" t="s">
        <v>132</v>
      </c>
      <c r="C770">
        <v>120</v>
      </c>
      <c r="D770">
        <v>190</v>
      </c>
      <c r="G770">
        <v>310</v>
      </c>
    </row>
    <row r="771" spans="1:7">
      <c r="A771" t="s">
        <v>1106</v>
      </c>
      <c r="B771">
        <v>839</v>
      </c>
      <c r="D771">
        <v>616</v>
      </c>
      <c r="E771">
        <v>969</v>
      </c>
      <c r="F771">
        <v>552</v>
      </c>
      <c r="G771">
        <v>2976</v>
      </c>
    </row>
    <row r="772" spans="1:7">
      <c r="A772" t="s">
        <v>1206</v>
      </c>
      <c r="B772">
        <v>1285</v>
      </c>
      <c r="G772">
        <v>1285</v>
      </c>
    </row>
    <row r="773" spans="1:7">
      <c r="A773" t="s">
        <v>886</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966</v>
      </c>
      <c r="B776">
        <v>335</v>
      </c>
      <c r="G776">
        <v>335</v>
      </c>
    </row>
    <row r="777" spans="1:7">
      <c r="A777" t="s">
        <v>1403</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866</v>
      </c>
      <c r="D780">
        <v>240</v>
      </c>
      <c r="E780">
        <v>504</v>
      </c>
      <c r="G780">
        <v>744</v>
      </c>
    </row>
    <row r="781" spans="1:7">
      <c r="A781" t="s">
        <v>1404</v>
      </c>
      <c r="F781">
        <v>4135</v>
      </c>
      <c r="G781">
        <v>4135</v>
      </c>
    </row>
    <row r="782" spans="1:7">
      <c r="A782" t="s">
        <v>1128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1106</v>
      </c>
      <c r="B795">
        <v>1375</v>
      </c>
      <c r="C795">
        <v>1016</v>
      </c>
      <c r="D795">
        <v>312</v>
      </c>
      <c r="E795">
        <v>1304</v>
      </c>
      <c r="F795">
        <v>617</v>
      </c>
      <c r="G795">
        <v>4624</v>
      </c>
    </row>
    <row r="796" spans="1:7">
      <c r="A796" t="s">
        <v>1206</v>
      </c>
    </row>
    <row r="797" spans="1:7">
      <c r="A797" t="s">
        <v>1403</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866</v>
      </c>
      <c r="B800">
        <v>80</v>
      </c>
      <c r="G800">
        <v>80</v>
      </c>
    </row>
    <row r="801" spans="1:7">
      <c r="A801" t="s">
        <v>1404</v>
      </c>
      <c r="B801">
        <v>2251</v>
      </c>
      <c r="C801">
        <v>2014</v>
      </c>
      <c r="D801">
        <v>1868</v>
      </c>
      <c r="E801">
        <v>2157</v>
      </c>
      <c r="F801">
        <v>2953</v>
      </c>
      <c r="G801">
        <v>11243</v>
      </c>
    </row>
    <row r="802" spans="1:7">
      <c r="A802" t="s">
        <v>1128</v>
      </c>
      <c r="B802">
        <v>454</v>
      </c>
      <c r="C802">
        <v>251</v>
      </c>
      <c r="D802">
        <v>224</v>
      </c>
      <c r="E802">
        <v>789</v>
      </c>
      <c r="G802">
        <v>1718</v>
      </c>
    </row>
    <row r="803" spans="1:7">
      <c r="A803" t="s">
        <v>1262</v>
      </c>
      <c r="C803">
        <v>1253</v>
      </c>
      <c r="D803">
        <v>1351</v>
      </c>
      <c r="E803">
        <v>443</v>
      </c>
      <c r="G803">
        <v>3047</v>
      </c>
    </row>
    <row r="804" spans="1:7">
      <c r="A804" t="s">
        <v>890</v>
      </c>
      <c r="C804">
        <v>1850</v>
      </c>
      <c r="D804">
        <v>1276</v>
      </c>
      <c r="E804">
        <v>1479</v>
      </c>
      <c r="G804">
        <v>4605</v>
      </c>
    </row>
    <row r="805" spans="1:7">
      <c r="A805" t="s">
        <v>1217</v>
      </c>
      <c r="D805">
        <v>1118</v>
      </c>
      <c r="E805">
        <v>1472</v>
      </c>
      <c r="G805">
        <v>2590</v>
      </c>
    </row>
    <row r="806" spans="1:7">
      <c r="A806" t="s">
        <v>1215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1106</v>
      </c>
      <c r="B819">
        <v>768</v>
      </c>
      <c r="C819">
        <v>1014</v>
      </c>
      <c r="G819">
        <v>1782</v>
      </c>
    </row>
    <row r="820" spans="1:7">
      <c r="A820" t="s">
        <v>1403</v>
      </c>
      <c r="B820">
        <v>225</v>
      </c>
      <c r="C820">
        <v>1287</v>
      </c>
      <c r="D820">
        <v>1185</v>
      </c>
      <c r="E820">
        <v>508</v>
      </c>
      <c r="G820">
        <v>3205</v>
      </c>
    </row>
    <row r="821" spans="1:7">
      <c r="A821" t="s">
        <v>1197</v>
      </c>
      <c r="D821">
        <v>334</v>
      </c>
      <c r="G821">
        <v>334</v>
      </c>
    </row>
    <row r="822" spans="1:7">
      <c r="A822" t="s">
        <v>1404</v>
      </c>
      <c r="C822">
        <v>216</v>
      </c>
      <c r="G822">
        <v>216</v>
      </c>
    </row>
    <row r="823" spans="1:7">
      <c r="A823" t="s">
        <v>1128</v>
      </c>
      <c r="B823">
        <v>1088</v>
      </c>
      <c r="C823">
        <v>557</v>
      </c>
      <c r="D823">
        <v>512</v>
      </c>
      <c r="E823">
        <v>369</v>
      </c>
      <c r="G823">
        <v>2526</v>
      </c>
    </row>
    <row r="824" spans="1:7">
      <c r="A824" t="s">
        <v>1262</v>
      </c>
      <c r="B824">
        <v>192</v>
      </c>
      <c r="G824">
        <v>192</v>
      </c>
    </row>
    <row r="825" spans="1:7">
      <c r="A825" t="s">
        <v>1217</v>
      </c>
      <c r="B825">
        <v>1174</v>
      </c>
      <c r="C825">
        <v>1597</v>
      </c>
      <c r="D825">
        <v>308</v>
      </c>
      <c r="G825">
        <v>3079</v>
      </c>
    </row>
    <row r="826" spans="1:7">
      <c r="A826" t="s">
        <v>1215</v>
      </c>
      <c r="B826">
        <v>1545</v>
      </c>
      <c r="C826">
        <v>995</v>
      </c>
      <c r="G826">
        <v>2540</v>
      </c>
    </row>
    <row r="827" spans="1:7">
      <c r="A827" t="s">
        <v>1166</v>
      </c>
      <c r="D827">
        <v>333</v>
      </c>
      <c r="G827">
        <v>333</v>
      </c>
    </row>
    <row r="828" spans="1:7">
      <c r="A828" t="s">
        <v>1406</v>
      </c>
      <c r="D828">
        <v>160</v>
      </c>
      <c r="G828">
        <v>160</v>
      </c>
    </row>
    <row r="829" spans="1:7">
      <c r="A829" t="s">
        <v>553</v>
      </c>
      <c r="D829">
        <v>1282</v>
      </c>
      <c r="E829">
        <v>980</v>
      </c>
      <c r="G829">
        <v>2262</v>
      </c>
    </row>
    <row r="830" spans="1:7">
      <c r="A830" t="s">
        <v>1112</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1106</v>
      </c>
      <c r="D839">
        <v>986</v>
      </c>
      <c r="G839">
        <v>986</v>
      </c>
    </row>
    <row r="840" spans="1:7">
      <c r="A840" t="s">
        <v>1403</v>
      </c>
      <c r="B840">
        <v>916</v>
      </c>
      <c r="C840">
        <v>144</v>
      </c>
      <c r="G840">
        <v>1060</v>
      </c>
    </row>
    <row r="841" spans="1:7">
      <c r="A841" t="s">
        <v>1217</v>
      </c>
    </row>
    <row r="842" spans="1:7">
      <c r="A842" t="s">
        <v>1215</v>
      </c>
    </row>
    <row r="843" spans="1:7">
      <c r="A843" t="s">
        <v>553</v>
      </c>
      <c r="B843">
        <v>828</v>
      </c>
      <c r="C843">
        <v>150</v>
      </c>
      <c r="E843">
        <v>688</v>
      </c>
      <c r="G843">
        <v>1666</v>
      </c>
    </row>
    <row r="844" spans="1:7">
      <c r="A844" t="s">
        <v>1407</v>
      </c>
      <c r="B844">
        <v>233</v>
      </c>
      <c r="G844">
        <v>233</v>
      </c>
    </row>
    <row r="845" spans="1:7">
      <c r="A845" t="s">
        <v>912</v>
      </c>
      <c r="B845">
        <v>1768</v>
      </c>
      <c r="C845">
        <v>510</v>
      </c>
      <c r="G845">
        <v>2278</v>
      </c>
    </row>
    <row r="846" spans="1:7">
      <c r="A846" t="s">
        <v>1278</v>
      </c>
      <c r="B846">
        <v>220</v>
      </c>
      <c r="C846">
        <v>435</v>
      </c>
      <c r="D846">
        <v>227</v>
      </c>
      <c r="E846">
        <v>487</v>
      </c>
      <c r="F846">
        <v>123</v>
      </c>
      <c r="G846">
        <v>1492</v>
      </c>
    </row>
    <row r="847" spans="1:7">
      <c r="A847" t="s">
        <v>768</v>
      </c>
      <c r="B847">
        <v>60</v>
      </c>
      <c r="C847">
        <v>219</v>
      </c>
      <c r="G847">
        <v>279</v>
      </c>
    </row>
    <row r="848" spans="1:7">
      <c r="A848" t="s">
        <v>984</v>
      </c>
      <c r="D848">
        <v>240</v>
      </c>
      <c r="G848">
        <v>240</v>
      </c>
    </row>
    <row r="849" spans="1:7">
      <c r="A849" t="s">
        <v>1408</v>
      </c>
      <c r="C849">
        <v>1603</v>
      </c>
      <c r="D849">
        <v>791</v>
      </c>
      <c r="E849">
        <v>2803</v>
      </c>
      <c r="G849">
        <v>5197</v>
      </c>
    </row>
    <row r="850" spans="1:7">
      <c r="A850" t="s">
        <v>1121</v>
      </c>
      <c r="C850">
        <v>927</v>
      </c>
      <c r="D850">
        <v>1221</v>
      </c>
      <c r="E850">
        <v>1023</v>
      </c>
      <c r="G850">
        <v>3171</v>
      </c>
    </row>
    <row r="851" spans="1:7">
      <c r="A851" t="s">
        <v>916</v>
      </c>
      <c r="C851">
        <v>974</v>
      </c>
      <c r="D851">
        <v>1312</v>
      </c>
      <c r="E851">
        <v>359</v>
      </c>
      <c r="G851">
        <v>2645</v>
      </c>
    </row>
    <row r="852" spans="1:7">
      <c r="A852" t="s">
        <v>908</v>
      </c>
      <c r="D852">
        <v>1239</v>
      </c>
      <c r="E852">
        <v>1220</v>
      </c>
      <c r="G852">
        <v>2459</v>
      </c>
    </row>
    <row r="853" spans="1:7">
      <c r="A853" t="s">
        <v>1124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1166</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1121</v>
      </c>
      <c r="B867">
        <v>1100</v>
      </c>
      <c r="C867">
        <v>527</v>
      </c>
      <c r="D867">
        <v>553</v>
      </c>
      <c r="G867">
        <v>2180</v>
      </c>
    </row>
    <row r="868" spans="1:7">
      <c r="A868" t="s">
        <v>916</v>
      </c>
      <c r="C868">
        <v>230</v>
      </c>
      <c r="G868">
        <v>230</v>
      </c>
    </row>
    <row r="869" spans="1:7">
      <c r="A869" t="s">
        <v>908</v>
      </c>
      <c r="B869">
        <v>853</v>
      </c>
      <c r="G869">
        <v>853</v>
      </c>
    </row>
    <row r="870" spans="1:7">
      <c r="A870" t="s">
        <v>1124</v>
      </c>
      <c r="B870">
        <v>1186</v>
      </c>
      <c r="C870">
        <v>1564</v>
      </c>
      <c r="D870">
        <v>1012</v>
      </c>
      <c r="E870">
        <v>588</v>
      </c>
      <c r="G870">
        <v>4350</v>
      </c>
    </row>
    <row r="871" spans="1:7">
      <c r="A871" t="s">
        <v>1219</v>
      </c>
      <c r="C871">
        <v>1007</v>
      </c>
      <c r="D871">
        <v>1672</v>
      </c>
      <c r="E871">
        <v>1544</v>
      </c>
      <c r="G871">
        <v>4223</v>
      </c>
    </row>
    <row r="872" spans="1:7">
      <c r="A872" t="s">
        <v>935</v>
      </c>
      <c r="C872">
        <v>1182</v>
      </c>
      <c r="D872">
        <v>1604</v>
      </c>
      <c r="E872">
        <v>1268</v>
      </c>
      <c r="G872">
        <v>4054</v>
      </c>
    </row>
    <row r="873" spans="1:7">
      <c r="A873" t="s">
        <v>1139</v>
      </c>
      <c r="D873">
        <v>1624</v>
      </c>
      <c r="E873">
        <v>551</v>
      </c>
      <c r="G873">
        <v>2175</v>
      </c>
    </row>
    <row r="874" spans="1:7">
      <c r="A874" t="s">
        <v>1122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1106</v>
      </c>
    </row>
    <row r="886" spans="1:7">
      <c r="A886" t="s">
        <v>431</v>
      </c>
      <c r="B886">
        <v>188</v>
      </c>
      <c r="C886">
        <v>140</v>
      </c>
      <c r="G886">
        <v>328</v>
      </c>
    </row>
    <row r="887" spans="1:7">
      <c r="A887" t="s">
        <v>1166</v>
      </c>
      <c r="B887">
        <v>270</v>
      </c>
      <c r="C887">
        <v>60</v>
      </c>
      <c r="G887">
        <v>330</v>
      </c>
    </row>
    <row r="888" spans="1:7">
      <c r="A888" t="s">
        <v>912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1121</v>
      </c>
      <c r="C891">
        <v>1647</v>
      </c>
      <c r="D891">
        <v>343</v>
      </c>
      <c r="G891">
        <v>1990</v>
      </c>
    </row>
    <row r="892" spans="1:7">
      <c r="A892" t="s">
        <v>1219</v>
      </c>
      <c r="B892">
        <v>587</v>
      </c>
      <c r="C892">
        <v>115</v>
      </c>
      <c r="G892">
        <v>702</v>
      </c>
    </row>
    <row r="893" spans="1:7">
      <c r="A893" t="s">
        <v>914</v>
      </c>
      <c r="C893">
        <v>1509</v>
      </c>
      <c r="D893">
        <v>1087</v>
      </c>
      <c r="E893">
        <v>777</v>
      </c>
      <c r="G893">
        <v>3373</v>
      </c>
    </row>
    <row r="894" spans="1:7">
      <c r="A894" t="s">
        <v>935</v>
      </c>
      <c r="B894">
        <v>1310</v>
      </c>
      <c r="G894">
        <v>1310</v>
      </c>
    </row>
    <row r="895" spans="1:7">
      <c r="A895" t="s">
        <v>1139</v>
      </c>
      <c r="F895">
        <v>168</v>
      </c>
      <c r="G895">
        <v>168</v>
      </c>
    </row>
    <row r="896" spans="1:7">
      <c r="A896" t="s">
        <v>1122</v>
      </c>
      <c r="B896">
        <v>1323</v>
      </c>
      <c r="C896">
        <v>1516</v>
      </c>
      <c r="D896">
        <v>790</v>
      </c>
      <c r="E896">
        <v>930</v>
      </c>
      <c r="F896">
        <v>408</v>
      </c>
      <c r="G896">
        <v>4967</v>
      </c>
    </row>
    <row r="897" spans="1:7">
      <c r="A897" t="s">
        <v>1409</v>
      </c>
      <c r="B897">
        <v>1224</v>
      </c>
      <c r="C897">
        <v>988</v>
      </c>
      <c r="D897">
        <v>2316</v>
      </c>
      <c r="E897">
        <v>2066</v>
      </c>
      <c r="G897">
        <v>6594</v>
      </c>
    </row>
    <row r="898" spans="1:7">
      <c r="A898" t="s">
        <v>910</v>
      </c>
      <c r="C898">
        <v>1678</v>
      </c>
      <c r="E898">
        <v>394</v>
      </c>
      <c r="G898">
        <v>2072</v>
      </c>
    </row>
    <row r="899" spans="1:7">
      <c r="A899" t="s">
        <v>1119</v>
      </c>
      <c r="D899">
        <v>3179</v>
      </c>
      <c r="G899">
        <v>3179</v>
      </c>
    </row>
    <row r="900" spans="1:7">
      <c r="A900" t="s">
        <v>1235</v>
      </c>
      <c r="E900">
        <v>978</v>
      </c>
      <c r="G900">
        <v>978</v>
      </c>
    </row>
    <row r="901" spans="1:7">
      <c r="A901" t="s">
        <v>1229</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1106</v>
      </c>
    </row>
    <row r="911" spans="1:7">
      <c r="A911" t="s">
        <v>1128</v>
      </c>
      <c r="F911">
        <v>569</v>
      </c>
      <c r="G911">
        <v>569</v>
      </c>
    </row>
    <row r="912" spans="1:7">
      <c r="A912" t="s">
        <v>1278</v>
      </c>
    </row>
    <row r="913" spans="1:7">
      <c r="A913" t="s">
        <v>768</v>
      </c>
      <c r="D913">
        <v>150</v>
      </c>
      <c r="G913">
        <v>150</v>
      </c>
    </row>
    <row r="914" spans="1:7">
      <c r="A914" t="s">
        <v>1124</v>
      </c>
    </row>
    <row r="915" spans="1:7">
      <c r="A915" t="s">
        <v>935</v>
      </c>
      <c r="B915">
        <v>701</v>
      </c>
      <c r="G915">
        <v>701</v>
      </c>
    </row>
    <row r="916" spans="1:7">
      <c r="A916" t="s">
        <v>1139</v>
      </c>
      <c r="B916">
        <v>463</v>
      </c>
      <c r="C916">
        <v>633</v>
      </c>
      <c r="D916">
        <v>625</v>
      </c>
      <c r="G916">
        <v>1721</v>
      </c>
    </row>
    <row r="917" spans="1:7">
      <c r="A917" t="s">
        <v>1122</v>
      </c>
    </row>
    <row r="918" spans="1:7">
      <c r="A918" t="s">
        <v>1119</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591</v>
      </c>
      <c r="C921">
        <v>379</v>
      </c>
      <c r="D921">
        <v>208</v>
      </c>
      <c r="G921">
        <v>587</v>
      </c>
    </row>
    <row r="922" spans="1:7">
      <c r="A922" t="s">
        <v>924</v>
      </c>
      <c r="B922">
        <v>579</v>
      </c>
      <c r="C922">
        <v>1120</v>
      </c>
      <c r="D922">
        <v>1488</v>
      </c>
      <c r="E922">
        <v>954</v>
      </c>
      <c r="G922">
        <v>4141</v>
      </c>
    </row>
    <row r="923" spans="1:7">
      <c r="A923" t="s">
        <v>1410</v>
      </c>
      <c r="B923">
        <v>365</v>
      </c>
      <c r="G923">
        <v>365</v>
      </c>
    </row>
    <row r="924" spans="1:7">
      <c r="A924" t="s">
        <v>1150</v>
      </c>
      <c r="B924">
        <v>207</v>
      </c>
      <c r="G924">
        <v>207</v>
      </c>
    </row>
    <row r="925" spans="1:7">
      <c r="A925" t="s">
        <v>1282</v>
      </c>
      <c r="C925">
        <v>1691</v>
      </c>
      <c r="D925">
        <v>1998</v>
      </c>
      <c r="E925">
        <v>760</v>
      </c>
      <c r="F925">
        <v>3975</v>
      </c>
      <c r="G925">
        <v>8424</v>
      </c>
    </row>
    <row r="926" spans="1:7">
      <c r="A926" t="s">
        <v>992</v>
      </c>
      <c r="D926">
        <v>1031</v>
      </c>
      <c r="G926">
        <v>1031</v>
      </c>
    </row>
    <row r="927" spans="1:7">
      <c r="A927" t="s">
        <v>1137</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1112</v>
      </c>
    </row>
    <row r="940" spans="1:7">
      <c r="A940" t="s">
        <v>1278</v>
      </c>
      <c r="B940">
        <v>560</v>
      </c>
      <c r="G940">
        <v>560</v>
      </c>
    </row>
    <row r="941" spans="1:7">
      <c r="A941" t="s">
        <v>1124</v>
      </c>
    </row>
    <row r="942" spans="1:7">
      <c r="A942" t="s">
        <v>935</v>
      </c>
      <c r="B942">
        <v>138</v>
      </c>
      <c r="G942">
        <v>138</v>
      </c>
    </row>
    <row r="943" spans="1:7">
      <c r="A943" t="s">
        <v>1122</v>
      </c>
    </row>
    <row r="944" spans="1:7">
      <c r="A944" t="s">
        <v>1119</v>
      </c>
      <c r="B944">
        <v>96</v>
      </c>
      <c r="G944">
        <v>96</v>
      </c>
    </row>
    <row r="945" spans="1:7">
      <c r="A945" t="s">
        <v>1235</v>
      </c>
      <c r="B945">
        <v>632</v>
      </c>
      <c r="G945">
        <v>632</v>
      </c>
    </row>
    <row r="946" spans="1:7">
      <c r="A946" t="s">
        <v>1229</v>
      </c>
      <c r="B946">
        <v>558</v>
      </c>
      <c r="G946">
        <v>558</v>
      </c>
    </row>
    <row r="947" spans="1:7">
      <c r="A947" t="s">
        <v>591</v>
      </c>
      <c r="B947">
        <v>562</v>
      </c>
      <c r="D947">
        <v>474</v>
      </c>
      <c r="E947">
        <v>606</v>
      </c>
      <c r="F947">
        <v>322</v>
      </c>
      <c r="G947">
        <v>1964</v>
      </c>
    </row>
    <row r="948" spans="1:7">
      <c r="A948" t="s">
        <v>992</v>
      </c>
      <c r="B948">
        <v>1351</v>
      </c>
      <c r="D948">
        <v>890</v>
      </c>
      <c r="G948">
        <v>2241</v>
      </c>
    </row>
    <row r="949" spans="1:7">
      <c r="A949" t="s">
        <v>1075</v>
      </c>
      <c r="B949">
        <v>4084</v>
      </c>
      <c r="D949">
        <v>242</v>
      </c>
      <c r="G949">
        <v>4326</v>
      </c>
    </row>
    <row r="950" spans="1:7">
      <c r="A950" t="s">
        <v>1411</v>
      </c>
      <c r="B950">
        <v>748</v>
      </c>
      <c r="C950">
        <v>1062</v>
      </c>
      <c r="G950">
        <v>1810</v>
      </c>
    </row>
    <row r="951" spans="1:7">
      <c r="A951" t="s">
        <v>774</v>
      </c>
      <c r="B951">
        <v>435</v>
      </c>
      <c r="E951">
        <v>1123</v>
      </c>
      <c r="G951">
        <v>1558</v>
      </c>
    </row>
    <row r="952" spans="1:7">
      <c r="A952" t="s">
        <v>920</v>
      </c>
      <c r="D952">
        <v>1580</v>
      </c>
      <c r="E952">
        <v>1258</v>
      </c>
      <c r="G952">
        <v>2838</v>
      </c>
    </row>
    <row r="953" spans="1:7">
      <c r="A953" t="s">
        <v>918</v>
      </c>
      <c r="D953">
        <v>877</v>
      </c>
      <c r="E953">
        <v>814</v>
      </c>
      <c r="G953">
        <v>1691</v>
      </c>
    </row>
    <row r="954" spans="1:7">
      <c r="A954" t="s">
        <v>588</v>
      </c>
      <c r="D954">
        <v>711</v>
      </c>
      <c r="E954">
        <v>325</v>
      </c>
      <c r="F954">
        <v>430</v>
      </c>
      <c r="G954">
        <v>1466</v>
      </c>
    </row>
    <row r="955" spans="1:7">
      <c r="A955" t="s">
        <v>803</v>
      </c>
      <c r="D955">
        <v>1486</v>
      </c>
      <c r="E955">
        <v>2912</v>
      </c>
      <c r="F955">
        <v>2125</v>
      </c>
      <c r="G955">
        <v>6523</v>
      </c>
    </row>
    <row r="956" spans="1:7">
      <c r="A956" t="s">
        <v>1299</v>
      </c>
      <c r="D956">
        <v>1264</v>
      </c>
      <c r="E956">
        <v>1281</v>
      </c>
      <c r="G956">
        <v>2545</v>
      </c>
    </row>
    <row r="957" spans="1:7">
      <c r="A957" t="s">
        <v>1412</v>
      </c>
    </row>
    <row r="958" spans="1:7">
      <c r="A958" t="s">
        <v>1080</v>
      </c>
      <c r="D958">
        <v>3678</v>
      </c>
      <c r="E958">
        <v>3382</v>
      </c>
      <c r="G958">
        <v>7060</v>
      </c>
    </row>
    <row r="959" spans="1:7">
      <c r="A959" t="s">
        <v>1413</v>
      </c>
      <c r="F959">
        <v>1505</v>
      </c>
      <c r="G959">
        <v>1505</v>
      </c>
    </row>
    <row r="960" spans="1:7">
      <c r="A960" t="s">
        <v>1325</v>
      </c>
      <c r="E960">
        <v>424</v>
      </c>
      <c r="G960">
        <v>424</v>
      </c>
    </row>
    <row r="961" spans="1:7">
      <c r="A961" t="s">
        <v>1082</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935</v>
      </c>
    </row>
    <row r="972" spans="1:7">
      <c r="A972" t="s">
        <v>1229</v>
      </c>
      <c r="B972">
        <v>127</v>
      </c>
      <c r="G972">
        <v>127</v>
      </c>
    </row>
    <row r="973" spans="1:7">
      <c r="A973" t="s">
        <v>591</v>
      </c>
      <c r="B973">
        <v>420</v>
      </c>
      <c r="G973">
        <v>420</v>
      </c>
    </row>
    <row r="974" spans="1:7">
      <c r="A974" t="s">
        <v>992</v>
      </c>
    </row>
    <row r="975" spans="1:7">
      <c r="A975" t="s">
        <v>774</v>
      </c>
      <c r="C975">
        <v>1917</v>
      </c>
      <c r="E975">
        <v>272</v>
      </c>
      <c r="G975">
        <v>2189</v>
      </c>
    </row>
    <row r="976" spans="1:7">
      <c r="A976" t="s">
        <v>918</v>
      </c>
      <c r="B976">
        <v>956</v>
      </c>
      <c r="G976">
        <v>956</v>
      </c>
    </row>
    <row r="977" spans="1:7">
      <c r="A977" t="s">
        <v>588</v>
      </c>
      <c r="E977">
        <v>195</v>
      </c>
      <c r="G977">
        <v>195</v>
      </c>
    </row>
    <row r="978" spans="1:7">
      <c r="A978" t="s">
        <v>803</v>
      </c>
      <c r="B978">
        <v>1449</v>
      </c>
      <c r="G978">
        <v>1449</v>
      </c>
    </row>
    <row r="979" spans="1:7">
      <c r="A979" t="s">
        <v>1299</v>
      </c>
      <c r="B979">
        <v>1662</v>
      </c>
      <c r="C979">
        <v>2684</v>
      </c>
      <c r="F979">
        <v>51</v>
      </c>
      <c r="G979">
        <v>4397</v>
      </c>
    </row>
    <row r="980" spans="1:7">
      <c r="A980" t="s">
        <v>1077</v>
      </c>
      <c r="B980">
        <v>5466</v>
      </c>
      <c r="E980">
        <v>2252</v>
      </c>
      <c r="G980">
        <v>7718</v>
      </c>
    </row>
    <row r="981" spans="1:7">
      <c r="A981" t="s">
        <v>1413</v>
      </c>
      <c r="B981">
        <v>907</v>
      </c>
      <c r="G981">
        <v>907</v>
      </c>
    </row>
    <row r="982" spans="1:7">
      <c r="A982" t="s">
        <v>1325</v>
      </c>
      <c r="E982">
        <v>313</v>
      </c>
      <c r="F982">
        <v>3007</v>
      </c>
      <c r="G982">
        <v>3320</v>
      </c>
    </row>
    <row r="983" spans="1:7">
      <c r="A983" t="s">
        <v>1082</v>
      </c>
      <c r="B983">
        <v>1498</v>
      </c>
      <c r="C983">
        <v>3613</v>
      </c>
      <c r="E983">
        <v>1027</v>
      </c>
      <c r="F983">
        <v>490</v>
      </c>
      <c r="G983">
        <v>6628</v>
      </c>
    </row>
    <row r="984" spans="1:7">
      <c r="A984" t="s">
        <v>1414</v>
      </c>
      <c r="B984">
        <v>1505</v>
      </c>
      <c r="C984">
        <v>1518</v>
      </c>
      <c r="D984">
        <v>1968</v>
      </c>
      <c r="E984">
        <v>345</v>
      </c>
      <c r="F984">
        <v>375</v>
      </c>
      <c r="G984">
        <v>5711</v>
      </c>
    </row>
    <row r="985" spans="1:7">
      <c r="A985" t="s">
        <v>942</v>
      </c>
      <c r="B985">
        <v>1471</v>
      </c>
      <c r="G985">
        <v>1471</v>
      </c>
    </row>
    <row r="986" spans="1:7">
      <c r="A986" t="s">
        <v>939</v>
      </c>
      <c r="B986">
        <v>762</v>
      </c>
      <c r="C986">
        <v>1530</v>
      </c>
      <c r="D986">
        <v>954</v>
      </c>
      <c r="E986">
        <v>1603</v>
      </c>
      <c r="G986">
        <v>4849</v>
      </c>
    </row>
    <row r="987" spans="1:7">
      <c r="A987" t="s">
        <v>1186</v>
      </c>
      <c r="C987">
        <v>1679</v>
      </c>
      <c r="D987">
        <v>1429</v>
      </c>
      <c r="E987">
        <v>1624</v>
      </c>
      <c r="G987">
        <v>4732</v>
      </c>
    </row>
    <row r="988" spans="1:7">
      <c r="A988" t="s">
        <v>805</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1050</v>
      </c>
    </row>
    <row r="992" spans="1:7">
      <c r="A992" t="s">
        <v>1053</v>
      </c>
    </row>
    <row r="993" spans="1:7">
      <c r="A993" t="s">
        <v>1116</v>
      </c>
      <c r="C993">
        <v>136</v>
      </c>
      <c r="D993">
        <v>170</v>
      </c>
      <c r="F993">
        <v>15</v>
      </c>
      <c r="G993">
        <v>321</v>
      </c>
    </row>
    <row r="994" spans="1:7">
      <c r="A994" t="s">
        <v>1085</v>
      </c>
      <c r="E994">
        <v>1420</v>
      </c>
      <c r="F994">
        <v>3043</v>
      </c>
      <c r="G994">
        <v>4463</v>
      </c>
    </row>
    <row r="995" spans="1:7">
      <c r="A995" t="s">
        <v>1088</v>
      </c>
      <c r="E995">
        <v>2376</v>
      </c>
      <c r="F995">
        <v>1217</v>
      </c>
      <c r="G995">
        <v>3593</v>
      </c>
    </row>
    <row r="996" spans="1:7">
      <c r="A996" t="s">
        <v>1162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1112</v>
      </c>
    </row>
    <row r="1008" spans="1:7">
      <c r="A1008" t="s">
        <v>1139</v>
      </c>
    </row>
    <row r="1009" spans="1:7">
      <c r="A1009" t="s">
        <v>1122</v>
      </c>
    </row>
    <row r="1010" spans="1:7">
      <c r="A1010" t="s">
        <v>1119</v>
      </c>
    </row>
    <row r="1011" spans="1:7">
      <c r="A1011" t="s">
        <v>591</v>
      </c>
      <c r="D1011">
        <v>426</v>
      </c>
      <c r="G1011">
        <v>426</v>
      </c>
    </row>
    <row r="1012" spans="1:7">
      <c r="A1012" t="s">
        <v>1137</v>
      </c>
    </row>
    <row r="1013" spans="1:7">
      <c r="A1013" t="s">
        <v>1285</v>
      </c>
    </row>
    <row r="1014" spans="1:7">
      <c r="A1014" t="s">
        <v>1291</v>
      </c>
      <c r="C1014">
        <v>1175</v>
      </c>
      <c r="G1014">
        <v>1175</v>
      </c>
    </row>
    <row r="1015" spans="1:7">
      <c r="A1015" t="s">
        <v>1288</v>
      </c>
      <c r="C1015">
        <v>996</v>
      </c>
      <c r="G1015">
        <v>996</v>
      </c>
    </row>
    <row r="1016" spans="1:7">
      <c r="A1016" t="s">
        <v>774</v>
      </c>
      <c r="B1016">
        <v>900</v>
      </c>
      <c r="G1016">
        <v>900</v>
      </c>
    </row>
    <row r="1017" spans="1:7">
      <c r="A1017" t="s">
        <v>920</v>
      </c>
    </row>
    <row r="1018" spans="1:7">
      <c r="A1018" t="s">
        <v>918</v>
      </c>
    </row>
    <row r="1019" spans="1:7">
      <c r="A1019" t="s">
        <v>1414</v>
      </c>
      <c r="B1019">
        <v>2805</v>
      </c>
      <c r="C1019">
        <v>1397</v>
      </c>
      <c r="G1019">
        <v>4202</v>
      </c>
    </row>
    <row r="1020" spans="1:7">
      <c r="A1020" t="s">
        <v>942</v>
      </c>
      <c r="B1020">
        <v>665</v>
      </c>
      <c r="C1020">
        <v>1360</v>
      </c>
      <c r="D1020">
        <v>1024</v>
      </c>
      <c r="G1020">
        <v>3049</v>
      </c>
    </row>
    <row r="1021" spans="1:7">
      <c r="A1021" t="s">
        <v>939</v>
      </c>
      <c r="B1021">
        <v>805</v>
      </c>
      <c r="G1021">
        <v>805</v>
      </c>
    </row>
    <row r="1022" spans="1:7">
      <c r="A1022" t="s">
        <v>1186</v>
      </c>
      <c r="B1022">
        <v>572</v>
      </c>
      <c r="G1022">
        <v>572</v>
      </c>
    </row>
    <row r="1023" spans="1:7">
      <c r="A1023" t="s">
        <v>1416</v>
      </c>
      <c r="B1023">
        <v>1718</v>
      </c>
      <c r="C1023">
        <v>2478</v>
      </c>
      <c r="D1023">
        <v>1567</v>
      </c>
      <c r="G1023">
        <v>5763</v>
      </c>
    </row>
    <row r="1024" spans="1:7">
      <c r="A1024" t="s">
        <v>1085</v>
      </c>
      <c r="C1024">
        <v>3411</v>
      </c>
      <c r="G1024">
        <v>3411</v>
      </c>
    </row>
    <row r="1025" spans="1:7">
      <c r="A1025" t="s">
        <v>1256</v>
      </c>
      <c r="B1025">
        <v>82</v>
      </c>
      <c r="G1025">
        <v>82</v>
      </c>
    </row>
    <row r="1026" spans="1:7">
      <c r="A1026" t="s">
        <v>1088</v>
      </c>
      <c r="C1026">
        <v>3311</v>
      </c>
      <c r="G1026">
        <v>3311</v>
      </c>
    </row>
    <row r="1027" spans="1:7">
      <c r="A1027" t="s">
        <v>1055</v>
      </c>
    </row>
    <row r="1028" spans="1:7">
      <c r="A1028" t="s">
        <v>1162</v>
      </c>
      <c r="C1028">
        <v>2568</v>
      </c>
      <c r="G1028">
        <v>2568</v>
      </c>
    </row>
    <row r="1029" spans="1:7">
      <c r="A1029" t="s">
        <v>969</v>
      </c>
      <c r="B1029">
        <v>286</v>
      </c>
      <c r="C1029">
        <v>357</v>
      </c>
      <c r="D1029">
        <v>331</v>
      </c>
      <c r="G1029">
        <v>974</v>
      </c>
    </row>
    <row r="1030" spans="1:7">
      <c r="A1030" t="s">
        <v>1159</v>
      </c>
      <c r="B1030">
        <v>1655</v>
      </c>
      <c r="C1030">
        <v>2537</v>
      </c>
      <c r="G1030">
        <v>4192</v>
      </c>
    </row>
    <row r="1031" spans="1:7">
      <c r="A1031" t="s">
        <v>1069</v>
      </c>
      <c r="C1031">
        <v>2382</v>
      </c>
      <c r="G1031">
        <v>2382</v>
      </c>
    </row>
    <row r="1032" spans="1:7">
      <c r="A1032" t="s">
        <v>945</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1061</v>
      </c>
    </row>
    <row r="1038" spans="1:7">
      <c r="A1038" t="s">
        <v>1294</v>
      </c>
    </row>
    <row r="1039" spans="1:7">
      <c r="A1039" t="s">
        <v>1057</v>
      </c>
    </row>
    <row r="1040" spans="1:7">
      <c r="A1040" t="s">
        <v>1059</v>
      </c>
    </row>
    <row r="1041" spans="1:7">
      <c r="A1041" t="s">
        <v>1063</v>
      </c>
    </row>
    <row r="1042" spans="1:7">
      <c r="A1042" t="s">
        <v>1065</v>
      </c>
    </row>
    <row r="1043" spans="1:7">
      <c r="A1043" t="s">
        <v>1067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1077</v>
      </c>
      <c r="E1054">
        <v>64</v>
      </c>
      <c r="G1054">
        <v>64</v>
      </c>
    </row>
    <row r="1055" spans="1:7">
      <c r="A1055" t="s">
        <v>1080</v>
      </c>
    </row>
    <row r="1056" spans="1:7">
      <c r="A1056" t="s">
        <v>942</v>
      </c>
      <c r="B1056">
        <v>1610</v>
      </c>
      <c r="G1056">
        <v>1610</v>
      </c>
    </row>
    <row r="1057" spans="1:7">
      <c r="A1057" t="s">
        <v>939</v>
      </c>
    </row>
    <row r="1058" spans="1:7">
      <c r="A1058" t="s">
        <v>1085</v>
      </c>
      <c r="E1058">
        <v>52</v>
      </c>
      <c r="G1058">
        <v>52</v>
      </c>
    </row>
    <row r="1059" spans="1:7">
      <c r="A1059" t="s">
        <v>1162</v>
      </c>
      <c r="E1059">
        <v>489</v>
      </c>
      <c r="F1059">
        <v>2020</v>
      </c>
      <c r="G1059">
        <v>2509</v>
      </c>
    </row>
    <row r="1060" spans="1:7">
      <c r="A1060" t="s">
        <v>1159</v>
      </c>
      <c r="B1060">
        <v>2113</v>
      </c>
      <c r="D1060">
        <v>1677</v>
      </c>
      <c r="E1060">
        <v>1316</v>
      </c>
      <c r="G1060">
        <v>5106</v>
      </c>
    </row>
    <row r="1061" spans="1:7">
      <c r="A1061" t="s">
        <v>1069</v>
      </c>
      <c r="B1061">
        <v>3084</v>
      </c>
      <c r="G1061">
        <v>3084</v>
      </c>
    </row>
    <row r="1062" spans="1:7">
      <c r="A1062" t="s">
        <v>945</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1072</v>
      </c>
      <c r="B1068">
        <v>1391</v>
      </c>
      <c r="C1068">
        <v>2916</v>
      </c>
      <c r="D1068">
        <v>2430</v>
      </c>
      <c r="G1068">
        <v>6737</v>
      </c>
    </row>
    <row r="1069" spans="1:7">
      <c r="A1069" t="s">
        <v>1203</v>
      </c>
      <c r="D1069">
        <v>466</v>
      </c>
      <c r="E1069">
        <v>345</v>
      </c>
      <c r="G1069">
        <v>811</v>
      </c>
    </row>
    <row r="1070" spans="1:7">
      <c r="A1070" t="s">
        <v>948</v>
      </c>
      <c r="E1070">
        <v>1431</v>
      </c>
      <c r="G1070">
        <v>1431</v>
      </c>
    </row>
    <row r="1071" spans="1:7">
      <c r="A1071" t="s">
        <v>905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1082</v>
      </c>
      <c r="E1083">
        <v>242</v>
      </c>
      <c r="G1083">
        <v>242</v>
      </c>
    </row>
    <row r="1084" spans="1:7">
      <c r="A1084" t="s">
        <v>942</v>
      </c>
    </row>
    <row r="1085" spans="1:7">
      <c r="A1085" t="s">
        <v>1162</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1203</v>
      </c>
      <c r="B1089">
        <v>1172</v>
      </c>
      <c r="G1089">
        <v>1172</v>
      </c>
    </row>
    <row r="1090" spans="1:7">
      <c r="A1090" t="s">
        <v>948</v>
      </c>
      <c r="B1090">
        <v>1583</v>
      </c>
      <c r="C1090">
        <v>1325</v>
      </c>
      <c r="D1090">
        <v>621</v>
      </c>
      <c r="G1090">
        <v>3529</v>
      </c>
    </row>
    <row r="1091" spans="1:7">
      <c r="A1091" t="s">
        <v>905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1100</v>
      </c>
      <c r="C1094">
        <v>1743</v>
      </c>
      <c r="D1094">
        <v>522</v>
      </c>
      <c r="E1094">
        <v>1194</v>
      </c>
      <c r="F1094">
        <v>2811</v>
      </c>
      <c r="G1094">
        <v>6270</v>
      </c>
    </row>
    <row r="1095" spans="1:7">
      <c r="A1095" t="s">
        <v>1423</v>
      </c>
    </row>
    <row r="1096" spans="1:7">
      <c r="A1096" t="s">
        <v>1157</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1200</v>
      </c>
      <c r="C1099">
        <v>1500</v>
      </c>
      <c r="D1099">
        <v>1084</v>
      </c>
      <c r="G1099">
        <v>2584</v>
      </c>
    </row>
    <row r="1100" spans="1:7">
      <c r="A1100" t="s">
        <v>791</v>
      </c>
      <c r="D1100">
        <v>817</v>
      </c>
      <c r="E1100">
        <v>1820</v>
      </c>
      <c r="G1100">
        <v>2637</v>
      </c>
    </row>
    <row r="1101" spans="1:7">
      <c r="A1101" t="s">
        <v>1194</v>
      </c>
      <c r="E1101">
        <v>1351</v>
      </c>
      <c r="G1101">
        <v>1351</v>
      </c>
    </row>
    <row r="1102" spans="1:7">
      <c r="A1102" t="s">
        <v>797</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1080</v>
      </c>
    </row>
    <row r="1112" spans="1:7">
      <c r="A1112" t="s">
        <v>1325</v>
      </c>
      <c r="E1112">
        <v>396</v>
      </c>
      <c r="G1112">
        <v>396</v>
      </c>
    </row>
    <row r="1113" spans="1:7">
      <c r="A1113" t="s">
        <v>1082</v>
      </c>
    </row>
    <row r="1114" spans="1:7">
      <c r="A1114" t="s">
        <v>942</v>
      </c>
    </row>
    <row r="1115" spans="1:7">
      <c r="A1115" t="s">
        <v>1088</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1203</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1100</v>
      </c>
      <c r="D1121">
        <v>1049</v>
      </c>
      <c r="G1121">
        <v>1049</v>
      </c>
    </row>
    <row r="1122" spans="1:7">
      <c r="A1122" t="s">
        <v>1091</v>
      </c>
      <c r="B1122">
        <v>29</v>
      </c>
      <c r="G1122">
        <v>29</v>
      </c>
    </row>
    <row r="1123" spans="1:7">
      <c r="A1123" t="s">
        <v>1097</v>
      </c>
      <c r="F1123">
        <v>1235</v>
      </c>
      <c r="G1123">
        <v>1235</v>
      </c>
    </row>
    <row r="1124" spans="1:7">
      <c r="A1124" t="s">
        <v>1200</v>
      </c>
    </row>
    <row r="1125" spans="1:7">
      <c r="A1125" t="s">
        <v>1194</v>
      </c>
      <c r="B1125">
        <v>689</v>
      </c>
      <c r="C1125">
        <v>586</v>
      </c>
      <c r="D1125">
        <v>199</v>
      </c>
      <c r="G1125">
        <v>1474</v>
      </c>
    </row>
    <row r="1126" spans="1:7">
      <c r="A1126" t="s">
        <v>797</v>
      </c>
      <c r="C1126">
        <v>1164</v>
      </c>
      <c r="D1126">
        <v>308</v>
      </c>
      <c r="E1126">
        <v>892</v>
      </c>
      <c r="F1126">
        <v>366</v>
      </c>
      <c r="G1126">
        <v>2730</v>
      </c>
    </row>
    <row r="1127" spans="1:7">
      <c r="A1127" t="s">
        <v>1189</v>
      </c>
      <c r="B1127">
        <v>1095</v>
      </c>
      <c r="C1127">
        <v>1676</v>
      </c>
      <c r="D1127">
        <v>1139</v>
      </c>
      <c r="G1127">
        <v>3910</v>
      </c>
    </row>
    <row r="1128" spans="1:7">
      <c r="A1128" t="s">
        <v>901</v>
      </c>
      <c r="B1128">
        <v>1344</v>
      </c>
      <c r="C1128">
        <v>1583</v>
      </c>
      <c r="D1128">
        <v>1027</v>
      </c>
      <c r="E1128">
        <v>1596</v>
      </c>
      <c r="G1128">
        <v>5550</v>
      </c>
    </row>
    <row r="1129" spans="1:7">
      <c r="A1129" t="s">
        <v>785</v>
      </c>
      <c r="C1129">
        <v>890</v>
      </c>
      <c r="D1129">
        <v>1810</v>
      </c>
      <c r="E1129">
        <v>967</v>
      </c>
      <c r="G1129">
        <v>3667</v>
      </c>
    </row>
    <row r="1130" spans="1:7">
      <c r="A1130" t="s">
        <v>807</v>
      </c>
      <c r="B1130">
        <v>1511</v>
      </c>
      <c r="C1130">
        <v>1887</v>
      </c>
      <c r="D1130">
        <v>916</v>
      </c>
      <c r="E1130">
        <v>1704</v>
      </c>
      <c r="F1130">
        <v>974</v>
      </c>
      <c r="G1130">
        <v>6992</v>
      </c>
    </row>
    <row r="1131" spans="1:7">
      <c r="A1131" t="s">
        <v>1094</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797</v>
      </c>
      <c r="B1147">
        <v>154</v>
      </c>
      <c r="G1147">
        <v>154</v>
      </c>
    </row>
    <row r="1148" spans="1:7">
      <c r="A1148" t="s">
        <v>901</v>
      </c>
      <c r="B1148">
        <v>342</v>
      </c>
      <c r="G1148">
        <v>342</v>
      </c>
    </row>
    <row r="1149" spans="1:7">
      <c r="A1149" t="s">
        <v>1094</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981</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1075</v>
      </c>
    </row>
    <row r="1162" spans="1:7">
      <c r="A1162" t="s">
        <v>1299</v>
      </c>
      <c r="B1162">
        <v>0</v>
      </c>
      <c r="G1162">
        <v>0</v>
      </c>
    </row>
    <row r="1163" spans="1:7">
      <c r="A1163" t="s">
        <v>1069</v>
      </c>
      <c r="C1163">
        <v>0</v>
      </c>
      <c r="G1163">
        <v>0</v>
      </c>
    </row>
    <row r="1164" spans="1:7">
      <c r="A1164" t="s">
        <v>1072</v>
      </c>
      <c r="B1164">
        <v>0</v>
      </c>
      <c r="G1164">
        <v>0</v>
      </c>
    </row>
    <row r="1165" spans="1:7">
      <c r="A1165" t="s">
        <v>948</v>
      </c>
    </row>
    <row r="1166" spans="1:7">
      <c r="A1166" t="s">
        <v>1296</v>
      </c>
      <c r="B1166">
        <v>738</v>
      </c>
      <c r="C1166">
        <v>466</v>
      </c>
      <c r="G1166">
        <v>1204</v>
      </c>
    </row>
    <row r="1167" spans="1:7">
      <c r="A1167" t="s">
        <v>1100</v>
      </c>
      <c r="B1167">
        <v>0</v>
      </c>
      <c r="G1167">
        <v>0</v>
      </c>
    </row>
    <row r="1168" spans="1:7">
      <c r="A1168" t="s">
        <v>797</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951</v>
      </c>
      <c r="B1172">
        <v>1188</v>
      </c>
      <c r="C1172">
        <v>0</v>
      </c>
      <c r="G1172">
        <v>1188</v>
      </c>
    </row>
    <row r="1173" spans="1:7">
      <c r="A1173" t="s">
        <v>954</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1137</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1097</v>
      </c>
    </row>
    <row r="1187" spans="1:7">
      <c r="A1187" t="s">
        <v>1094</v>
      </c>
      <c r="D1187">
        <v>0</v>
      </c>
      <c r="F1187">
        <v>104</v>
      </c>
      <c r="G1187">
        <v>104</v>
      </c>
    </row>
    <row r="1188" spans="1:7">
      <c r="A1188" t="s">
        <v>1310</v>
      </c>
      <c r="B1188">
        <v>568</v>
      </c>
      <c r="G1188">
        <v>568</v>
      </c>
    </row>
    <row r="1189" spans="1:7">
      <c r="A1189" t="s">
        <v>1133</v>
      </c>
      <c r="B1189">
        <v>1105</v>
      </c>
      <c r="C1189">
        <v>942</v>
      </c>
      <c r="D1189">
        <v>2151</v>
      </c>
      <c r="E1189">
        <v>1926</v>
      </c>
      <c r="F1189">
        <v>1000</v>
      </c>
      <c r="G1189">
        <v>7124</v>
      </c>
    </row>
    <row r="1190" spans="1:7">
      <c r="A1190" t="s">
        <v>972</v>
      </c>
      <c r="B1190">
        <v>1353</v>
      </c>
      <c r="C1190">
        <v>1153</v>
      </c>
      <c r="G1190">
        <v>2506</v>
      </c>
    </row>
    <row r="1191" spans="1:7">
      <c r="A1191" t="s">
        <v>1316</v>
      </c>
      <c r="C1191">
        <v>2362</v>
      </c>
      <c r="D1191">
        <v>3079</v>
      </c>
      <c r="G1191">
        <v>5441</v>
      </c>
    </row>
    <row r="1192" spans="1:7">
      <c r="A1192" t="s">
        <v>1212</v>
      </c>
      <c r="C1192">
        <v>1534</v>
      </c>
      <c r="D1192">
        <v>180</v>
      </c>
      <c r="G1192">
        <v>1714</v>
      </c>
    </row>
    <row r="1193" spans="1:7">
      <c r="A1193" t="s">
        <v>926</v>
      </c>
      <c r="D1193">
        <v>1687</v>
      </c>
      <c r="E1193">
        <v>1053</v>
      </c>
      <c r="G1193">
        <v>2740</v>
      </c>
    </row>
    <row r="1194" spans="1:7">
      <c r="A1194" t="s">
        <v>1221</v>
      </c>
      <c r="D1194">
        <v>1056</v>
      </c>
      <c r="G1194">
        <v>1056</v>
      </c>
    </row>
    <row r="1195" spans="1:7">
      <c r="A1195" t="s">
        <v>1319</v>
      </c>
      <c r="E1195">
        <v>2367</v>
      </c>
      <c r="F1195">
        <v>447</v>
      </c>
      <c r="G1195">
        <v>2814</v>
      </c>
    </row>
    <row r="1196" spans="1:7">
      <c r="A1196" t="s">
        <v>1147</v>
      </c>
      <c r="F1196">
        <v>0</v>
      </c>
      <c r="G1196">
        <v>0</v>
      </c>
    </row>
    <row r="1197" spans="1:7">
      <c r="A1197" t="s">
        <v>794</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1112</v>
      </c>
    </row>
    <row r="1209" spans="1:7">
      <c r="A1209" t="s">
        <v>1150</v>
      </c>
    </row>
    <row r="1210" spans="1:7">
      <c r="A1210" t="s">
        <v>1097</v>
      </c>
    </row>
    <row r="1211" spans="1:7">
      <c r="A1211" t="s">
        <v>1133</v>
      </c>
      <c r="B1211">
        <v>1812</v>
      </c>
      <c r="C1211">
        <v>1838</v>
      </c>
      <c r="E1211">
        <v>0</v>
      </c>
      <c r="G1211">
        <v>3650</v>
      </c>
    </row>
    <row r="1212" spans="1:7">
      <c r="A1212" t="s">
        <v>972</v>
      </c>
      <c r="B1212">
        <v>1314</v>
      </c>
      <c r="G1212">
        <v>1314</v>
      </c>
    </row>
    <row r="1213" spans="1:7">
      <c r="A1213" t="s">
        <v>1212</v>
      </c>
      <c r="D1213">
        <v>0</v>
      </c>
      <c r="G1213">
        <v>0</v>
      </c>
    </row>
    <row r="1214" spans="1:7">
      <c r="A1214" t="s">
        <v>926</v>
      </c>
      <c r="B1214">
        <v>0</v>
      </c>
      <c r="G1214">
        <v>0</v>
      </c>
    </row>
    <row r="1215" spans="1:7">
      <c r="A1215" t="s">
        <v>1221</v>
      </c>
      <c r="B1215">
        <v>1356</v>
      </c>
      <c r="C1215">
        <v>1435</v>
      </c>
      <c r="D1215">
        <v>1295</v>
      </c>
      <c r="G1215">
        <v>4086</v>
      </c>
    </row>
    <row r="1216" spans="1:7">
      <c r="A1216" t="s">
        <v>1319</v>
      </c>
      <c r="B1216">
        <v>858</v>
      </c>
      <c r="G1216">
        <v>858</v>
      </c>
    </row>
    <row r="1217" spans="1:7">
      <c r="A1217" t="s">
        <v>794</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960</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1094</v>
      </c>
    </row>
    <row r="1241" spans="1:7">
      <c r="A1241" t="s">
        <v>972</v>
      </c>
    </row>
    <row r="1242" spans="1:7">
      <c r="A1242" t="s">
        <v>1221</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817</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657</v>
      </c>
      <c r="C1252">
        <v>2719</v>
      </c>
      <c r="D1252">
        <v>408</v>
      </c>
      <c r="G1252">
        <v>3127</v>
      </c>
    </row>
    <row r="1253" spans="1:7">
      <c r="A1253" t="s">
        <v>1047</v>
      </c>
      <c r="C1253">
        <v>1277</v>
      </c>
      <c r="G1253">
        <v>1277</v>
      </c>
    </row>
    <row r="1254" spans="1:7">
      <c r="A1254" t="s">
        <v>929</v>
      </c>
      <c r="D1254">
        <v>686</v>
      </c>
      <c r="E1254">
        <v>736</v>
      </c>
      <c r="G1254">
        <v>1422</v>
      </c>
    </row>
    <row r="1255" spans="1:7">
      <c r="A1255" t="s">
        <v>1224</v>
      </c>
      <c r="D1255">
        <v>867</v>
      </c>
      <c r="E1255">
        <v>1539</v>
      </c>
      <c r="G1255">
        <v>2406</v>
      </c>
    </row>
    <row r="1256" spans="1:7">
      <c r="A1256" t="s">
        <v>663</v>
      </c>
      <c r="D1256">
        <v>2000</v>
      </c>
      <c r="E1256">
        <v>970</v>
      </c>
      <c r="G1256">
        <v>2970</v>
      </c>
    </row>
    <row r="1257" spans="1:7">
      <c r="A1257" t="s">
        <v>777</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1133</v>
      </c>
      <c r="D1268">
        <v>149</v>
      </c>
      <c r="G1268">
        <v>149</v>
      </c>
    </row>
    <row r="1269" spans="1:7">
      <c r="A1269" t="s">
        <v>972</v>
      </c>
    </row>
    <row r="1270" spans="1:7">
      <c r="A1270" t="s">
        <v>1316</v>
      </c>
    </row>
    <row r="1271" spans="1:7">
      <c r="A1271" t="s">
        <v>926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817</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1047</v>
      </c>
    </row>
    <row r="1285" spans="1:7">
      <c r="A1285" t="s">
        <v>929</v>
      </c>
      <c r="B1285">
        <v>835</v>
      </c>
      <c r="C1285">
        <v>858</v>
      </c>
      <c r="D1285">
        <v>976</v>
      </c>
      <c r="G1285">
        <v>2669</v>
      </c>
    </row>
    <row r="1286" spans="1:7">
      <c r="A1286" t="s">
        <v>1224</v>
      </c>
      <c r="B1286">
        <v>1590</v>
      </c>
      <c r="C1286">
        <v>1230</v>
      </c>
      <c r="D1286">
        <v>1015</v>
      </c>
      <c r="G1286">
        <v>3835</v>
      </c>
    </row>
    <row r="1287" spans="1:7">
      <c r="A1287" t="s">
        <v>777</v>
      </c>
      <c r="B1287">
        <v>1530</v>
      </c>
      <c r="C1287">
        <v>388</v>
      </c>
      <c r="E1287">
        <v>470</v>
      </c>
      <c r="G1287">
        <v>2388</v>
      </c>
    </row>
    <row r="1288" spans="1:7">
      <c r="A1288" t="s">
        <v>932</v>
      </c>
      <c r="C1288">
        <v>1758</v>
      </c>
      <c r="D1288">
        <v>1363</v>
      </c>
      <c r="G1288">
        <v>3121</v>
      </c>
    </row>
    <row r="1289" spans="1:7">
      <c r="A1289" t="s">
        <v>1145</v>
      </c>
      <c r="D1289">
        <v>881</v>
      </c>
      <c r="E1289">
        <v>1143</v>
      </c>
      <c r="G1289">
        <v>2024</v>
      </c>
    </row>
    <row r="1290" spans="1:7">
      <c r="A1290" t="s">
        <v>800</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1097</v>
      </c>
      <c r="E1299">
        <v>253</v>
      </c>
      <c r="G1299">
        <v>253</v>
      </c>
    </row>
    <row r="1300" spans="1:7">
      <c r="A1300" t="s">
        <v>1133</v>
      </c>
    </row>
    <row r="1301" spans="1:7">
      <c r="A1301" t="s">
        <v>514</v>
      </c>
    </row>
    <row r="1302" spans="1:7">
      <c r="A1302" t="s">
        <v>1425</v>
      </c>
    </row>
    <row r="1303" spans="1:7">
      <c r="A1303" t="s">
        <v>1426</v>
      </c>
    </row>
    <row r="1304" spans="1:7">
      <c r="A1304" t="s">
        <v>657</v>
      </c>
      <c r="D1304">
        <v>1809</v>
      </c>
      <c r="E1304">
        <v>696</v>
      </c>
      <c r="F1304">
        <v>3</v>
      </c>
      <c r="G1304">
        <v>2508</v>
      </c>
    </row>
    <row r="1305" spans="1:7">
      <c r="A1305" t="s">
        <v>929</v>
      </c>
      <c r="B1305">
        <v>505</v>
      </c>
      <c r="G1305">
        <v>505</v>
      </c>
    </row>
    <row r="1306" spans="1:7">
      <c r="A1306" t="s">
        <v>1224</v>
      </c>
    </row>
    <row r="1307" spans="1:7">
      <c r="A1307" t="s">
        <v>932</v>
      </c>
    </row>
    <row r="1308" spans="1:7">
      <c r="A1308" t="s">
        <v>1145</v>
      </c>
      <c r="C1308">
        <v>363</v>
      </c>
      <c r="D1308">
        <v>933</v>
      </c>
      <c r="E1308">
        <v>363</v>
      </c>
      <c r="G1308">
        <v>1659</v>
      </c>
    </row>
    <row r="1309" spans="1:7">
      <c r="A1309" t="s">
        <v>800</v>
      </c>
      <c r="C1309">
        <v>1646</v>
      </c>
      <c r="F1309">
        <v>6</v>
      </c>
      <c r="G1309">
        <v>1652</v>
      </c>
    </row>
    <row r="1310" spans="1:7">
      <c r="A1310" t="s">
        <v>814</v>
      </c>
      <c r="C1310">
        <v>1250</v>
      </c>
      <c r="D1310">
        <v>518</v>
      </c>
      <c r="E1310">
        <v>990</v>
      </c>
      <c r="G1310">
        <v>2758</v>
      </c>
    </row>
    <row r="1311" spans="1:7">
      <c r="A1311" t="s">
        <v>870</v>
      </c>
      <c r="C1311">
        <v>251</v>
      </c>
      <c r="E1311">
        <v>298</v>
      </c>
      <c r="G1311">
        <v>549</v>
      </c>
    </row>
    <row r="1312" spans="1:7">
      <c r="A1312" t="s">
        <v>1179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1133</v>
      </c>
    </row>
    <row r="1322" spans="1:7">
      <c r="A1322" t="s">
        <v>1145</v>
      </c>
      <c r="E1322">
        <v>30</v>
      </c>
      <c r="G1322">
        <v>30</v>
      </c>
    </row>
    <row r="1323" spans="1:7">
      <c r="A1323" t="s">
        <v>814</v>
      </c>
      <c r="F1323">
        <v>342</v>
      </c>
      <c r="G1323">
        <v>342</v>
      </c>
    </row>
    <row r="1324" spans="1:7">
      <c r="A1324" t="s">
        <v>870</v>
      </c>
      <c r="D1324">
        <v>150</v>
      </c>
      <c r="G1324">
        <v>150</v>
      </c>
    </row>
    <row r="1325" spans="1:7">
      <c r="A1325" t="s">
        <v>1179</v>
      </c>
      <c r="B1325">
        <v>712</v>
      </c>
      <c r="C1325">
        <v>1092</v>
      </c>
      <c r="D1325">
        <v>384</v>
      </c>
      <c r="E1325">
        <v>397</v>
      </c>
      <c r="G1325">
        <v>2585</v>
      </c>
    </row>
    <row r="1326" spans="1:7">
      <c r="A1326" t="s">
        <v>1427</v>
      </c>
      <c r="C1326">
        <v>189</v>
      </c>
      <c r="G1326">
        <v>189</v>
      </c>
    </row>
    <row r="1327" spans="1:7">
      <c r="A1327" t="s">
        <v>1130</v>
      </c>
      <c r="C1327">
        <v>817</v>
      </c>
      <c r="G1327">
        <v>817</v>
      </c>
    </row>
    <row r="1328" spans="1:7">
      <c r="A1328" t="s">
        <v>637</v>
      </c>
      <c r="D1328">
        <v>753</v>
      </c>
      <c r="E1328">
        <v>1289</v>
      </c>
      <c r="G1328">
        <v>2042</v>
      </c>
    </row>
    <row r="1329" spans="1:7">
      <c r="A1329" t="s">
        <v>660</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1147</v>
      </c>
      <c r="C1339">
        <v>1340</v>
      </c>
      <c r="D1339">
        <v>1529</v>
      </c>
      <c r="E1339">
        <v>1168</v>
      </c>
      <c r="F1339">
        <v>1008</v>
      </c>
      <c r="G1339">
        <v>5045</v>
      </c>
    </row>
    <row r="1340" spans="1:7">
      <c r="A1340" t="s">
        <v>1179</v>
      </c>
      <c r="B1340">
        <v>669</v>
      </c>
      <c r="C1340">
        <v>467</v>
      </c>
      <c r="D1340">
        <v>1133</v>
      </c>
      <c r="E1340">
        <v>448</v>
      </c>
      <c r="G1340">
        <v>2717</v>
      </c>
    </row>
    <row r="1341" spans="1:7">
      <c r="A1341" t="s">
        <v>1170</v>
      </c>
      <c r="B1341">
        <v>1564</v>
      </c>
      <c r="C1341">
        <v>1532</v>
      </c>
      <c r="D1341">
        <v>1447</v>
      </c>
      <c r="E1341">
        <v>864</v>
      </c>
      <c r="G1341">
        <v>5407</v>
      </c>
    </row>
    <row r="1342" spans="1:7">
      <c r="A1342" t="s">
        <v>1428</v>
      </c>
      <c r="C1342">
        <v>199</v>
      </c>
      <c r="D1342">
        <v>361</v>
      </c>
      <c r="E1342">
        <v>652</v>
      </c>
      <c r="F1342">
        <v>379</v>
      </c>
      <c r="G1342">
        <v>1591</v>
      </c>
    </row>
    <row r="1343" spans="1:7">
      <c r="A1343" t="s">
        <v>1173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1147</v>
      </c>
      <c r="B1351">
        <v>1274</v>
      </c>
      <c r="C1351">
        <v>1073</v>
      </c>
      <c r="D1351">
        <v>271</v>
      </c>
      <c r="G1351">
        <v>2618</v>
      </c>
    </row>
    <row r="1352" spans="1:7">
      <c r="A1352" t="s">
        <v>817</v>
      </c>
      <c r="E1352">
        <v>1033</v>
      </c>
      <c r="G1352">
        <v>1033</v>
      </c>
    </row>
    <row r="1353" spans="1:7">
      <c r="A1353" t="s">
        <v>657</v>
      </c>
      <c r="D1353">
        <v>667</v>
      </c>
      <c r="G1353">
        <v>667</v>
      </c>
    </row>
    <row r="1354" spans="1:7">
      <c r="A1354" t="s">
        <v>1179</v>
      </c>
      <c r="B1354">
        <v>1044</v>
      </c>
      <c r="G1354">
        <v>1044</v>
      </c>
    </row>
    <row r="1355" spans="1:7">
      <c r="A1355" t="s">
        <v>637</v>
      </c>
      <c r="C1355">
        <v>1062</v>
      </c>
      <c r="D1355">
        <v>1318</v>
      </c>
      <c r="E1355">
        <v>1165</v>
      </c>
      <c r="G1355">
        <v>3545</v>
      </c>
    </row>
    <row r="1356" spans="1:7">
      <c r="A1356" t="s">
        <v>660</v>
      </c>
      <c r="B1356">
        <v>1099</v>
      </c>
      <c r="D1356">
        <v>2025</v>
      </c>
      <c r="G1356">
        <v>3124</v>
      </c>
    </row>
    <row r="1357" spans="1:7">
      <c r="A1357" t="s">
        <v>1170</v>
      </c>
    </row>
    <row r="1358" spans="1:7">
      <c r="A1358" t="s">
        <v>1428</v>
      </c>
      <c r="B1358">
        <v>534</v>
      </c>
      <c r="D1358">
        <v>223</v>
      </c>
      <c r="G1358">
        <v>757</v>
      </c>
    </row>
    <row r="1359" spans="1:7">
      <c r="A1359" t="s">
        <v>1173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785</v>
      </c>
      <c r="C1367">
        <v>179</v>
      </c>
      <c r="G1367">
        <v>179</v>
      </c>
    </row>
    <row r="1368" spans="1:7">
      <c r="A1368" t="s">
        <v>1147</v>
      </c>
    </row>
    <row r="1369" spans="1:7">
      <c r="A1369" t="s">
        <v>1179</v>
      </c>
    </row>
    <row r="1370" spans="1:7">
      <c r="A1370" t="s">
        <v>637</v>
      </c>
      <c r="B1370">
        <v>1391</v>
      </c>
      <c r="G1370">
        <v>1391</v>
      </c>
    </row>
    <row r="1371" spans="1:7">
      <c r="A1371" t="s">
        <v>1173</v>
      </c>
      <c r="B1371">
        <v>1016</v>
      </c>
      <c r="G1371">
        <v>1016</v>
      </c>
    </row>
    <row r="1372" spans="1:7">
      <c r="A1372" t="s">
        <v>1431</v>
      </c>
      <c r="B1372">
        <v>1287</v>
      </c>
      <c r="C1372">
        <v>575</v>
      </c>
      <c r="D1372">
        <v>857</v>
      </c>
      <c r="E1372">
        <v>668</v>
      </c>
      <c r="F1372">
        <v>1392</v>
      </c>
      <c r="G1372">
        <v>4779</v>
      </c>
    </row>
    <row r="1373" spans="1:7">
      <c r="A1373" t="s">
        <v>1183</v>
      </c>
      <c r="B1373">
        <v>611</v>
      </c>
      <c r="C1373">
        <v>1612</v>
      </c>
      <c r="G1373">
        <v>2223</v>
      </c>
    </row>
    <row r="1374" spans="1:7">
      <c r="A1374" t="s">
        <v>788</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1183</v>
      </c>
      <c r="B1382">
        <v>1561</v>
      </c>
      <c r="G1382">
        <v>1561</v>
      </c>
    </row>
    <row r="1383" spans="1:7">
      <c r="A1383" t="s">
        <v>788</v>
      </c>
      <c r="B1383">
        <v>570</v>
      </c>
      <c r="G1383">
        <v>570</v>
      </c>
    </row>
    <row r="1384" spans="1:7">
      <c r="A1384" t="s">
        <v>783</v>
      </c>
      <c r="B1384">
        <v>1146</v>
      </c>
      <c r="C1384">
        <v>308</v>
      </c>
      <c r="D1384">
        <v>300</v>
      </c>
      <c r="F1384">
        <v>510</v>
      </c>
      <c r="G1384">
        <v>2264</v>
      </c>
    </row>
    <row r="1385" spans="1:7">
      <c r="A1385" t="s">
        <v>640</v>
      </c>
      <c r="B1385">
        <v>535</v>
      </c>
      <c r="D1385">
        <v>342</v>
      </c>
      <c r="E1385">
        <v>103</v>
      </c>
      <c r="G1385">
        <v>980</v>
      </c>
    </row>
    <row r="1386" spans="1:7">
      <c r="A1386" t="s">
        <v>1432</v>
      </c>
      <c r="B1386">
        <v>606</v>
      </c>
      <c r="C1386">
        <v>459</v>
      </c>
      <c r="D1386">
        <v>243</v>
      </c>
      <c r="E1386">
        <v>778</v>
      </c>
      <c r="F1386">
        <v>664</v>
      </c>
      <c r="G1386">
        <v>2750</v>
      </c>
    </row>
    <row r="1387" spans="1:7">
      <c r="A1387" t="s">
        <v>1176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785</v>
      </c>
      <c r="B1394">
        <v>326</v>
      </c>
      <c r="G1394">
        <v>326</v>
      </c>
    </row>
    <row r="1395" spans="1:7">
      <c r="A1395" t="s">
        <v>1430</v>
      </c>
      <c r="B1395">
        <v>314</v>
      </c>
      <c r="C1395">
        <v>240</v>
      </c>
      <c r="G1395">
        <v>554</v>
      </c>
    </row>
    <row r="1396" spans="1:7">
      <c r="A1396" t="s">
        <v>1431</v>
      </c>
      <c r="F1396">
        <v>308</v>
      </c>
      <c r="G1396">
        <v>308</v>
      </c>
    </row>
    <row r="1397" spans="1:7">
      <c r="A1397" t="s">
        <v>1183</v>
      </c>
    </row>
    <row r="1398" spans="1:7">
      <c r="A1398" t="s">
        <v>652</v>
      </c>
      <c r="E1398">
        <v>646</v>
      </c>
      <c r="F1398">
        <v>212</v>
      </c>
      <c r="G1398">
        <v>858</v>
      </c>
    </row>
    <row r="1399" spans="1:7">
      <c r="A1399" t="s">
        <v>788</v>
      </c>
      <c r="B1399">
        <v>307</v>
      </c>
      <c r="C1399">
        <v>872</v>
      </c>
      <c r="D1399">
        <v>312</v>
      </c>
      <c r="E1399">
        <v>287</v>
      </c>
      <c r="G1399">
        <v>1778</v>
      </c>
    </row>
    <row r="1400" spans="1:7">
      <c r="A1400" t="s">
        <v>783</v>
      </c>
      <c r="B1400">
        <v>1297</v>
      </c>
      <c r="C1400">
        <v>1300</v>
      </c>
      <c r="E1400">
        <v>1766</v>
      </c>
      <c r="F1400">
        <v>41</v>
      </c>
      <c r="G1400">
        <v>4404</v>
      </c>
    </row>
    <row r="1401" spans="1:7">
      <c r="A1401" t="s">
        <v>1432</v>
      </c>
      <c r="B1401">
        <v>534</v>
      </c>
      <c r="C1401">
        <v>466</v>
      </c>
      <c r="D1401">
        <v>483</v>
      </c>
      <c r="G1401">
        <v>1483</v>
      </c>
    </row>
    <row r="1402" spans="1:7">
      <c r="A1402" t="s">
        <v>1176</v>
      </c>
      <c r="B1402">
        <v>1581</v>
      </c>
      <c r="G1402">
        <v>1581</v>
      </c>
    </row>
    <row r="1403" spans="1:7">
      <c r="A1403" t="s">
        <v>1109</v>
      </c>
      <c r="B1403">
        <v>1163</v>
      </c>
      <c r="G1403">
        <v>1163</v>
      </c>
    </row>
    <row r="1404" spans="1:7">
      <c r="A1404" t="s">
        <v>810</v>
      </c>
      <c r="C1404">
        <v>560</v>
      </c>
      <c r="D1404">
        <v>367</v>
      </c>
      <c r="G1404">
        <v>927</v>
      </c>
    </row>
    <row r="1405" spans="1:7">
      <c r="A1405" t="s">
        <v>631</v>
      </c>
    </row>
    <row r="1406" spans="1:7">
      <c r="A1406" t="s">
        <v>1141</v>
      </c>
      <c r="C1406">
        <v>130</v>
      </c>
      <c r="G1406">
        <v>130</v>
      </c>
    </row>
    <row r="1407" spans="1:7">
      <c r="A1407" t="s">
        <v>1433</v>
      </c>
      <c r="D1407">
        <v>86</v>
      </c>
      <c r="G1407">
        <v>86</v>
      </c>
    </row>
    <row r="1408" spans="1:7">
      <c r="A1408" t="s">
        <v>1434</v>
      </c>
      <c r="D1408">
        <v>157</v>
      </c>
      <c r="G1408">
        <v>157</v>
      </c>
    </row>
    <row r="1409" spans="1:7">
      <c r="A1409" t="s">
        <v>668</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785</v>
      </c>
    </row>
    <row r="1419" spans="1:7">
      <c r="A1419" t="s">
        <v>652</v>
      </c>
      <c r="B1419">
        <v>225</v>
      </c>
      <c r="C1419">
        <v>135</v>
      </c>
      <c r="D1419">
        <v>494</v>
      </c>
      <c r="F1419">
        <v>854</v>
      </c>
    </row>
    <row r="1420" spans="1:7">
      <c r="A1420" t="s">
        <v>788</v>
      </c>
    </row>
    <row r="1421" spans="1:7">
      <c r="A1421" t="s">
        <v>783</v>
      </c>
    </row>
    <row r="1422" spans="1:7">
      <c r="A1422" t="s">
        <v>668</v>
      </c>
      <c r="D1422">
        <v>2020</v>
      </c>
      <c r="F1422">
        <v>2020</v>
      </c>
    </row>
    <row r="1423" spans="1:7">
      <c r="A1423" t="s">
        <v>594</v>
      </c>
      <c r="B1423">
        <v>735</v>
      </c>
      <c r="C1423">
        <v>755</v>
      </c>
      <c r="D1423">
        <v>897</v>
      </c>
      <c r="F1423">
        <v>2387</v>
      </c>
    </row>
    <row r="1424" spans="1:7">
      <c r="A1424" t="s">
        <v>1435</v>
      </c>
      <c r="C1424">
        <v>513</v>
      </c>
      <c r="F1424">
        <v>513</v>
      </c>
    </row>
    <row r="1425" spans="1:6">
      <c r="A1425" t="s">
        <v>654</v>
      </c>
      <c r="D1425">
        <v>172</v>
      </c>
      <c r="F1425">
        <v>172</v>
      </c>
    </row>
    <row r="1426" spans="1:6">
      <c r="A1426" t="s">
        <v>820</v>
      </c>
      <c r="D1426">
        <v>918</v>
      </c>
      <c r="F1426">
        <v>918</v>
      </c>
    </row>
    <row r="1427" spans="1:6">
      <c r="A1427" t="s">
        <v>832</v>
      </c>
    </row>
    <row r="1428" spans="1:6">
      <c r="A1428" t="s">
        <v>830</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1015</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1040</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880</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1015</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1015</v>
      </c>
      <c r="C32" s="87">
        <v>45707</v>
      </c>
      <c r="D32" s="52">
        <v>1978</v>
      </c>
      <c r="E32" s="52"/>
      <c r="F32" s="53" t="s">
        <v>1445</v>
      </c>
      <c r="G32" t="str">
        <f t="shared" si="0"/>
        <v>February</v>
      </c>
    </row>
    <row r="33" spans="1:7">
      <c r="A33" s="52" t="s">
        <v>361</v>
      </c>
      <c r="B33" s="176" t="s">
        <v>1003</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880</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1015</v>
      </c>
      <c r="C39" s="87">
        <v>45708</v>
      </c>
      <c r="D39" s="52">
        <v>851</v>
      </c>
      <c r="E39" s="52"/>
      <c r="F39" s="53" t="s">
        <v>1449</v>
      </c>
      <c r="G39" t="str">
        <f t="shared" si="0"/>
        <v>February</v>
      </c>
    </row>
    <row r="40" spans="1:7">
      <c r="A40" s="52" t="s">
        <v>361</v>
      </c>
      <c r="B40" s="176" t="s">
        <v>1003</v>
      </c>
      <c r="C40" s="87">
        <v>45708</v>
      </c>
      <c r="D40" s="52">
        <v>1334</v>
      </c>
      <c r="E40" s="52"/>
      <c r="F40" s="53"/>
      <c r="G40" t="str">
        <f t="shared" si="0"/>
        <v>February</v>
      </c>
    </row>
    <row r="41" spans="1:7">
      <c r="A41" s="52" t="s">
        <v>291</v>
      </c>
      <c r="B41" s="88" t="s">
        <v>1000</v>
      </c>
      <c r="C41" s="87">
        <v>45708</v>
      </c>
      <c r="D41" s="52">
        <v>1400</v>
      </c>
      <c r="E41" s="52"/>
      <c r="F41" s="53"/>
      <c r="G41" t="str">
        <f t="shared" si="0"/>
        <v>February</v>
      </c>
    </row>
    <row r="42" spans="1:7">
      <c r="A42" s="52" t="s">
        <v>292</v>
      </c>
      <c r="B42" s="88" t="s">
        <v>1000</v>
      </c>
      <c r="C42" s="87">
        <v>45708</v>
      </c>
      <c r="D42" s="52">
        <v>1806</v>
      </c>
      <c r="E42" s="52"/>
      <c r="F42" s="53"/>
      <c r="G42" t="str">
        <f t="shared" si="0"/>
        <v>February</v>
      </c>
    </row>
    <row r="43" spans="1:7">
      <c r="A43" s="52" t="s">
        <v>163</v>
      </c>
      <c r="B43" s="176" t="s">
        <v>1003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1015</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880</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1000</v>
      </c>
      <c r="C51" s="87">
        <v>45709</v>
      </c>
      <c r="D51" s="52">
        <v>345</v>
      </c>
      <c r="E51" s="52"/>
      <c r="F51" s="53"/>
      <c r="G51" t="str">
        <f t="shared" si="0"/>
        <v>February</v>
      </c>
    </row>
    <row r="52" spans="1:7">
      <c r="A52" s="52" t="s">
        <v>163</v>
      </c>
      <c r="B52" s="176" t="s">
        <v>1003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1000</v>
      </c>
      <c r="C54" s="87">
        <v>45709</v>
      </c>
      <c r="D54" s="52">
        <v>1462</v>
      </c>
      <c r="E54" s="52"/>
      <c r="F54" s="53" t="s">
        <v>1439</v>
      </c>
      <c r="G54" t="str">
        <f t="shared" si="0"/>
        <v>February</v>
      </c>
    </row>
    <row r="55" spans="1:7">
      <c r="A55" s="868" t="s">
        <v>289</v>
      </c>
      <c r="B55" s="873" t="s">
        <v>1003</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1003</v>
      </c>
      <c r="C57" s="87">
        <v>45712</v>
      </c>
      <c r="D57" s="52">
        <v>2087</v>
      </c>
      <c r="E57" s="52"/>
      <c r="F57" s="53" t="s">
        <v>1453</v>
      </c>
      <c r="G57" t="str">
        <f t="shared" si="0"/>
        <v>February</v>
      </c>
    </row>
    <row r="58" spans="1:7">
      <c r="A58" s="52" t="s">
        <v>357</v>
      </c>
      <c r="B58" s="176" t="s">
        <v>1029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1015</v>
      </c>
      <c r="C60" s="87">
        <v>45713</v>
      </c>
      <c r="D60" s="52"/>
      <c r="E60" s="52"/>
      <c r="F60" s="53"/>
      <c r="G60" t="str">
        <f t="shared" si="0"/>
        <v>February</v>
      </c>
    </row>
    <row r="61" spans="1:7">
      <c r="A61" s="52" t="s">
        <v>347</v>
      </c>
      <c r="B61" s="88" t="s">
        <v>1000</v>
      </c>
      <c r="C61" s="87">
        <v>45713</v>
      </c>
      <c r="D61" s="52"/>
      <c r="E61" s="52"/>
      <c r="F61" s="53"/>
      <c r="G61" t="str">
        <f t="shared" si="0"/>
        <v>February</v>
      </c>
    </row>
    <row r="62" spans="1:7">
      <c r="A62" s="868" t="s">
        <v>382</v>
      </c>
      <c r="B62" s="871" t="s">
        <v>1015</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994</v>
      </c>
      <c r="B64" s="896" t="s">
        <v>875</v>
      </c>
      <c r="C64" s="87">
        <v>45713</v>
      </c>
      <c r="D64" s="52"/>
      <c r="E64" s="52"/>
      <c r="F64" s="53"/>
      <c r="G64" t="str">
        <f t="shared" si="0"/>
        <v>February</v>
      </c>
    </row>
    <row r="65" spans="1:7">
      <c r="A65" s="868" t="s">
        <v>175</v>
      </c>
      <c r="B65" s="871" t="s">
        <v>875</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1003</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880</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1003</v>
      </c>
      <c r="C76" s="87">
        <v>45713</v>
      </c>
      <c r="D76" s="52"/>
      <c r="E76" s="52"/>
      <c r="F76" s="53"/>
      <c r="G76" t="str">
        <f t="shared" si="1"/>
        <v>February</v>
      </c>
    </row>
    <row r="77" spans="1:7">
      <c r="A77" s="52" t="s">
        <v>291</v>
      </c>
      <c r="B77" s="88" t="s">
        <v>1000</v>
      </c>
      <c r="C77" s="87">
        <v>45713</v>
      </c>
      <c r="D77" s="52"/>
      <c r="E77" s="52"/>
      <c r="F77" s="53"/>
      <c r="G77" t="str">
        <f t="shared" si="1"/>
        <v>February</v>
      </c>
    </row>
    <row r="78" spans="1:7">
      <c r="A78" s="52" t="s">
        <v>292</v>
      </c>
      <c r="B78" s="88" t="s">
        <v>1000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1015</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1000</v>
      </c>
      <c r="C86" s="87">
        <v>45714</v>
      </c>
      <c r="D86" s="52"/>
      <c r="E86" s="52"/>
      <c r="F86" s="53"/>
      <c r="G86" t="str">
        <f t="shared" si="1"/>
        <v>February</v>
      </c>
    </row>
    <row r="87" spans="1:7">
      <c r="A87" s="868" t="s">
        <v>382</v>
      </c>
      <c r="B87" s="871" t="s">
        <v>1015</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994</v>
      </c>
      <c r="B89" s="896" t="s">
        <v>875</v>
      </c>
      <c r="C89" s="87">
        <v>45714</v>
      </c>
      <c r="D89" s="52"/>
      <c r="E89" s="52"/>
      <c r="F89" s="53"/>
      <c r="G89" t="str">
        <f t="shared" si="1"/>
        <v>February</v>
      </c>
    </row>
    <row r="90" spans="1:7">
      <c r="A90" s="868" t="s">
        <v>175</v>
      </c>
      <c r="B90" s="871" t="s">
        <v>875</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1003</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880</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1003</v>
      </c>
      <c r="C101" s="87">
        <v>45714</v>
      </c>
      <c r="D101" s="52">
        <v>992</v>
      </c>
      <c r="E101" s="52"/>
      <c r="F101" s="53"/>
      <c r="G101" t="str">
        <f t="shared" si="1"/>
        <v>February</v>
      </c>
    </row>
    <row r="102" spans="1:7">
      <c r="A102" s="52" t="s">
        <v>291</v>
      </c>
      <c r="B102" s="88" t="s">
        <v>1000</v>
      </c>
      <c r="C102" s="87">
        <v>45714</v>
      </c>
      <c r="D102" s="52"/>
      <c r="E102" s="52"/>
      <c r="F102" s="53"/>
      <c r="G102" t="str">
        <f t="shared" si="1"/>
        <v>February</v>
      </c>
    </row>
    <row r="103" spans="1:7">
      <c r="A103" s="52" t="s">
        <v>292</v>
      </c>
      <c r="B103" s="88" t="s">
        <v>1000</v>
      </c>
      <c r="C103" s="87">
        <v>45714</v>
      </c>
      <c r="D103" s="52">
        <v>400</v>
      </c>
      <c r="E103" s="52"/>
      <c r="F103" s="53" t="s">
        <v>1447</v>
      </c>
      <c r="G103" t="str">
        <f t="shared" si="1"/>
        <v>February</v>
      </c>
    </row>
    <row r="104" spans="1:7">
      <c r="A104" s="52" t="s">
        <v>163</v>
      </c>
      <c r="B104" s="143" t="s">
        <v>1003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1003</v>
      </c>
      <c r="C106" s="87">
        <v>45714</v>
      </c>
      <c r="D106" s="52">
        <v>1708</v>
      </c>
      <c r="E106" s="52"/>
      <c r="F106" s="53"/>
      <c r="G106" t="str">
        <f t="shared" si="1"/>
        <v>February</v>
      </c>
    </row>
    <row r="107" spans="1:7">
      <c r="A107" s="52" t="s">
        <v>357</v>
      </c>
      <c r="B107" s="143" t="s">
        <v>1029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1010</v>
      </c>
      <c r="C112" s="87">
        <v>45714</v>
      </c>
      <c r="D112" s="52">
        <v>399</v>
      </c>
      <c r="E112" s="52"/>
      <c r="F112" s="53" t="s">
        <v>1462</v>
      </c>
      <c r="G112" t="str">
        <f t="shared" si="1"/>
        <v>February</v>
      </c>
    </row>
    <row r="113" spans="1:7">
      <c r="A113" s="52" t="s">
        <v>404</v>
      </c>
      <c r="B113" s="143" t="s">
        <v>1021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1015</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1000</v>
      </c>
      <c r="C117" s="57">
        <v>45715</v>
      </c>
      <c r="D117" s="53">
        <v>437</v>
      </c>
      <c r="E117" s="53"/>
      <c r="F117" s="53" t="s">
        <v>1464</v>
      </c>
      <c r="G117" t="str">
        <f t="shared" si="1"/>
        <v>February</v>
      </c>
    </row>
    <row r="118" spans="1:7">
      <c r="A118" s="868" t="s">
        <v>382</v>
      </c>
      <c r="B118" s="871" t="s">
        <v>1015</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994</v>
      </c>
      <c r="B120" s="896" t="s">
        <v>875</v>
      </c>
      <c r="C120" s="57">
        <v>45715</v>
      </c>
      <c r="D120" s="53"/>
      <c r="E120" s="53"/>
      <c r="F120" s="53"/>
      <c r="G120" t="str">
        <f t="shared" si="1"/>
        <v>February</v>
      </c>
    </row>
    <row r="121" spans="1:7">
      <c r="A121" s="868" t="s">
        <v>175</v>
      </c>
      <c r="B121" s="871" t="s">
        <v>875</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1003</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880</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1003</v>
      </c>
      <c r="C132" s="57">
        <v>45715</v>
      </c>
      <c r="D132" s="53">
        <v>513</v>
      </c>
      <c r="E132" s="53"/>
      <c r="F132" s="69" t="s">
        <v>1439</v>
      </c>
      <c r="G132" t="str">
        <f t="shared" si="2"/>
        <v>February</v>
      </c>
    </row>
    <row r="133" spans="1:7">
      <c r="A133" s="52" t="s">
        <v>291</v>
      </c>
      <c r="B133" s="88" t="s">
        <v>1000</v>
      </c>
      <c r="C133" s="57">
        <v>45715</v>
      </c>
      <c r="D133" s="53"/>
      <c r="E133" s="53"/>
      <c r="F133" s="69" t="s">
        <v>1466</v>
      </c>
      <c r="G133" t="str">
        <f t="shared" si="2"/>
        <v>February</v>
      </c>
    </row>
    <row r="134" spans="1:7">
      <c r="A134" s="52" t="s">
        <v>292</v>
      </c>
      <c r="B134" s="88" t="s">
        <v>1000</v>
      </c>
      <c r="C134" s="57">
        <v>45715</v>
      </c>
      <c r="D134" s="53"/>
      <c r="E134" s="53"/>
      <c r="F134" s="69" t="s">
        <v>1466</v>
      </c>
      <c r="G134" t="str">
        <f t="shared" si="2"/>
        <v>February</v>
      </c>
    </row>
    <row r="135" spans="1:7">
      <c r="A135" s="52" t="s">
        <v>163</v>
      </c>
      <c r="B135" s="143" t="s">
        <v>1003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1003</v>
      </c>
      <c r="C137" s="57">
        <v>45715</v>
      </c>
      <c r="D137" s="53"/>
      <c r="E137" s="53"/>
      <c r="F137" s="69" t="s">
        <v>1466</v>
      </c>
      <c r="G137" t="str">
        <f t="shared" si="2"/>
        <v>February</v>
      </c>
    </row>
    <row r="138" spans="1:7">
      <c r="A138" s="52" t="s">
        <v>357</v>
      </c>
      <c r="B138" s="143" t="s">
        <v>1029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1010</v>
      </c>
      <c r="C143" s="57">
        <v>45715</v>
      </c>
      <c r="D143" s="53">
        <v>335</v>
      </c>
      <c r="E143" s="53"/>
      <c r="F143" s="69" t="s">
        <v>1447</v>
      </c>
      <c r="G143" t="str">
        <f t="shared" si="2"/>
        <v>February</v>
      </c>
    </row>
    <row r="144" spans="1:7">
      <c r="A144" s="52" t="s">
        <v>404</v>
      </c>
      <c r="B144" s="143" t="s">
        <v>1021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1015</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1000</v>
      </c>
      <c r="C148" s="57">
        <v>45716</v>
      </c>
      <c r="D148" s="58" t="s">
        <v>1466</v>
      </c>
      <c r="E148" s="58"/>
      <c r="F148" s="53"/>
      <c r="G148" t="str">
        <f t="shared" si="2"/>
        <v>February</v>
      </c>
    </row>
    <row r="149" spans="1:7">
      <c r="A149" s="868" t="s">
        <v>382</v>
      </c>
      <c r="B149" s="871" t="s">
        <v>1015</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994</v>
      </c>
      <c r="B151" s="896" t="s">
        <v>875</v>
      </c>
      <c r="C151" s="57">
        <v>45716</v>
      </c>
      <c r="D151" s="58" t="s">
        <v>1466</v>
      </c>
      <c r="E151" s="58"/>
      <c r="F151" s="53"/>
      <c r="G151" t="str">
        <f t="shared" si="2"/>
        <v>February</v>
      </c>
    </row>
    <row r="152" spans="1:7">
      <c r="A152" s="868" t="s">
        <v>175</v>
      </c>
      <c r="B152" s="871" t="s">
        <v>875</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1003</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880</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1003</v>
      </c>
      <c r="C163" s="57">
        <v>45716</v>
      </c>
      <c r="D163" s="58" t="s">
        <v>1466</v>
      </c>
      <c r="E163" s="58"/>
      <c r="F163" s="53"/>
      <c r="G163" t="str">
        <f t="shared" si="2"/>
        <v>February</v>
      </c>
    </row>
    <row r="164" spans="1:7">
      <c r="A164" s="52" t="s">
        <v>291</v>
      </c>
      <c r="B164" s="88" t="s">
        <v>1000</v>
      </c>
      <c r="C164" s="57">
        <v>45716</v>
      </c>
      <c r="D164" s="58">
        <v>886</v>
      </c>
      <c r="E164" s="58"/>
      <c r="F164" s="53" t="s">
        <v>1452</v>
      </c>
      <c r="G164" t="str">
        <f t="shared" si="2"/>
        <v>February</v>
      </c>
    </row>
    <row r="165" spans="1:7">
      <c r="A165" s="52" t="s">
        <v>292</v>
      </c>
      <c r="B165" s="88" t="s">
        <v>1000</v>
      </c>
      <c r="C165" s="57">
        <v>45716</v>
      </c>
      <c r="D165" s="58">
        <v>384</v>
      </c>
      <c r="E165" s="58"/>
      <c r="F165" s="53" t="s">
        <v>1450</v>
      </c>
      <c r="G165" t="str">
        <f t="shared" si="2"/>
        <v>February</v>
      </c>
    </row>
    <row r="166" spans="1:7">
      <c r="A166" s="52" t="s">
        <v>163</v>
      </c>
      <c r="B166" s="143" t="s">
        <v>1003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1003</v>
      </c>
      <c r="C168" s="57">
        <v>45716</v>
      </c>
      <c r="D168" s="58">
        <v>229</v>
      </c>
      <c r="E168" s="58"/>
      <c r="F168" s="53"/>
      <c r="G168" t="str">
        <f t="shared" si="2"/>
        <v>February</v>
      </c>
    </row>
    <row r="169" spans="1:7">
      <c r="A169" s="52" t="s">
        <v>357</v>
      </c>
      <c r="B169" s="143" t="s">
        <v>1029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1010</v>
      </c>
      <c r="C174" s="57">
        <v>45716</v>
      </c>
      <c r="D174" s="84">
        <v>1339</v>
      </c>
      <c r="E174" s="84"/>
      <c r="F174" s="47" t="s">
        <v>1470</v>
      </c>
      <c r="G174" t="str">
        <f t="shared" si="2"/>
        <v>February</v>
      </c>
    </row>
    <row r="175" spans="1:7">
      <c r="A175" s="52" t="s">
        <v>404</v>
      </c>
      <c r="B175" s="143" t="s">
        <v>1021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1015</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1000</v>
      </c>
      <c r="C179" s="57">
        <v>45719</v>
      </c>
      <c r="D179" s="58" t="s">
        <v>1466</v>
      </c>
      <c r="E179" s="58"/>
      <c r="F179" s="53"/>
      <c r="G179" t="str">
        <f t="shared" si="2"/>
        <v>March</v>
      </c>
    </row>
    <row r="180" spans="1:7">
      <c r="A180" s="868" t="s">
        <v>382</v>
      </c>
      <c r="B180" s="871" t="s">
        <v>1015</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994</v>
      </c>
      <c r="B182" s="896" t="s">
        <v>875</v>
      </c>
      <c r="C182" s="57">
        <v>45719</v>
      </c>
      <c r="D182" s="58" t="s">
        <v>1466</v>
      </c>
      <c r="E182" s="58"/>
      <c r="F182" s="53"/>
      <c r="G182" t="str">
        <f t="shared" si="2"/>
        <v>March</v>
      </c>
    </row>
    <row r="183" spans="1:7">
      <c r="A183" s="868" t="s">
        <v>175</v>
      </c>
      <c r="B183" s="871" t="s">
        <v>875</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1003</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880</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1003</v>
      </c>
      <c r="C194" s="57">
        <v>45719</v>
      </c>
      <c r="D194" s="58" t="s">
        <v>1466</v>
      </c>
      <c r="E194" s="58"/>
      <c r="F194" s="53"/>
      <c r="G194" t="str">
        <f t="shared" si="2"/>
        <v>March</v>
      </c>
    </row>
    <row r="195" spans="1:7">
      <c r="A195" s="52" t="s">
        <v>291</v>
      </c>
      <c r="B195" s="88" t="s">
        <v>1000</v>
      </c>
      <c r="C195" s="57">
        <v>45719</v>
      </c>
      <c r="D195" s="58">
        <v>134</v>
      </c>
      <c r="E195" s="58"/>
      <c r="F195" s="53"/>
      <c r="G195" t="str">
        <f t="shared" ref="G195:G258" si="3">TEXT(C195,"mmmm")</f>
        <v>March</v>
      </c>
    </row>
    <row r="196" spans="1:7">
      <c r="A196" s="52" t="s">
        <v>292</v>
      </c>
      <c r="B196" s="88" t="s">
        <v>1000</v>
      </c>
      <c r="C196" s="57">
        <v>45719</v>
      </c>
      <c r="D196" s="58"/>
      <c r="E196" s="58"/>
      <c r="F196" s="58" t="s">
        <v>1456</v>
      </c>
      <c r="G196" t="str">
        <f t="shared" si="3"/>
        <v>March</v>
      </c>
    </row>
    <row r="197" spans="1:7">
      <c r="A197" s="52" t="s">
        <v>163</v>
      </c>
      <c r="B197" s="143" t="s">
        <v>1003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1003</v>
      </c>
      <c r="C199" s="57">
        <v>45719</v>
      </c>
      <c r="D199" s="58">
        <v>182</v>
      </c>
      <c r="E199" s="58"/>
      <c r="F199" s="53"/>
      <c r="G199" t="str">
        <f t="shared" si="3"/>
        <v>March</v>
      </c>
    </row>
    <row r="200" spans="1:7">
      <c r="A200" s="52" t="s">
        <v>357</v>
      </c>
      <c r="B200" s="143" t="s">
        <v>1029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1010</v>
      </c>
      <c r="C205" s="57">
        <v>45719</v>
      </c>
      <c r="D205" s="84">
        <v>1292</v>
      </c>
      <c r="E205" s="84"/>
      <c r="F205" s="47" t="s">
        <v>1452</v>
      </c>
      <c r="G205" t="str">
        <f t="shared" si="3"/>
        <v>March</v>
      </c>
    </row>
    <row r="206" spans="1:7">
      <c r="A206" s="52" t="s">
        <v>404</v>
      </c>
      <c r="B206" s="143" t="s">
        <v>1021</v>
      </c>
      <c r="C206" s="57">
        <v>45719</v>
      </c>
      <c r="D206" s="58" t="s">
        <v>1466</v>
      </c>
      <c r="E206" s="58"/>
      <c r="F206" s="53"/>
      <c r="G206" t="str">
        <f t="shared" si="3"/>
        <v>March</v>
      </c>
    </row>
    <row r="207" spans="1:7">
      <c r="A207" s="52" t="s">
        <v>402</v>
      </c>
      <c r="B207" s="143" t="s">
        <v>1021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1029</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880</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1000</v>
      </c>
      <c r="C216" s="57">
        <v>45720</v>
      </c>
      <c r="D216" s="58">
        <v>408</v>
      </c>
      <c r="E216" s="58"/>
      <c r="F216" s="53" t="s">
        <v>1459</v>
      </c>
      <c r="G216" t="str">
        <f t="shared" si="3"/>
        <v>March</v>
      </c>
    </row>
    <row r="217" spans="1:8">
      <c r="A217" s="52" t="s">
        <v>292</v>
      </c>
      <c r="B217" s="88" t="s">
        <v>1000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1010</v>
      </c>
      <c r="C219" s="57">
        <v>45720</v>
      </c>
      <c r="D219" s="84">
        <v>1022</v>
      </c>
      <c r="E219" s="84"/>
      <c r="F219" s="47" t="s">
        <v>1452</v>
      </c>
      <c r="G219" t="str">
        <f t="shared" si="3"/>
        <v>March</v>
      </c>
    </row>
    <row r="220" spans="1:8">
      <c r="A220" s="52" t="s">
        <v>404</v>
      </c>
      <c r="B220" s="143" t="s">
        <v>1021</v>
      </c>
      <c r="C220" s="57">
        <v>45720</v>
      </c>
      <c r="D220" s="58" t="s">
        <v>1466</v>
      </c>
      <c r="E220" s="58"/>
      <c r="F220" s="53"/>
      <c r="G220" t="str">
        <f t="shared" si="3"/>
        <v>March</v>
      </c>
    </row>
    <row r="221" spans="1:8">
      <c r="A221" s="52" t="s">
        <v>402</v>
      </c>
      <c r="B221" s="143" t="s">
        <v>1021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1029</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1015</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1000</v>
      </c>
      <c r="C228" s="57">
        <v>45721</v>
      </c>
      <c r="D228" s="58">
        <v>0</v>
      </c>
      <c r="E228" s="58"/>
      <c r="F228" s="53"/>
      <c r="G228" t="str">
        <f t="shared" si="3"/>
        <v>March</v>
      </c>
    </row>
    <row r="229" spans="1:7">
      <c r="A229" s="868" t="s">
        <v>382</v>
      </c>
      <c r="B229" s="871" t="s">
        <v>1015</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994</v>
      </c>
      <c r="B231" s="896" t="s">
        <v>875</v>
      </c>
      <c r="C231" s="57">
        <v>45721</v>
      </c>
      <c r="D231" s="58">
        <v>0</v>
      </c>
      <c r="E231" s="58"/>
      <c r="F231" s="53"/>
      <c r="G231" t="str">
        <f t="shared" si="3"/>
        <v>March</v>
      </c>
    </row>
    <row r="232" spans="1:7">
      <c r="A232" s="868" t="s">
        <v>175</v>
      </c>
      <c r="B232" s="871" t="s">
        <v>875</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1003</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880</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1003</v>
      </c>
      <c r="C243" s="57">
        <v>45721</v>
      </c>
      <c r="D243" s="58">
        <v>0</v>
      </c>
      <c r="E243" s="58"/>
      <c r="F243" s="53"/>
      <c r="G243" t="str">
        <f t="shared" si="3"/>
        <v>March</v>
      </c>
    </row>
    <row r="244" spans="1:7">
      <c r="A244" s="52" t="s">
        <v>291</v>
      </c>
      <c r="B244" s="88" t="s">
        <v>1000</v>
      </c>
      <c r="C244" s="57">
        <v>45721</v>
      </c>
      <c r="D244" s="58">
        <v>452</v>
      </c>
      <c r="E244" s="58"/>
      <c r="F244" s="47" t="s">
        <v>1478</v>
      </c>
      <c r="G244" t="str">
        <f t="shared" si="3"/>
        <v>March</v>
      </c>
    </row>
    <row r="245" spans="1:7">
      <c r="A245" s="52" t="s">
        <v>292</v>
      </c>
      <c r="B245" s="88" t="s">
        <v>1000</v>
      </c>
      <c r="C245" s="57">
        <v>45721</v>
      </c>
      <c r="D245" s="58">
        <v>0</v>
      </c>
      <c r="E245" s="58"/>
      <c r="F245" s="53"/>
      <c r="G245" t="str">
        <f t="shared" si="3"/>
        <v>March</v>
      </c>
    </row>
    <row r="246" spans="1:7">
      <c r="A246" s="52" t="s">
        <v>163</v>
      </c>
      <c r="B246" s="143" t="s">
        <v>1003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1003</v>
      </c>
      <c r="C248" s="57">
        <v>45721</v>
      </c>
      <c r="D248" s="58">
        <v>0</v>
      </c>
      <c r="E248" s="58"/>
      <c r="F248" s="53"/>
      <c r="G248" t="str">
        <f t="shared" si="3"/>
        <v>March</v>
      </c>
    </row>
    <row r="249" spans="1:7">
      <c r="A249" s="52" t="s">
        <v>357</v>
      </c>
      <c r="B249" s="143" t="s">
        <v>1029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1010</v>
      </c>
      <c r="C254" s="57">
        <v>45721</v>
      </c>
      <c r="D254" s="84">
        <v>1246</v>
      </c>
      <c r="E254" s="84"/>
      <c r="F254" s="68" t="s">
        <v>1481</v>
      </c>
      <c r="G254" t="str">
        <f t="shared" si="3"/>
        <v>March</v>
      </c>
    </row>
    <row r="255" spans="1:7">
      <c r="A255" s="52" t="s">
        <v>404</v>
      </c>
      <c r="B255" s="143" t="s">
        <v>1021</v>
      </c>
      <c r="C255" s="57">
        <v>45721</v>
      </c>
      <c r="D255" s="58">
        <v>0</v>
      </c>
      <c r="E255" s="58"/>
      <c r="F255" s="53"/>
      <c r="G255" t="str">
        <f t="shared" si="3"/>
        <v>March</v>
      </c>
    </row>
    <row r="256" spans="1:7">
      <c r="A256" s="52" t="s">
        <v>402</v>
      </c>
      <c r="B256" s="143" t="s">
        <v>1021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1029</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1015</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1000</v>
      </c>
      <c r="C265" s="57">
        <v>45722</v>
      </c>
      <c r="D265" s="69">
        <v>0</v>
      </c>
      <c r="E265" s="69"/>
      <c r="F265" s="53"/>
      <c r="G265" t="str">
        <f t="shared" si="4"/>
        <v>March</v>
      </c>
    </row>
    <row r="266" spans="1:7">
      <c r="A266" s="868" t="s">
        <v>382</v>
      </c>
      <c r="B266" s="871" t="s">
        <v>1015</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875</v>
      </c>
      <c r="C268" s="57">
        <v>45722</v>
      </c>
      <c r="D268" s="69">
        <v>0</v>
      </c>
      <c r="E268" s="69"/>
      <c r="F268" s="53"/>
      <c r="G268" t="str">
        <f t="shared" si="4"/>
        <v>March</v>
      </c>
    </row>
    <row r="269" spans="1:7">
      <c r="A269" s="868" t="s">
        <v>175</v>
      </c>
      <c r="B269" s="871" t="s">
        <v>875</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1003</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880</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1003</v>
      </c>
      <c r="C280" s="57">
        <v>45722</v>
      </c>
      <c r="D280" s="69">
        <v>0</v>
      </c>
      <c r="E280" s="69"/>
      <c r="F280" s="53"/>
      <c r="G280" t="str">
        <f t="shared" si="4"/>
        <v>March</v>
      </c>
    </row>
    <row r="281" spans="1:7">
      <c r="A281" s="52" t="s">
        <v>291</v>
      </c>
      <c r="B281" s="88" t="s">
        <v>1000</v>
      </c>
      <c r="C281" s="57">
        <v>45722</v>
      </c>
      <c r="D281" s="69">
        <v>0</v>
      </c>
      <c r="E281" s="69"/>
      <c r="F281" s="53"/>
      <c r="G281" t="str">
        <f t="shared" si="4"/>
        <v>March</v>
      </c>
    </row>
    <row r="282" spans="1:7">
      <c r="A282" s="52" t="s">
        <v>292</v>
      </c>
      <c r="B282" s="88" t="s">
        <v>1000</v>
      </c>
      <c r="C282" s="57">
        <v>45722</v>
      </c>
      <c r="D282" s="69">
        <v>0</v>
      </c>
      <c r="E282" s="69"/>
      <c r="F282" s="53"/>
      <c r="G282" t="str">
        <f t="shared" si="4"/>
        <v>March</v>
      </c>
    </row>
    <row r="283" spans="1:7">
      <c r="A283" s="52" t="s">
        <v>163</v>
      </c>
      <c r="B283" s="143" t="s">
        <v>1003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1003</v>
      </c>
      <c r="C285" s="57">
        <v>45722</v>
      </c>
      <c r="D285" s="69">
        <v>0</v>
      </c>
      <c r="E285" s="69"/>
      <c r="F285" s="53"/>
      <c r="G285" t="str">
        <f t="shared" si="4"/>
        <v>March</v>
      </c>
    </row>
    <row r="286" spans="1:7">
      <c r="A286" s="52" t="s">
        <v>357</v>
      </c>
      <c r="B286" s="143" t="s">
        <v>1029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1010</v>
      </c>
      <c r="C291" s="57">
        <v>45722</v>
      </c>
      <c r="D291" s="69">
        <v>0</v>
      </c>
      <c r="E291" s="69"/>
      <c r="F291" s="53"/>
      <c r="G291" t="str">
        <f t="shared" si="4"/>
        <v>March</v>
      </c>
    </row>
    <row r="292" spans="1:7">
      <c r="A292" s="52" t="s">
        <v>404</v>
      </c>
      <c r="B292" s="143" t="s">
        <v>1021</v>
      </c>
      <c r="C292" s="57">
        <v>45722</v>
      </c>
      <c r="D292" s="69">
        <v>0</v>
      </c>
      <c r="E292" s="69"/>
      <c r="F292" s="53"/>
      <c r="G292" t="str">
        <f t="shared" si="4"/>
        <v>March</v>
      </c>
    </row>
    <row r="293" spans="1:7">
      <c r="A293" s="52" t="s">
        <v>402</v>
      </c>
      <c r="B293" s="143" t="s">
        <v>1021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1029</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1015</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1000</v>
      </c>
      <c r="C305" s="23">
        <v>45723</v>
      </c>
      <c r="D305" s="69">
        <v>0</v>
      </c>
      <c r="E305" s="69"/>
      <c r="G305" t="str">
        <f t="shared" si="4"/>
        <v>March</v>
      </c>
    </row>
    <row r="306" spans="1:7">
      <c r="A306" s="868" t="s">
        <v>382</v>
      </c>
      <c r="B306" s="871" t="s">
        <v>1015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994</v>
      </c>
      <c r="B308" s="896" t="s">
        <v>875</v>
      </c>
      <c r="C308" s="23">
        <v>45723</v>
      </c>
      <c r="D308" s="69">
        <v>0</v>
      </c>
      <c r="E308" s="69"/>
      <c r="G308" t="str">
        <f t="shared" si="4"/>
        <v>March</v>
      </c>
    </row>
    <row r="309" spans="1:7">
      <c r="A309" s="868" t="s">
        <v>175</v>
      </c>
      <c r="B309" s="871" t="s">
        <v>875</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1003</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880</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1003</v>
      </c>
      <c r="C320" s="23">
        <v>45723</v>
      </c>
      <c r="D320" s="69">
        <v>201</v>
      </c>
      <c r="E320" s="69"/>
      <c r="F320" s="69" t="s">
        <v>1489</v>
      </c>
      <c r="G320" t="str">
        <f t="shared" si="4"/>
        <v>March</v>
      </c>
    </row>
    <row r="321" spans="1:7">
      <c r="A321" s="52" t="s">
        <v>291</v>
      </c>
      <c r="B321" s="88" t="s">
        <v>1000</v>
      </c>
      <c r="C321" s="23">
        <v>45723</v>
      </c>
      <c r="D321" s="69">
        <v>875</v>
      </c>
      <c r="E321" s="69"/>
      <c r="F321" s="69" t="s">
        <v>1490</v>
      </c>
      <c r="G321" t="str">
        <f t="shared" si="4"/>
        <v>March</v>
      </c>
    </row>
    <row r="322" spans="1:7">
      <c r="A322" s="52" t="s">
        <v>292</v>
      </c>
      <c r="B322" s="88" t="s">
        <v>1000</v>
      </c>
      <c r="C322" s="23">
        <v>45723</v>
      </c>
      <c r="D322" s="69">
        <v>0</v>
      </c>
      <c r="E322" s="69"/>
      <c r="G322" t="str">
        <f t="shared" si="4"/>
        <v>March</v>
      </c>
    </row>
    <row r="323" spans="1:7">
      <c r="A323" s="52" t="s">
        <v>163</v>
      </c>
      <c r="B323" s="143" t="s">
        <v>1003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1003</v>
      </c>
      <c r="C325" s="23">
        <v>45723</v>
      </c>
      <c r="D325" s="69">
        <v>0</v>
      </c>
      <c r="E325" s="69"/>
      <c r="G325" t="str">
        <f t="shared" si="5"/>
        <v>March</v>
      </c>
    </row>
    <row r="326" spans="1:7">
      <c r="A326" s="52" t="s">
        <v>357</v>
      </c>
      <c r="B326" s="143" t="s">
        <v>1029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1010</v>
      </c>
      <c r="C331" s="23">
        <v>45723</v>
      </c>
      <c r="D331" s="69">
        <v>288</v>
      </c>
      <c r="E331" s="69"/>
      <c r="F331" s="69" t="s">
        <v>1492</v>
      </c>
      <c r="G331" t="str">
        <f t="shared" si="5"/>
        <v>March</v>
      </c>
    </row>
    <row r="332" spans="1:7">
      <c r="A332" s="52" t="s">
        <v>404</v>
      </c>
      <c r="B332" s="143" t="s">
        <v>1021</v>
      </c>
      <c r="C332" s="23">
        <v>45723</v>
      </c>
      <c r="D332" s="69">
        <v>0</v>
      </c>
      <c r="E332" s="69"/>
      <c r="G332" t="str">
        <f t="shared" si="5"/>
        <v>March</v>
      </c>
    </row>
    <row r="333" spans="1:7">
      <c r="A333" s="52" t="s">
        <v>402</v>
      </c>
      <c r="B333" s="143" t="s">
        <v>1021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1029</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1021</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1015</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1000</v>
      </c>
      <c r="C346" s="23">
        <v>45726</v>
      </c>
      <c r="D346" s="69">
        <v>0</v>
      </c>
      <c r="E346" s="69"/>
      <c r="G346" t="str">
        <f t="shared" si="5"/>
        <v>March</v>
      </c>
    </row>
    <row r="347" spans="1:7">
      <c r="A347" s="868" t="s">
        <v>382</v>
      </c>
      <c r="B347" s="871" t="s">
        <v>1015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994</v>
      </c>
      <c r="B349" s="896" t="s">
        <v>875</v>
      </c>
      <c r="C349" s="23">
        <v>45726</v>
      </c>
      <c r="D349" s="69">
        <v>0</v>
      </c>
      <c r="E349" s="69"/>
      <c r="G349" t="str">
        <f t="shared" si="5"/>
        <v>March</v>
      </c>
    </row>
    <row r="350" spans="1:7">
      <c r="A350" s="868" t="s">
        <v>175</v>
      </c>
      <c r="B350" s="871" t="s">
        <v>875</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1003</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880</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1003</v>
      </c>
      <c r="C361" s="23">
        <v>45726</v>
      </c>
      <c r="D361" s="69">
        <v>0</v>
      </c>
      <c r="E361" s="69"/>
      <c r="G361" t="str">
        <f t="shared" si="5"/>
        <v>March</v>
      </c>
    </row>
    <row r="362" spans="1:7">
      <c r="A362" s="52" t="s">
        <v>291</v>
      </c>
      <c r="B362" s="88" t="s">
        <v>1000</v>
      </c>
      <c r="C362" s="23">
        <v>45726</v>
      </c>
      <c r="D362" s="69">
        <v>0</v>
      </c>
      <c r="E362" s="69"/>
      <c r="G362" t="str">
        <f t="shared" si="5"/>
        <v>March</v>
      </c>
    </row>
    <row r="363" spans="1:7">
      <c r="A363" s="52" t="s">
        <v>292</v>
      </c>
      <c r="B363" s="88" t="s">
        <v>1000</v>
      </c>
      <c r="C363" s="23">
        <v>45726</v>
      </c>
      <c r="D363" s="69">
        <v>0</v>
      </c>
      <c r="E363" s="69"/>
      <c r="G363" t="str">
        <f t="shared" si="5"/>
        <v>March</v>
      </c>
    </row>
    <row r="364" spans="1:7">
      <c r="A364" s="52" t="s">
        <v>163</v>
      </c>
      <c r="B364" s="143" t="s">
        <v>1003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1003</v>
      </c>
      <c r="C366" s="23">
        <v>45726</v>
      </c>
      <c r="D366" s="69">
        <v>0</v>
      </c>
      <c r="E366" s="69"/>
      <c r="G366" t="str">
        <f t="shared" si="5"/>
        <v>March</v>
      </c>
    </row>
    <row r="367" spans="1:7">
      <c r="A367" s="52" t="s">
        <v>357</v>
      </c>
      <c r="B367" s="143" t="s">
        <v>1029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1010</v>
      </c>
      <c r="C372" s="23">
        <v>45726</v>
      </c>
      <c r="D372" s="69">
        <v>0</v>
      </c>
      <c r="E372" s="69"/>
      <c r="G372" t="str">
        <f t="shared" si="5"/>
        <v>March</v>
      </c>
    </row>
    <row r="373" spans="1:7">
      <c r="A373" s="52" t="s">
        <v>404</v>
      </c>
      <c r="B373" s="143" t="s">
        <v>1021</v>
      </c>
      <c r="C373" s="23">
        <v>45726</v>
      </c>
      <c r="D373" s="69">
        <v>0</v>
      </c>
      <c r="E373" s="69"/>
      <c r="G373" t="str">
        <f t="shared" si="5"/>
        <v>March</v>
      </c>
    </row>
    <row r="374" spans="1:7">
      <c r="A374" s="52" t="s">
        <v>402</v>
      </c>
      <c r="B374" s="143" t="s">
        <v>1021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1015</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1000</v>
      </c>
      <c r="C387" s="23">
        <v>45727</v>
      </c>
      <c r="D387" s="58">
        <v>0</v>
      </c>
      <c r="E387" s="58"/>
      <c r="G387" t="str">
        <f t="shared" ref="G387:G450" si="6">TEXT(C387,"mmmm")</f>
        <v>March</v>
      </c>
    </row>
    <row r="388" spans="1:7">
      <c r="A388" s="868" t="s">
        <v>382</v>
      </c>
      <c r="B388" s="871" t="s">
        <v>1015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994</v>
      </c>
      <c r="B390" s="896" t="s">
        <v>875</v>
      </c>
      <c r="C390" s="23">
        <v>45727</v>
      </c>
      <c r="D390" s="58">
        <v>0</v>
      </c>
      <c r="E390" s="58"/>
      <c r="G390" t="str">
        <f t="shared" si="6"/>
        <v>March</v>
      </c>
    </row>
    <row r="391" spans="1:7">
      <c r="A391" s="868" t="s">
        <v>175</v>
      </c>
      <c r="B391" s="871" t="s">
        <v>875</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1003</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880</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1003</v>
      </c>
      <c r="C402" s="23">
        <v>45727</v>
      </c>
      <c r="D402" s="58">
        <v>0</v>
      </c>
      <c r="E402" s="58"/>
      <c r="G402" t="str">
        <f t="shared" si="6"/>
        <v>March</v>
      </c>
    </row>
    <row r="403" spans="1:7">
      <c r="A403" s="52" t="s">
        <v>291</v>
      </c>
      <c r="B403" s="88" t="s">
        <v>1000</v>
      </c>
      <c r="C403" s="23">
        <v>45727</v>
      </c>
      <c r="D403" s="58">
        <v>199</v>
      </c>
      <c r="E403" s="58"/>
      <c r="F403" s="47" t="s">
        <v>1447</v>
      </c>
      <c r="G403" t="str">
        <f t="shared" si="6"/>
        <v>March</v>
      </c>
    </row>
    <row r="404" spans="1:7">
      <c r="A404" s="52" t="s">
        <v>292</v>
      </c>
      <c r="B404" s="88" t="s">
        <v>1000</v>
      </c>
      <c r="C404" s="23">
        <v>45727</v>
      </c>
      <c r="D404" s="58">
        <v>0</v>
      </c>
      <c r="E404" s="58"/>
      <c r="G404" t="str">
        <f t="shared" si="6"/>
        <v>March</v>
      </c>
    </row>
    <row r="405" spans="1:7">
      <c r="A405" s="52" t="s">
        <v>163</v>
      </c>
      <c r="B405" s="143" t="s">
        <v>1003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1003</v>
      </c>
      <c r="C407" s="23">
        <v>45727</v>
      </c>
      <c r="D407" s="58">
        <v>0</v>
      </c>
      <c r="E407" s="58"/>
      <c r="G407" t="str">
        <f t="shared" si="6"/>
        <v>March</v>
      </c>
    </row>
    <row r="408" spans="1:7">
      <c r="A408" s="52" t="s">
        <v>357</v>
      </c>
      <c r="B408" s="143" t="s">
        <v>1029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1010</v>
      </c>
      <c r="C413" s="23">
        <v>45727</v>
      </c>
      <c r="D413" s="58">
        <v>0</v>
      </c>
      <c r="E413" s="58"/>
      <c r="G413" t="str">
        <f t="shared" si="6"/>
        <v>March</v>
      </c>
    </row>
    <row r="414" spans="1:7">
      <c r="A414" s="52" t="s">
        <v>404</v>
      </c>
      <c r="B414" s="143" t="s">
        <v>1021</v>
      </c>
      <c r="C414" s="23">
        <v>45727</v>
      </c>
      <c r="D414" s="58">
        <v>0</v>
      </c>
      <c r="E414" s="58"/>
      <c r="G414" t="str">
        <f t="shared" si="6"/>
        <v>March</v>
      </c>
    </row>
    <row r="415" spans="1:7">
      <c r="A415" s="52" t="s">
        <v>402</v>
      </c>
      <c r="B415" s="143" t="s">
        <v>1021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1000</v>
      </c>
      <c r="C426" s="23">
        <v>45727</v>
      </c>
      <c r="D426" s="58">
        <v>304</v>
      </c>
      <c r="E426" s="58"/>
      <c r="G426" t="str">
        <f t="shared" si="6"/>
        <v>March</v>
      </c>
    </row>
    <row r="427" spans="1:7">
      <c r="A427" s="53" t="s">
        <v>1372</v>
      </c>
      <c r="B427" s="91" t="s">
        <v>1003</v>
      </c>
      <c r="C427" s="23">
        <v>45727</v>
      </c>
      <c r="D427" s="84">
        <v>1617</v>
      </c>
      <c r="E427" s="84"/>
      <c r="G427" t="str">
        <f t="shared" si="6"/>
        <v>March</v>
      </c>
    </row>
    <row r="428" spans="1:7">
      <c r="A428" s="53" t="s">
        <v>406</v>
      </c>
      <c r="B428" s="91" t="s">
        <v>1003</v>
      </c>
      <c r="C428" s="23">
        <v>45727</v>
      </c>
      <c r="D428" s="58">
        <v>228</v>
      </c>
      <c r="E428" s="58"/>
      <c r="G428" t="str">
        <f t="shared" si="6"/>
        <v>March</v>
      </c>
    </row>
    <row r="429" spans="1:7">
      <c r="A429" s="53" t="s">
        <v>372</v>
      </c>
      <c r="B429" s="91" t="s">
        <v>1021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1015</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1000</v>
      </c>
      <c r="C433" s="23">
        <v>45728</v>
      </c>
      <c r="D433" s="58" t="s">
        <v>1466</v>
      </c>
      <c r="E433" s="58"/>
      <c r="G433" t="str">
        <f t="shared" si="6"/>
        <v>March</v>
      </c>
    </row>
    <row r="434" spans="1:7">
      <c r="A434" s="868" t="s">
        <v>382</v>
      </c>
      <c r="B434" s="871" t="s">
        <v>1015</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994</v>
      </c>
      <c r="B436" s="896" t="s">
        <v>875</v>
      </c>
      <c r="C436" s="23">
        <v>45728</v>
      </c>
      <c r="D436" s="58" t="s">
        <v>1500</v>
      </c>
      <c r="E436" s="58"/>
      <c r="G436" t="str">
        <f t="shared" si="6"/>
        <v>March</v>
      </c>
    </row>
    <row r="437" spans="1:7">
      <c r="A437" s="868" t="s">
        <v>175</v>
      </c>
      <c r="B437" s="871" t="s">
        <v>875</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1003</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880</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1003</v>
      </c>
      <c r="C448" s="23">
        <v>45728</v>
      </c>
      <c r="D448" s="58" t="s">
        <v>1466</v>
      </c>
      <c r="E448" s="58"/>
      <c r="G448" t="str">
        <f t="shared" si="6"/>
        <v>March</v>
      </c>
    </row>
    <row r="449" spans="1:7">
      <c r="A449" s="52" t="s">
        <v>291</v>
      </c>
      <c r="B449" s="88" t="s">
        <v>1000</v>
      </c>
      <c r="C449" s="23">
        <v>45728</v>
      </c>
      <c r="D449" s="58" t="s">
        <v>1466</v>
      </c>
      <c r="E449" s="58"/>
      <c r="G449" t="str">
        <f t="shared" si="6"/>
        <v>March</v>
      </c>
    </row>
    <row r="450" spans="1:7">
      <c r="A450" s="52" t="s">
        <v>292</v>
      </c>
      <c r="B450" s="88" t="s">
        <v>1000</v>
      </c>
      <c r="C450" s="23">
        <v>45728</v>
      </c>
      <c r="D450" s="58" t="s">
        <v>1466</v>
      </c>
      <c r="E450" s="58"/>
      <c r="G450" t="str">
        <f t="shared" si="6"/>
        <v>March</v>
      </c>
    </row>
    <row r="451" spans="1:7">
      <c r="A451" s="52" t="s">
        <v>163</v>
      </c>
      <c r="B451" s="143" t="s">
        <v>1003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1003</v>
      </c>
      <c r="C453" s="23">
        <v>45728</v>
      </c>
      <c r="D453" s="58" t="s">
        <v>1466</v>
      </c>
      <c r="E453" s="58"/>
      <c r="G453" t="str">
        <f t="shared" si="7"/>
        <v>March</v>
      </c>
    </row>
    <row r="454" spans="1:7">
      <c r="A454" s="52" t="s">
        <v>357</v>
      </c>
      <c r="B454" s="143" t="s">
        <v>1029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1010</v>
      </c>
      <c r="C459" s="23">
        <v>45728</v>
      </c>
      <c r="D459" s="58" t="s">
        <v>1466</v>
      </c>
      <c r="E459" s="58"/>
      <c r="G459" t="str">
        <f t="shared" si="7"/>
        <v>March</v>
      </c>
    </row>
    <row r="460" spans="1:7">
      <c r="A460" s="52" t="s">
        <v>404</v>
      </c>
      <c r="B460" s="143" t="s">
        <v>1021</v>
      </c>
      <c r="C460" s="23">
        <v>45728</v>
      </c>
      <c r="D460" s="58" t="s">
        <v>1466</v>
      </c>
      <c r="E460" s="58"/>
      <c r="G460" t="str">
        <f t="shared" si="7"/>
        <v>March</v>
      </c>
    </row>
    <row r="461" spans="1:7">
      <c r="A461" s="52" t="s">
        <v>402</v>
      </c>
      <c r="B461" s="143" t="s">
        <v>1021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1029</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1021</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1000</v>
      </c>
      <c r="C472" s="23">
        <v>45728</v>
      </c>
      <c r="D472" s="58">
        <v>205</v>
      </c>
      <c r="E472" s="58"/>
      <c r="G472" t="str">
        <f t="shared" si="7"/>
        <v>March</v>
      </c>
    </row>
    <row r="473" spans="1:7">
      <c r="A473" s="53" t="s">
        <v>1372</v>
      </c>
      <c r="B473" s="91" t="s">
        <v>1003</v>
      </c>
      <c r="C473" s="23">
        <v>45728</v>
      </c>
      <c r="D473" s="58" t="s">
        <v>1466</v>
      </c>
      <c r="E473" s="58"/>
      <c r="G473" t="str">
        <f t="shared" si="7"/>
        <v>March</v>
      </c>
    </row>
    <row r="474" spans="1:7">
      <c r="A474" s="53" t="s">
        <v>406</v>
      </c>
      <c r="B474" s="91" t="s">
        <v>1003</v>
      </c>
      <c r="C474" s="23">
        <v>45728</v>
      </c>
      <c r="D474" s="58" t="s">
        <v>1466</v>
      </c>
      <c r="E474" s="58"/>
      <c r="G474" t="str">
        <f t="shared" si="7"/>
        <v>March</v>
      </c>
    </row>
    <row r="475" spans="1:7">
      <c r="A475" s="53" t="s">
        <v>372</v>
      </c>
      <c r="B475" s="91" t="s">
        <v>1021</v>
      </c>
      <c r="C475" s="23">
        <v>45728</v>
      </c>
      <c r="D475" s="84">
        <v>2121</v>
      </c>
      <c r="E475" s="84"/>
      <c r="G475" t="str">
        <f t="shared" si="7"/>
        <v>March</v>
      </c>
    </row>
    <row r="476" spans="1:7">
      <c r="A476" s="53" t="s">
        <v>349</v>
      </c>
      <c r="B476" s="91" t="s">
        <v>1003</v>
      </c>
      <c r="C476" s="23">
        <v>45728</v>
      </c>
      <c r="D476" s="58">
        <v>984</v>
      </c>
      <c r="E476" s="58"/>
      <c r="F476" s="47" t="s">
        <v>1439</v>
      </c>
      <c r="G476" t="str">
        <f t="shared" si="7"/>
        <v>March</v>
      </c>
    </row>
    <row r="477" spans="1:7">
      <c r="A477" s="875" t="s">
        <v>429</v>
      </c>
      <c r="B477" s="595" t="s">
        <v>1029</v>
      </c>
      <c r="C477" s="23">
        <v>45728</v>
      </c>
      <c r="D477" s="84">
        <v>2760</v>
      </c>
      <c r="E477" s="84"/>
      <c r="F477" s="47" t="s">
        <v>1450</v>
      </c>
      <c r="G477" t="str">
        <f t="shared" si="7"/>
        <v>March</v>
      </c>
    </row>
    <row r="478" spans="1:7">
      <c r="A478" s="53" t="s">
        <v>355</v>
      </c>
      <c r="B478" s="176" t="s">
        <v>880</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1015</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1000</v>
      </c>
      <c r="C483" s="23">
        <v>45729</v>
      </c>
      <c r="D483" s="58"/>
      <c r="E483" s="58"/>
      <c r="G483" t="str">
        <f t="shared" si="7"/>
        <v>March</v>
      </c>
    </row>
    <row r="484" spans="1:7">
      <c r="A484" s="868" t="s">
        <v>382</v>
      </c>
      <c r="B484" s="871" t="s">
        <v>1015</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994</v>
      </c>
      <c r="B486" s="896" t="s">
        <v>875</v>
      </c>
      <c r="C486" s="23">
        <v>45729</v>
      </c>
      <c r="D486" s="58"/>
      <c r="E486" s="58"/>
      <c r="G486" t="str">
        <f t="shared" si="7"/>
        <v>March</v>
      </c>
    </row>
    <row r="487" spans="1:7">
      <c r="A487" s="868" t="s">
        <v>175</v>
      </c>
      <c r="B487" s="871" t="s">
        <v>875</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1003</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880</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1003</v>
      </c>
      <c r="C498" s="23">
        <v>45729</v>
      </c>
      <c r="D498" s="58" t="s">
        <v>1466</v>
      </c>
      <c r="E498" s="58"/>
      <c r="G498" t="str">
        <f t="shared" si="7"/>
        <v>March</v>
      </c>
    </row>
    <row r="499" spans="1:7">
      <c r="A499" s="52" t="s">
        <v>291</v>
      </c>
      <c r="B499" s="88" t="s">
        <v>1000</v>
      </c>
      <c r="C499" s="23">
        <v>45729</v>
      </c>
      <c r="D499" s="58" t="s">
        <v>1466</v>
      </c>
      <c r="E499" s="58"/>
      <c r="G499" t="str">
        <f t="shared" si="7"/>
        <v>March</v>
      </c>
    </row>
    <row r="500" spans="1:7">
      <c r="A500" s="52" t="s">
        <v>292</v>
      </c>
      <c r="B500" s="88" t="s">
        <v>1000</v>
      </c>
      <c r="C500" s="23">
        <v>45729</v>
      </c>
      <c r="D500" s="58" t="s">
        <v>1466</v>
      </c>
      <c r="E500" s="58"/>
      <c r="G500" t="str">
        <f t="shared" si="7"/>
        <v>March</v>
      </c>
    </row>
    <row r="501" spans="1:7">
      <c r="A501" s="52" t="s">
        <v>163</v>
      </c>
      <c r="B501" s="143" t="s">
        <v>1003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1003</v>
      </c>
      <c r="C503" s="23">
        <v>45729</v>
      </c>
      <c r="D503" s="58" t="s">
        <v>1466</v>
      </c>
      <c r="E503" s="58"/>
      <c r="G503" t="str">
        <f t="shared" si="7"/>
        <v>March</v>
      </c>
    </row>
    <row r="504" spans="1:7">
      <c r="A504" s="52" t="s">
        <v>357</v>
      </c>
      <c r="B504" s="143" t="s">
        <v>1029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1010</v>
      </c>
      <c r="C509" s="23">
        <v>45729</v>
      </c>
      <c r="D509" s="58" t="s">
        <v>1466</v>
      </c>
      <c r="E509" s="58"/>
      <c r="G509" t="str">
        <f t="shared" si="7"/>
        <v>March</v>
      </c>
    </row>
    <row r="510" spans="1:7">
      <c r="A510" s="52" t="s">
        <v>404</v>
      </c>
      <c r="B510" s="143" t="s">
        <v>1021</v>
      </c>
      <c r="C510" s="23">
        <v>45729</v>
      </c>
      <c r="D510" s="58" t="s">
        <v>1466</v>
      </c>
      <c r="E510" s="58"/>
      <c r="G510" t="str">
        <f t="shared" si="7"/>
        <v>March</v>
      </c>
    </row>
    <row r="511" spans="1:7">
      <c r="A511" s="52" t="s">
        <v>402</v>
      </c>
      <c r="B511" s="143" t="s">
        <v>1021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1029</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1021</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1000</v>
      </c>
      <c r="C522" s="23">
        <v>45729</v>
      </c>
      <c r="D522" s="58">
        <v>451</v>
      </c>
      <c r="E522" s="58"/>
      <c r="G522" t="str">
        <f t="shared" si="8"/>
        <v>March</v>
      </c>
    </row>
    <row r="523" spans="1:7">
      <c r="A523" s="53" t="s">
        <v>1372</v>
      </c>
      <c r="B523" s="91" t="s">
        <v>1003</v>
      </c>
      <c r="C523" s="23">
        <v>45729</v>
      </c>
      <c r="D523" s="58">
        <v>101</v>
      </c>
      <c r="E523" s="58"/>
      <c r="G523" t="str">
        <f t="shared" si="8"/>
        <v>March</v>
      </c>
    </row>
    <row r="524" spans="1:7">
      <c r="A524" s="53" t="s">
        <v>406</v>
      </c>
      <c r="B524" s="91" t="s">
        <v>1003</v>
      </c>
      <c r="C524" s="23">
        <v>45729</v>
      </c>
      <c r="D524" s="58" t="s">
        <v>1466</v>
      </c>
      <c r="E524" s="58"/>
      <c r="G524" t="str">
        <f t="shared" si="8"/>
        <v>March</v>
      </c>
    </row>
    <row r="525" spans="1:7">
      <c r="A525" s="53" t="s">
        <v>372</v>
      </c>
      <c r="B525" s="91" t="s">
        <v>1021</v>
      </c>
      <c r="C525" s="23">
        <v>45729</v>
      </c>
      <c r="D525" s="84">
        <v>2742</v>
      </c>
      <c r="E525" s="84"/>
      <c r="G525" t="str">
        <f t="shared" si="8"/>
        <v>March</v>
      </c>
    </row>
    <row r="526" spans="1:7">
      <c r="A526" s="53" t="s">
        <v>349</v>
      </c>
      <c r="B526" s="91" t="s">
        <v>1003</v>
      </c>
      <c r="C526" s="23">
        <v>45729</v>
      </c>
      <c r="D526" s="84">
        <v>1078</v>
      </c>
      <c r="E526" s="84"/>
      <c r="F526" s="11" t="s">
        <v>1507</v>
      </c>
      <c r="G526" t="str">
        <f t="shared" si="8"/>
        <v>March</v>
      </c>
    </row>
    <row r="527" spans="1:7">
      <c r="A527" s="875" t="s">
        <v>429</v>
      </c>
      <c r="B527" s="595" t="s">
        <v>1029</v>
      </c>
      <c r="C527" s="23">
        <v>45729</v>
      </c>
      <c r="D527" s="58">
        <v>945</v>
      </c>
      <c r="E527" s="58"/>
      <c r="G527" t="str">
        <f t="shared" si="8"/>
        <v>March</v>
      </c>
    </row>
    <row r="528" spans="1:7">
      <c r="A528" s="53" t="s">
        <v>355</v>
      </c>
      <c r="B528" s="176" t="s">
        <v>880</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1015</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1000</v>
      </c>
      <c r="C534" s="23">
        <v>45730</v>
      </c>
      <c r="D534" s="58"/>
      <c r="E534" s="58"/>
      <c r="F534" s="58" t="s">
        <v>1466</v>
      </c>
      <c r="G534" t="str">
        <f t="shared" si="8"/>
        <v>March</v>
      </c>
    </row>
    <row r="535" spans="1:7">
      <c r="A535" s="868" t="s">
        <v>382</v>
      </c>
      <c r="B535" s="871" t="s">
        <v>1015</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994</v>
      </c>
      <c r="B537" s="896" t="s">
        <v>875</v>
      </c>
      <c r="C537" s="23">
        <v>45730</v>
      </c>
      <c r="D537" s="58"/>
      <c r="E537" s="58"/>
      <c r="F537" s="58" t="s">
        <v>1466</v>
      </c>
      <c r="G537" t="str">
        <f t="shared" si="8"/>
        <v>March</v>
      </c>
    </row>
    <row r="538" spans="1:7">
      <c r="A538" s="868" t="s">
        <v>175</v>
      </c>
      <c r="B538" s="871" t="s">
        <v>875</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1003</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880</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1003</v>
      </c>
      <c r="C549" s="23">
        <v>45730</v>
      </c>
      <c r="D549" s="58"/>
      <c r="E549" s="58"/>
      <c r="F549" s="58" t="s">
        <v>1466</v>
      </c>
      <c r="G549" t="str">
        <f t="shared" si="8"/>
        <v>March</v>
      </c>
    </row>
    <row r="550" spans="1:7">
      <c r="A550" s="52" t="s">
        <v>291</v>
      </c>
      <c r="B550" s="88" t="s">
        <v>1000</v>
      </c>
      <c r="C550" s="23">
        <v>45730</v>
      </c>
      <c r="D550" s="58"/>
      <c r="E550" s="58"/>
      <c r="F550" s="58" t="s">
        <v>1466</v>
      </c>
      <c r="G550" t="str">
        <f t="shared" si="8"/>
        <v>March</v>
      </c>
    </row>
    <row r="551" spans="1:7">
      <c r="A551" s="52" t="s">
        <v>292</v>
      </c>
      <c r="B551" s="88" t="s">
        <v>1000</v>
      </c>
      <c r="C551" s="23">
        <v>45730</v>
      </c>
      <c r="D551" s="58"/>
      <c r="E551" s="58"/>
      <c r="F551" s="58" t="s">
        <v>1466</v>
      </c>
      <c r="G551" t="str">
        <f t="shared" si="8"/>
        <v>March</v>
      </c>
    </row>
    <row r="552" spans="1:7">
      <c r="A552" s="52" t="s">
        <v>163</v>
      </c>
      <c r="B552" s="143" t="s">
        <v>1003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1003</v>
      </c>
      <c r="C554" s="23">
        <v>45730</v>
      </c>
      <c r="D554" s="58" t="s">
        <v>1466</v>
      </c>
      <c r="E554" s="58"/>
      <c r="F554" s="58" t="s">
        <v>1466</v>
      </c>
      <c r="G554" t="str">
        <f t="shared" si="8"/>
        <v>March</v>
      </c>
    </row>
    <row r="555" spans="1:7">
      <c r="A555" s="52" t="s">
        <v>357</v>
      </c>
      <c r="B555" s="143" t="s">
        <v>1029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1010</v>
      </c>
      <c r="C560" s="23">
        <v>45730</v>
      </c>
      <c r="D560" s="58" t="s">
        <v>1466</v>
      </c>
      <c r="E560" s="58"/>
      <c r="F560" s="58"/>
      <c r="G560" t="str">
        <f t="shared" si="8"/>
        <v>March</v>
      </c>
    </row>
    <row r="561" spans="1:7">
      <c r="A561" s="52" t="s">
        <v>404</v>
      </c>
      <c r="B561" s="143" t="s">
        <v>1021</v>
      </c>
      <c r="C561" s="23">
        <v>45730</v>
      </c>
      <c r="D561" s="58" t="s">
        <v>1466</v>
      </c>
      <c r="E561" s="58"/>
      <c r="F561" s="58"/>
      <c r="G561" t="str">
        <f t="shared" si="8"/>
        <v>March</v>
      </c>
    </row>
    <row r="562" spans="1:7">
      <c r="A562" s="52" t="s">
        <v>402</v>
      </c>
      <c r="B562" s="143" t="s">
        <v>1021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1029</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1021</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1000</v>
      </c>
      <c r="C573" s="23">
        <v>45730</v>
      </c>
      <c r="D573" s="58" t="s">
        <v>1466</v>
      </c>
      <c r="E573" s="58"/>
      <c r="F573" s="58"/>
      <c r="G573" t="str">
        <f t="shared" si="8"/>
        <v>March</v>
      </c>
    </row>
    <row r="574" spans="1:7">
      <c r="A574" s="53" t="s">
        <v>1372</v>
      </c>
      <c r="B574" s="91" t="s">
        <v>1003</v>
      </c>
      <c r="C574" s="23">
        <v>45730</v>
      </c>
      <c r="D574" s="58" t="s">
        <v>1466</v>
      </c>
      <c r="E574" s="58"/>
      <c r="F574" s="58"/>
      <c r="G574" t="str">
        <f t="shared" si="8"/>
        <v>March</v>
      </c>
    </row>
    <row r="575" spans="1:7">
      <c r="A575" s="53" t="s">
        <v>406</v>
      </c>
      <c r="B575" s="91" t="s">
        <v>1003</v>
      </c>
      <c r="C575" s="23">
        <v>45730</v>
      </c>
      <c r="D575" s="58" t="s">
        <v>1466</v>
      </c>
      <c r="E575" s="58"/>
      <c r="F575" s="58"/>
      <c r="G575" t="str">
        <f t="shared" si="8"/>
        <v>March</v>
      </c>
    </row>
    <row r="576" spans="1:7">
      <c r="A576" s="53" t="s">
        <v>372</v>
      </c>
      <c r="B576" s="91" t="s">
        <v>1021</v>
      </c>
      <c r="C576" s="23">
        <v>45730</v>
      </c>
      <c r="D576" s="58">
        <v>75</v>
      </c>
      <c r="E576" s="58"/>
      <c r="F576" s="68" t="s">
        <v>1514</v>
      </c>
      <c r="G576" t="str">
        <f t="shared" si="8"/>
        <v>March</v>
      </c>
    </row>
    <row r="577" spans="1:7">
      <c r="A577" s="53" t="s">
        <v>349</v>
      </c>
      <c r="B577" s="91" t="s">
        <v>1003</v>
      </c>
      <c r="C577" s="23">
        <v>45730</v>
      </c>
      <c r="D577" s="84">
        <v>2048</v>
      </c>
      <c r="E577" s="84"/>
      <c r="F577" s="47" t="s">
        <v>1515</v>
      </c>
      <c r="G577" t="str">
        <f t="shared" si="8"/>
        <v>March</v>
      </c>
    </row>
    <row r="578" spans="1:7">
      <c r="A578" s="875" t="s">
        <v>429</v>
      </c>
      <c r="B578" s="595" t="s">
        <v>1029</v>
      </c>
      <c r="C578" s="23">
        <v>45730</v>
      </c>
      <c r="D578" s="84">
        <v>1073</v>
      </c>
      <c r="E578" s="84"/>
      <c r="F578" s="84"/>
      <c r="G578" t="str">
        <f t="shared" si="8"/>
        <v>March</v>
      </c>
    </row>
    <row r="579" spans="1:7">
      <c r="A579" s="53" t="s">
        <v>355</v>
      </c>
      <c r="B579" s="176" t="s">
        <v>880</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1003</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1015</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1015</v>
      </c>
      <c r="C589" s="23">
        <v>45733</v>
      </c>
      <c r="E589" s="11"/>
      <c r="F589" s="58" t="s">
        <v>1466</v>
      </c>
      <c r="G589" t="str">
        <f t="shared" si="9"/>
        <v>March</v>
      </c>
    </row>
    <row r="590" spans="1:7">
      <c r="A590" s="52" t="s">
        <v>361</v>
      </c>
      <c r="B590" s="177" t="s">
        <v>1003</v>
      </c>
      <c r="C590" s="23">
        <v>45733</v>
      </c>
      <c r="E590" s="11"/>
      <c r="F590" s="58" t="s">
        <v>1466</v>
      </c>
      <c r="G590" t="str">
        <f t="shared" si="9"/>
        <v>March</v>
      </c>
    </row>
    <row r="591" spans="1:7">
      <c r="A591" s="52" t="s">
        <v>291</v>
      </c>
      <c r="B591" s="88" t="s">
        <v>1000</v>
      </c>
      <c r="C591" s="23">
        <v>45733</v>
      </c>
      <c r="E591" s="11"/>
      <c r="F591" s="58" t="s">
        <v>1466</v>
      </c>
      <c r="G591" t="str">
        <f t="shared" si="9"/>
        <v>March</v>
      </c>
    </row>
    <row r="592" spans="1:7">
      <c r="A592" s="52" t="s">
        <v>163</v>
      </c>
      <c r="B592" s="143" t="s">
        <v>1003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1021</v>
      </c>
      <c r="C596" s="23">
        <v>45733</v>
      </c>
      <c r="E596" s="11"/>
      <c r="F596" s="58" t="s">
        <v>1466</v>
      </c>
      <c r="G596" t="str">
        <f t="shared" si="9"/>
        <v>March</v>
      </c>
    </row>
    <row r="597" spans="1:7">
      <c r="A597" s="52" t="s">
        <v>402</v>
      </c>
      <c r="B597" s="143" t="s">
        <v>1021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1029</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1021</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1000</v>
      </c>
      <c r="C607" s="23">
        <v>45733</v>
      </c>
      <c r="E607" s="11"/>
      <c r="F607" s="58" t="s">
        <v>1466</v>
      </c>
      <c r="G607" t="str">
        <f t="shared" si="9"/>
        <v>March</v>
      </c>
    </row>
    <row r="608" spans="1:7">
      <c r="A608" s="53" t="s">
        <v>1372</v>
      </c>
      <c r="B608" s="91" t="s">
        <v>1003</v>
      </c>
      <c r="C608" s="23">
        <v>45733</v>
      </c>
      <c r="E608" s="11"/>
      <c r="F608" s="58" t="s">
        <v>1466</v>
      </c>
      <c r="G608" t="str">
        <f t="shared" si="9"/>
        <v>March</v>
      </c>
    </row>
    <row r="609" spans="1:7">
      <c r="A609" s="53" t="s">
        <v>406</v>
      </c>
      <c r="B609" s="91" t="s">
        <v>1003</v>
      </c>
      <c r="C609" s="23">
        <v>45733</v>
      </c>
      <c r="E609" s="11"/>
      <c r="F609" s="58" t="s">
        <v>1466</v>
      </c>
      <c r="G609" t="str">
        <f t="shared" si="9"/>
        <v>March</v>
      </c>
    </row>
    <row r="610" spans="1:7">
      <c r="A610" s="53" t="s">
        <v>349</v>
      </c>
      <c r="B610" s="91" t="s">
        <v>1003</v>
      </c>
      <c r="C610" s="23">
        <v>45733</v>
      </c>
      <c r="D610" s="11">
        <v>919</v>
      </c>
      <c r="E610" s="11"/>
      <c r="F610" s="58" t="s">
        <v>1519</v>
      </c>
      <c r="G610" t="str">
        <f t="shared" si="9"/>
        <v>March</v>
      </c>
    </row>
    <row r="611" spans="1:7">
      <c r="A611" s="875" t="s">
        <v>429</v>
      </c>
      <c r="B611" s="595" t="s">
        <v>1029</v>
      </c>
      <c r="C611" s="23">
        <v>45733</v>
      </c>
      <c r="D611" s="84">
        <v>2387</v>
      </c>
      <c r="E611" s="84"/>
      <c r="F611" s="84"/>
      <c r="G611" t="str">
        <f t="shared" si="9"/>
        <v>March</v>
      </c>
    </row>
    <row r="612" spans="1:7">
      <c r="A612" s="53" t="s">
        <v>355</v>
      </c>
      <c r="B612" s="176" t="s">
        <v>880</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1000</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1015</v>
      </c>
      <c r="C619" s="23">
        <v>45734</v>
      </c>
      <c r="E619" s="11"/>
      <c r="F619" s="69" t="s">
        <v>1499</v>
      </c>
      <c r="G619" t="str">
        <f t="shared" si="9"/>
        <v>March</v>
      </c>
    </row>
    <row r="620" spans="1:7">
      <c r="A620" s="52" t="s">
        <v>402</v>
      </c>
      <c r="B620" s="143" t="s">
        <v>1021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1029</v>
      </c>
      <c r="C624" s="23">
        <v>45734</v>
      </c>
      <c r="D624" s="11">
        <v>841</v>
      </c>
      <c r="E624" s="11"/>
      <c r="F624" s="11" t="s">
        <v>1525</v>
      </c>
      <c r="G624" t="str">
        <f t="shared" si="9"/>
        <v>March</v>
      </c>
    </row>
    <row r="625" spans="1:7">
      <c r="A625" s="53" t="s">
        <v>355</v>
      </c>
      <c r="B625" s="176" t="s">
        <v>880</v>
      </c>
      <c r="C625" s="239">
        <v>45734</v>
      </c>
      <c r="D625" s="11">
        <v>65</v>
      </c>
      <c r="E625" s="11"/>
      <c r="F625" s="11" t="s">
        <v>1526</v>
      </c>
      <c r="G625" t="str">
        <f t="shared" si="9"/>
        <v>March</v>
      </c>
    </row>
    <row r="626" spans="1:7">
      <c r="A626" s="928" t="s">
        <v>275</v>
      </c>
      <c r="B626" s="270" t="s">
        <v>1000</v>
      </c>
      <c r="C626" s="23">
        <v>45734</v>
      </c>
      <c r="D626" s="11">
        <v>977</v>
      </c>
      <c r="E626" s="11"/>
      <c r="F626" s="11" t="s">
        <v>1527</v>
      </c>
      <c r="G626" t="str">
        <f t="shared" si="9"/>
        <v>March</v>
      </c>
    </row>
    <row r="627" spans="1:7">
      <c r="A627" s="174" t="s">
        <v>418</v>
      </c>
      <c r="B627" s="47" t="s">
        <v>1026</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1021</v>
      </c>
      <c r="C632" s="23">
        <v>45735</v>
      </c>
      <c r="D632" s="84">
        <v>1409</v>
      </c>
      <c r="E632" s="11"/>
      <c r="F632" s="47" t="s">
        <v>1529</v>
      </c>
      <c r="G632" t="str">
        <f t="shared" si="9"/>
        <v>March</v>
      </c>
    </row>
    <row r="633" spans="1:7">
      <c r="A633" s="143" t="s">
        <v>241</v>
      </c>
      <c r="B633" s="76" t="s">
        <v>1003</v>
      </c>
      <c r="C633" s="23">
        <v>45735</v>
      </c>
      <c r="D633" s="58">
        <v>200</v>
      </c>
      <c r="E633" s="11"/>
      <c r="F633" s="47" t="s">
        <v>1530</v>
      </c>
      <c r="G633" t="str">
        <f t="shared" si="9"/>
        <v>March</v>
      </c>
    </row>
    <row r="634" spans="1:7">
      <c r="A634" s="143" t="s">
        <v>406</v>
      </c>
      <c r="B634" s="76" t="s">
        <v>1003</v>
      </c>
      <c r="C634" s="23">
        <v>45735</v>
      </c>
      <c r="D634" s="84">
        <v>1460</v>
      </c>
      <c r="E634" s="11"/>
      <c r="F634" s="47" t="s">
        <v>1531</v>
      </c>
      <c r="G634" t="str">
        <f t="shared" si="9"/>
        <v>March</v>
      </c>
    </row>
    <row r="635" spans="1:7">
      <c r="A635" s="143" t="s">
        <v>429</v>
      </c>
      <c r="B635" s="76" t="s">
        <v>1029</v>
      </c>
      <c r="C635" s="23">
        <v>45735</v>
      </c>
      <c r="D635" s="58">
        <v>18</v>
      </c>
      <c r="E635" s="11"/>
      <c r="F635" s="47" t="s">
        <v>1532</v>
      </c>
      <c r="G635" t="str">
        <f t="shared" si="9"/>
        <v>March</v>
      </c>
    </row>
    <row r="636" spans="1:7">
      <c r="A636" s="143" t="s">
        <v>279</v>
      </c>
      <c r="B636" s="88" t="s">
        <v>1000</v>
      </c>
      <c r="C636" s="23">
        <v>45735</v>
      </c>
      <c r="D636" s="58">
        <v>728</v>
      </c>
      <c r="E636" s="11"/>
      <c r="F636" s="47" t="s">
        <v>1533</v>
      </c>
      <c r="G636" t="str">
        <f t="shared" si="9"/>
        <v>March</v>
      </c>
    </row>
    <row r="637" spans="1:7">
      <c r="A637" s="143" t="s">
        <v>275</v>
      </c>
      <c r="B637" s="88" t="s">
        <v>1000</v>
      </c>
      <c r="C637" s="23">
        <v>45735</v>
      </c>
      <c r="D637" s="58">
        <v>953</v>
      </c>
      <c r="E637" s="11"/>
      <c r="F637" s="47" t="s">
        <v>1534</v>
      </c>
      <c r="G637" t="str">
        <f t="shared" si="9"/>
        <v>March</v>
      </c>
    </row>
    <row r="638" spans="1:7">
      <c r="A638" s="874" t="s">
        <v>418</v>
      </c>
      <c r="B638" s="235" t="s">
        <v>1026</v>
      </c>
      <c r="C638" s="23">
        <v>45735</v>
      </c>
      <c r="D638" s="58">
        <v>551</v>
      </c>
      <c r="E638" s="11"/>
      <c r="G638" t="str">
        <f t="shared" si="9"/>
        <v>March</v>
      </c>
    </row>
    <row r="639" spans="1:7">
      <c r="A639" s="143" t="s">
        <v>366</v>
      </c>
      <c r="B639" s="176" t="s">
        <v>880</v>
      </c>
      <c r="C639" s="239">
        <v>45735</v>
      </c>
      <c r="D639" s="84">
        <v>1373</v>
      </c>
      <c r="E639" s="11"/>
      <c r="F639" s="47" t="s">
        <v>1535</v>
      </c>
      <c r="G639" t="str">
        <f t="shared" si="9"/>
        <v>March</v>
      </c>
    </row>
    <row r="640" spans="1:7">
      <c r="A640" s="901" t="s">
        <v>1374</v>
      </c>
      <c r="B640" s="896" t="s">
        <v>1021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1029</v>
      </c>
      <c r="C642" s="23">
        <v>45736</v>
      </c>
      <c r="D642" s="58" t="s">
        <v>1466</v>
      </c>
      <c r="E642" s="11"/>
      <c r="G642" t="str">
        <f t="shared" si="9"/>
        <v>March</v>
      </c>
    </row>
    <row r="643" spans="1:7">
      <c r="A643" s="143" t="s">
        <v>279</v>
      </c>
      <c r="B643" s="88" t="s">
        <v>1000</v>
      </c>
      <c r="C643" s="23">
        <v>45736</v>
      </c>
      <c r="D643" s="58">
        <v>700</v>
      </c>
      <c r="E643" s="11"/>
      <c r="F643" s="47" t="s">
        <v>1536</v>
      </c>
      <c r="G643" t="str">
        <f t="shared" ref="G643:G706" si="10">TEXT(C643,"mmmm")</f>
        <v>March</v>
      </c>
    </row>
    <row r="644" spans="1:7">
      <c r="A644" s="143" t="s">
        <v>275</v>
      </c>
      <c r="B644" s="88" t="s">
        <v>1000</v>
      </c>
      <c r="C644" s="23">
        <v>45736</v>
      </c>
      <c r="D644" s="84">
        <v>1236</v>
      </c>
      <c r="E644" s="11"/>
      <c r="F644" s="47" t="s">
        <v>1537</v>
      </c>
      <c r="G644" t="str">
        <f t="shared" si="10"/>
        <v>March</v>
      </c>
    </row>
    <row r="645" spans="1:7">
      <c r="A645" s="874" t="s">
        <v>418</v>
      </c>
      <c r="B645" s="874" t="s">
        <v>1026</v>
      </c>
      <c r="C645" s="23">
        <v>45736</v>
      </c>
      <c r="D645" s="58" t="s">
        <v>1466</v>
      </c>
      <c r="E645" s="11"/>
      <c r="G645" t="str">
        <f t="shared" si="10"/>
        <v>March</v>
      </c>
    </row>
    <row r="646" spans="1:7">
      <c r="A646" s="143" t="s">
        <v>366</v>
      </c>
      <c r="B646" s="176" t="s">
        <v>880</v>
      </c>
      <c r="C646" s="239">
        <v>45736</v>
      </c>
      <c r="D646" s="84">
        <v>1964</v>
      </c>
      <c r="E646" s="11"/>
      <c r="F646" s="47" t="s">
        <v>1538</v>
      </c>
      <c r="G646" t="str">
        <f t="shared" si="10"/>
        <v>March</v>
      </c>
    </row>
    <row r="647" spans="1:7">
      <c r="A647" s="902" t="s">
        <v>406</v>
      </c>
      <c r="B647" s="902" t="s">
        <v>1003</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1029</v>
      </c>
      <c r="C653" s="23">
        <v>45736</v>
      </c>
      <c r="D653" s="58" t="s">
        <v>1466</v>
      </c>
      <c r="E653" s="11"/>
      <c r="G653" t="str">
        <f t="shared" si="10"/>
        <v>March</v>
      </c>
    </row>
    <row r="654" spans="1:7">
      <c r="A654" s="143" t="s">
        <v>279</v>
      </c>
      <c r="B654" s="88" t="s">
        <v>1000</v>
      </c>
      <c r="C654" s="23">
        <v>45736</v>
      </c>
      <c r="D654" s="58">
        <v>700</v>
      </c>
      <c r="E654" s="11"/>
      <c r="F654" s="47" t="s">
        <v>1536</v>
      </c>
      <c r="G654" t="str">
        <f t="shared" si="10"/>
        <v>March</v>
      </c>
    </row>
    <row r="655" spans="1:7">
      <c r="A655" s="143" t="s">
        <v>275</v>
      </c>
      <c r="B655" s="88" t="s">
        <v>1000</v>
      </c>
      <c r="C655" s="23">
        <v>45736</v>
      </c>
      <c r="D655" s="84">
        <v>1236</v>
      </c>
      <c r="E655" s="11"/>
      <c r="F655" s="47" t="s">
        <v>1537</v>
      </c>
      <c r="G655" t="str">
        <f t="shared" si="10"/>
        <v>March</v>
      </c>
    </row>
    <row r="656" spans="1:7">
      <c r="A656" s="874" t="s">
        <v>418</v>
      </c>
      <c r="B656" s="595" t="s">
        <v>1026</v>
      </c>
      <c r="C656" s="23">
        <v>45736</v>
      </c>
      <c r="D656" s="58" t="s">
        <v>1466</v>
      </c>
      <c r="E656" s="11"/>
      <c r="G656" t="str">
        <f t="shared" si="10"/>
        <v>March</v>
      </c>
    </row>
    <row r="657" spans="1:7">
      <c r="A657" s="143" t="s">
        <v>366</v>
      </c>
      <c r="B657" s="176" t="s">
        <v>880</v>
      </c>
      <c r="C657" s="239">
        <v>45736</v>
      </c>
      <c r="D657" s="84">
        <v>1964</v>
      </c>
      <c r="E657" s="11"/>
      <c r="F657" s="47" t="s">
        <v>1538</v>
      </c>
      <c r="G657" t="str">
        <f t="shared" si="10"/>
        <v>March</v>
      </c>
    </row>
    <row r="658" spans="1:7">
      <c r="A658" s="902" t="s">
        <v>406</v>
      </c>
      <c r="B658" s="905" t="s">
        <v>1003</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1021</v>
      </c>
      <c r="C662" s="23">
        <v>45737</v>
      </c>
      <c r="D662" s="58"/>
      <c r="E662" s="11"/>
      <c r="F662" s="58" t="s">
        <v>1541</v>
      </c>
      <c r="G662" t="str">
        <f t="shared" si="10"/>
        <v>March</v>
      </c>
    </row>
    <row r="663" spans="1:7">
      <c r="A663" s="143" t="s">
        <v>429</v>
      </c>
      <c r="B663" s="47" t="s">
        <v>1029</v>
      </c>
      <c r="C663" s="23">
        <v>45737</v>
      </c>
      <c r="D663" s="58"/>
      <c r="E663" s="11"/>
      <c r="F663" s="58" t="s">
        <v>1542</v>
      </c>
      <c r="G663" t="str">
        <f t="shared" si="10"/>
        <v>March</v>
      </c>
    </row>
    <row r="664" spans="1:7">
      <c r="A664" s="143" t="s">
        <v>279</v>
      </c>
      <c r="B664" s="88" t="s">
        <v>1000</v>
      </c>
      <c r="C664" s="23">
        <v>45737</v>
      </c>
      <c r="D664" s="58">
        <v>709</v>
      </c>
      <c r="E664" s="11"/>
      <c r="F664" s="47" t="s">
        <v>1543</v>
      </c>
      <c r="G664" t="str">
        <f t="shared" si="10"/>
        <v>March</v>
      </c>
    </row>
    <row r="665" spans="1:7">
      <c r="A665" s="874" t="s">
        <v>275</v>
      </c>
      <c r="B665" s="245" t="s">
        <v>1000</v>
      </c>
      <c r="C665" s="23">
        <v>45737</v>
      </c>
      <c r="D665" s="58">
        <v>399</v>
      </c>
      <c r="E665" s="11"/>
      <c r="F665" s="47" t="s">
        <v>1544</v>
      </c>
      <c r="G665" t="str">
        <f t="shared" si="10"/>
        <v>March</v>
      </c>
    </row>
    <row r="666" spans="1:7">
      <c r="A666" s="143" t="s">
        <v>366</v>
      </c>
      <c r="B666" s="176" t="s">
        <v>880</v>
      </c>
      <c r="C666" s="239">
        <v>45737</v>
      </c>
      <c r="D666" s="84">
        <v>1528</v>
      </c>
      <c r="E666" s="11"/>
      <c r="F666" s="68" t="s">
        <v>1545</v>
      </c>
      <c r="G666" t="str">
        <f t="shared" si="10"/>
        <v>March</v>
      </c>
    </row>
    <row r="667" spans="1:7">
      <c r="A667" s="902" t="s">
        <v>406</v>
      </c>
      <c r="B667" s="905" t="s">
        <v>1003</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1003</v>
      </c>
      <c r="C669" s="23">
        <v>45737</v>
      </c>
      <c r="D669" s="58" t="s">
        <v>1466</v>
      </c>
      <c r="E669" s="11"/>
      <c r="G669" t="str">
        <f t="shared" si="10"/>
        <v>March</v>
      </c>
    </row>
    <row r="670" spans="1:7">
      <c r="A670" s="143" t="s">
        <v>1375</v>
      </c>
      <c r="B670" s="176" t="s">
        <v>880</v>
      </c>
      <c r="C670" s="239">
        <v>45737</v>
      </c>
      <c r="D670" s="58">
        <v>583</v>
      </c>
      <c r="E670" s="11"/>
      <c r="F670" s="47" t="s">
        <v>1547</v>
      </c>
      <c r="G670" t="str">
        <f t="shared" si="10"/>
        <v>March</v>
      </c>
    </row>
    <row r="671" spans="1:7">
      <c r="A671" s="901" t="s">
        <v>319</v>
      </c>
      <c r="B671" s="812" t="s">
        <v>1021</v>
      </c>
      <c r="C671" s="23">
        <v>45737</v>
      </c>
      <c r="D671" s="58"/>
      <c r="E671" s="11"/>
      <c r="F671" s="58" t="s">
        <v>1541</v>
      </c>
      <c r="G671" t="str">
        <f t="shared" si="10"/>
        <v>March</v>
      </c>
    </row>
    <row r="672" spans="1:7">
      <c r="A672" s="874" t="s">
        <v>300</v>
      </c>
      <c r="B672" s="595" t="s">
        <v>1003</v>
      </c>
      <c r="C672" s="23">
        <v>45737</v>
      </c>
      <c r="D672" s="58">
        <v>360</v>
      </c>
      <c r="E672" s="11"/>
      <c r="F672" s="47" t="s">
        <v>1548</v>
      </c>
      <c r="G672" t="str">
        <f t="shared" si="10"/>
        <v>March</v>
      </c>
    </row>
    <row r="673" spans="1:7">
      <c r="A673" s="76" t="s">
        <v>427</v>
      </c>
      <c r="B673" s="176" t="s">
        <v>880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1003</v>
      </c>
      <c r="C675" s="23">
        <v>45740</v>
      </c>
      <c r="D675" s="76">
        <v>982</v>
      </c>
      <c r="E675" s="11" t="s">
        <v>1551</v>
      </c>
      <c r="F675" s="47" t="s">
        <v>1445</v>
      </c>
      <c r="G675" t="str">
        <f t="shared" si="10"/>
        <v>March</v>
      </c>
    </row>
    <row r="676" spans="1:7">
      <c r="A676" s="76" t="s">
        <v>269</v>
      </c>
      <c r="B676" s="76" t="s">
        <v>1003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1021</v>
      </c>
      <c r="C679" s="23">
        <v>45740</v>
      </c>
      <c r="D679" s="76"/>
      <c r="E679" s="11"/>
      <c r="F679" s="76" t="s">
        <v>1554</v>
      </c>
      <c r="G679" t="str">
        <f t="shared" si="10"/>
        <v>March</v>
      </c>
    </row>
    <row r="680" spans="1:7">
      <c r="A680" s="235" t="s">
        <v>279</v>
      </c>
      <c r="B680" s="245" t="s">
        <v>1000</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1000</v>
      </c>
      <c r="C682" s="23">
        <v>45740</v>
      </c>
      <c r="D682" s="76"/>
      <c r="E682" s="11"/>
      <c r="F682" s="76" t="s">
        <v>1488</v>
      </c>
      <c r="G682" t="str">
        <f t="shared" si="10"/>
        <v>March</v>
      </c>
    </row>
    <row r="683" spans="1:7">
      <c r="A683" s="245" t="s">
        <v>1376</v>
      </c>
      <c r="B683" s="245" t="s">
        <v>1000</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880</v>
      </c>
      <c r="C686" s="239">
        <v>45741</v>
      </c>
      <c r="D686" s="76">
        <v>575</v>
      </c>
      <c r="E686" s="11"/>
      <c r="G686" t="str">
        <f t="shared" si="10"/>
        <v>March</v>
      </c>
    </row>
    <row r="687" spans="1:7">
      <c r="A687" s="270" t="s">
        <v>1376</v>
      </c>
      <c r="B687" s="270" t="s">
        <v>1000</v>
      </c>
      <c r="C687" s="23">
        <v>45741</v>
      </c>
      <c r="D687" s="88"/>
      <c r="E687" s="11"/>
      <c r="F687" s="88" t="s">
        <v>1550</v>
      </c>
      <c r="G687" t="str">
        <f t="shared" si="10"/>
        <v>March</v>
      </c>
    </row>
    <row r="688" spans="1:7">
      <c r="A688" s="76" t="s">
        <v>406</v>
      </c>
      <c r="B688" s="76" t="s">
        <v>1003</v>
      </c>
      <c r="C688" s="23">
        <v>45741</v>
      </c>
      <c r="D688" s="76">
        <v>749</v>
      </c>
      <c r="E688" s="11"/>
      <c r="F688" s="47" t="s">
        <v>1559</v>
      </c>
      <c r="G688" t="str">
        <f t="shared" si="10"/>
        <v>March</v>
      </c>
    </row>
    <row r="689" spans="1:7">
      <c r="A689" s="76" t="s">
        <v>285</v>
      </c>
      <c r="B689" s="76" t="s">
        <v>1003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1021</v>
      </c>
      <c r="C692" s="23">
        <v>45741</v>
      </c>
      <c r="D692" s="76" t="s">
        <v>1466</v>
      </c>
      <c r="E692" s="11"/>
      <c r="G692" t="str">
        <f t="shared" si="10"/>
        <v>March</v>
      </c>
    </row>
    <row r="693" spans="1:7">
      <c r="A693" s="76" t="s">
        <v>427</v>
      </c>
      <c r="B693" s="91" t="s">
        <v>1021</v>
      </c>
      <c r="C693" s="23">
        <v>45741</v>
      </c>
      <c r="D693" s="76" t="s">
        <v>1466</v>
      </c>
      <c r="E693" s="11"/>
      <c r="G693" t="str">
        <f t="shared" si="10"/>
        <v>March</v>
      </c>
    </row>
    <row r="694" spans="1:7">
      <c r="A694" s="76" t="s">
        <v>279</v>
      </c>
      <c r="B694" s="88" t="s">
        <v>1000</v>
      </c>
      <c r="C694" s="23">
        <v>45741</v>
      </c>
      <c r="D694" s="76">
        <v>630</v>
      </c>
      <c r="E694" s="11" t="s">
        <v>1565</v>
      </c>
      <c r="F694" s="47" t="s">
        <v>1564</v>
      </c>
      <c r="G694" t="str">
        <f t="shared" si="10"/>
        <v>March</v>
      </c>
    </row>
    <row r="695" spans="1:7">
      <c r="A695" s="235" t="s">
        <v>429</v>
      </c>
      <c r="B695" s="235" t="s">
        <v>1029</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1000</v>
      </c>
      <c r="C697" s="23">
        <v>45741</v>
      </c>
      <c r="D697" s="76"/>
      <c r="E697" s="11"/>
      <c r="F697" s="76" t="s">
        <v>1488</v>
      </c>
      <c r="G697" t="str">
        <f t="shared" si="10"/>
        <v>March</v>
      </c>
    </row>
    <row r="698" spans="1:7">
      <c r="A698" s="76" t="s">
        <v>277</v>
      </c>
      <c r="B698" s="88" t="s">
        <v>1000</v>
      </c>
      <c r="C698" s="23">
        <v>45741</v>
      </c>
      <c r="D698" s="77">
        <v>1065</v>
      </c>
      <c r="E698" s="76" t="s">
        <v>1555</v>
      </c>
      <c r="F698" s="47" t="s">
        <v>1567</v>
      </c>
      <c r="G698" t="str">
        <f t="shared" si="10"/>
        <v>March</v>
      </c>
    </row>
    <row r="699" spans="1:7">
      <c r="A699" s="76" t="s">
        <v>285</v>
      </c>
      <c r="B699" s="76" t="s">
        <v>1010</v>
      </c>
      <c r="C699" s="23">
        <v>45741</v>
      </c>
      <c r="D699" s="76"/>
      <c r="E699" s="11"/>
      <c r="F699" s="76" t="s">
        <v>1568</v>
      </c>
      <c r="G699" t="str">
        <f t="shared" si="10"/>
        <v>March</v>
      </c>
    </row>
    <row r="700" spans="1:7">
      <c r="A700" s="235" t="s">
        <v>364</v>
      </c>
      <c r="B700" s="245" t="s">
        <v>1000</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1026</v>
      </c>
      <c r="C707" s="23">
        <v>45741</v>
      </c>
      <c r="D707" s="11">
        <v>483</v>
      </c>
      <c r="E707" s="11" t="s">
        <v>1570</v>
      </c>
      <c r="F707" s="11" t="s">
        <v>1558</v>
      </c>
      <c r="G707" t="str">
        <f t="shared" ref="G707:G770" si="11">TEXT(C707,"mmmm")</f>
        <v>March</v>
      </c>
    </row>
    <row r="708" spans="1:7">
      <c r="A708" s="627" t="s">
        <v>117</v>
      </c>
      <c r="B708" s="235" t="s">
        <v>854</v>
      </c>
      <c r="C708" s="23">
        <v>45741</v>
      </c>
      <c r="D708" s="11">
        <v>1333</v>
      </c>
      <c r="E708" s="11"/>
      <c r="G708" t="str">
        <f t="shared" si="11"/>
        <v>March</v>
      </c>
    </row>
    <row r="709" spans="1:7">
      <c r="A709" s="76" t="s">
        <v>353</v>
      </c>
      <c r="B709" s="176" t="s">
        <v>880</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1003</v>
      </c>
      <c r="C711" s="23">
        <v>45742</v>
      </c>
      <c r="D711" s="143">
        <v>713</v>
      </c>
      <c r="E711" s="47"/>
      <c r="F711" s="47" t="s">
        <v>1572</v>
      </c>
      <c r="G711" t="str">
        <f t="shared" si="11"/>
        <v>March</v>
      </c>
    </row>
    <row r="712" spans="1:7">
      <c r="A712" s="76" t="s">
        <v>285</v>
      </c>
      <c r="B712" s="143" t="s">
        <v>1003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1021</v>
      </c>
      <c r="C715" s="23">
        <v>45742</v>
      </c>
      <c r="D715" s="143" t="s">
        <v>1466</v>
      </c>
      <c r="E715" s="11"/>
      <c r="G715" t="str">
        <f t="shared" si="11"/>
        <v>March</v>
      </c>
    </row>
    <row r="716" spans="1:7">
      <c r="A716" s="76" t="s">
        <v>427</v>
      </c>
      <c r="B716" s="91" t="s">
        <v>1021</v>
      </c>
      <c r="C716" s="23">
        <v>45742</v>
      </c>
      <c r="D716" s="143" t="s">
        <v>1466</v>
      </c>
      <c r="E716" s="11"/>
      <c r="G716" t="str">
        <f t="shared" si="11"/>
        <v>March</v>
      </c>
    </row>
    <row r="717" spans="1:7">
      <c r="A717" s="76" t="s">
        <v>279</v>
      </c>
      <c r="B717" s="88" t="s">
        <v>1000</v>
      </c>
      <c r="C717" s="23">
        <v>45742</v>
      </c>
      <c r="D717" s="143">
        <v>894</v>
      </c>
      <c r="E717" s="11" t="s">
        <v>1566</v>
      </c>
      <c r="F717" s="47" t="s">
        <v>1450</v>
      </c>
      <c r="G717" t="str">
        <f t="shared" si="11"/>
        <v>March</v>
      </c>
    </row>
    <row r="718" spans="1:7">
      <c r="A718" s="235" t="s">
        <v>429</v>
      </c>
      <c r="B718" s="874" t="s">
        <v>1029</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1000</v>
      </c>
      <c r="C720" s="23">
        <v>45742</v>
      </c>
      <c r="D720" s="143">
        <v>825</v>
      </c>
      <c r="E720" s="11" t="s">
        <v>1575</v>
      </c>
      <c r="F720" s="47" t="s">
        <v>1452</v>
      </c>
      <c r="G720" t="str">
        <f t="shared" si="11"/>
        <v>March</v>
      </c>
    </row>
    <row r="721" spans="1:7">
      <c r="A721" s="76" t="s">
        <v>285</v>
      </c>
      <c r="B721" s="76" t="s">
        <v>1010</v>
      </c>
      <c r="C721" s="23">
        <v>45742</v>
      </c>
      <c r="D721" s="143">
        <v>159</v>
      </c>
      <c r="E721" s="11" t="s">
        <v>1566</v>
      </c>
      <c r="F721" s="47" t="s">
        <v>1482</v>
      </c>
      <c r="G721" t="str">
        <f t="shared" si="11"/>
        <v>March</v>
      </c>
    </row>
    <row r="722" spans="1:7">
      <c r="A722" s="76" t="s">
        <v>364</v>
      </c>
      <c r="B722" s="88" t="s">
        <v>1000</v>
      </c>
      <c r="C722" s="23">
        <v>45742</v>
      </c>
      <c r="D722" s="143"/>
      <c r="E722" s="11"/>
      <c r="F722" s="143" t="s">
        <v>1488</v>
      </c>
      <c r="G722" t="str">
        <f t="shared" si="11"/>
        <v>March</v>
      </c>
    </row>
    <row r="723" spans="1:7">
      <c r="A723" s="235" t="s">
        <v>267</v>
      </c>
      <c r="B723" s="235" t="s">
        <v>1010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1026</v>
      </c>
      <c r="C726" s="23">
        <v>45742</v>
      </c>
      <c r="D726" s="142">
        <v>1799</v>
      </c>
      <c r="E726" s="11"/>
      <c r="F726" s="47" t="s">
        <v>1577</v>
      </c>
      <c r="G726" t="str">
        <f t="shared" si="11"/>
        <v>March</v>
      </c>
    </row>
    <row r="727" spans="1:7">
      <c r="A727" s="627" t="s">
        <v>117</v>
      </c>
      <c r="B727" s="235" t="s">
        <v>854</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1010</v>
      </c>
      <c r="C729" s="23">
        <v>45743</v>
      </c>
      <c r="D729" s="143">
        <v>290</v>
      </c>
      <c r="E729" s="11"/>
      <c r="G729" t="str">
        <f t="shared" si="11"/>
        <v>March</v>
      </c>
    </row>
    <row r="730" spans="1:7">
      <c r="A730" s="76" t="s">
        <v>406</v>
      </c>
      <c r="B730" s="76" t="s">
        <v>1003</v>
      </c>
      <c r="C730" s="23">
        <v>45743</v>
      </c>
      <c r="D730" s="143"/>
      <c r="E730" s="11"/>
      <c r="F730" s="143" t="s">
        <v>1579</v>
      </c>
      <c r="G730" t="str">
        <f t="shared" si="11"/>
        <v>March</v>
      </c>
    </row>
    <row r="731" spans="1:7">
      <c r="A731" s="76" t="s">
        <v>285</v>
      </c>
      <c r="B731" s="76" t="s">
        <v>1003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1021</v>
      </c>
      <c r="C733" s="23">
        <v>45743</v>
      </c>
      <c r="D733" s="143">
        <v>137</v>
      </c>
      <c r="E733" s="11" t="s">
        <v>1582</v>
      </c>
      <c r="F733" s="68" t="s">
        <v>1583</v>
      </c>
      <c r="G733" t="str">
        <f t="shared" si="11"/>
        <v>March</v>
      </c>
    </row>
    <row r="734" spans="1:7">
      <c r="A734" s="76" t="s">
        <v>427</v>
      </c>
      <c r="B734" s="91" t="s">
        <v>1021</v>
      </c>
      <c r="C734" s="23">
        <v>45743</v>
      </c>
      <c r="D734" s="143" t="s">
        <v>1466</v>
      </c>
      <c r="E734" s="11"/>
      <c r="G734" t="str">
        <f t="shared" si="11"/>
        <v>March</v>
      </c>
    </row>
    <row r="735" spans="1:7">
      <c r="A735" s="76" t="s">
        <v>420</v>
      </c>
      <c r="B735" s="88" t="s">
        <v>1000</v>
      </c>
      <c r="C735" s="23">
        <v>45743</v>
      </c>
      <c r="D735" s="143">
        <v>310</v>
      </c>
      <c r="E735" s="11"/>
      <c r="G735" t="str">
        <f t="shared" si="11"/>
        <v>March</v>
      </c>
    </row>
    <row r="736" spans="1:7">
      <c r="A736" s="235" t="s">
        <v>429</v>
      </c>
      <c r="B736" s="235" t="s">
        <v>1029</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1000</v>
      </c>
      <c r="C738" s="23">
        <v>45743</v>
      </c>
      <c r="D738" s="143">
        <v>705</v>
      </c>
      <c r="E738" s="47" t="s">
        <v>1555</v>
      </c>
      <c r="G738" t="str">
        <f t="shared" si="11"/>
        <v>March</v>
      </c>
      <c r="H738" s="98"/>
      <c r="I738" s="98"/>
      <c r="J738" s="98"/>
      <c r="K738" s="98"/>
      <c r="L738" s="98"/>
      <c r="M738" s="98"/>
    </row>
    <row r="739" spans="1:13">
      <c r="A739" s="76" t="s">
        <v>285</v>
      </c>
      <c r="B739" s="76" t="s">
        <v>1010</v>
      </c>
      <c r="C739" s="23">
        <v>45743</v>
      </c>
      <c r="D739" s="143">
        <v>416</v>
      </c>
      <c r="E739" s="47" t="s">
        <v>1584</v>
      </c>
      <c r="F739" s="47" t="s">
        <v>1580</v>
      </c>
      <c r="G739" t="str">
        <f t="shared" si="11"/>
        <v>March</v>
      </c>
      <c r="H739" s="98"/>
      <c r="I739" s="183"/>
      <c r="J739" s="183"/>
      <c r="K739" s="98"/>
      <c r="L739" s="98"/>
      <c r="M739" s="98"/>
    </row>
    <row r="740" spans="1:13">
      <c r="A740" s="76" t="s">
        <v>364</v>
      </c>
      <c r="B740" s="88" t="s">
        <v>1000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1010</v>
      </c>
      <c r="C746" s="23">
        <v>45744</v>
      </c>
      <c r="D746" s="143">
        <v>673</v>
      </c>
      <c r="E746" s="11"/>
      <c r="G746" t="str">
        <f t="shared" si="11"/>
        <v>March</v>
      </c>
      <c r="H746" s="98"/>
      <c r="I746" s="98"/>
      <c r="J746" s="98"/>
      <c r="K746" s="98"/>
      <c r="L746" s="98"/>
      <c r="M746" s="98"/>
    </row>
    <row r="747" spans="1:13">
      <c r="A747" s="76" t="s">
        <v>265</v>
      </c>
      <c r="B747" s="76" t="s">
        <v>1003</v>
      </c>
      <c r="C747" s="23">
        <v>45744</v>
      </c>
      <c r="D747" s="143" t="s">
        <v>1466</v>
      </c>
      <c r="E747" s="11"/>
      <c r="G747" t="str">
        <f t="shared" si="11"/>
        <v>March</v>
      </c>
      <c r="H747" s="98"/>
      <c r="I747" s="98"/>
      <c r="J747" s="98"/>
      <c r="K747" s="98"/>
      <c r="L747" s="98"/>
      <c r="M747" s="98"/>
    </row>
    <row r="748" spans="1:13">
      <c r="A748" s="76" t="s">
        <v>285</v>
      </c>
      <c r="B748" s="76" t="s">
        <v>1003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1021</v>
      </c>
      <c r="C751" s="23">
        <v>45744</v>
      </c>
      <c r="D751" s="143"/>
      <c r="E751" s="11"/>
      <c r="F751" s="143" t="s">
        <v>1589</v>
      </c>
      <c r="G751" t="str">
        <f t="shared" si="11"/>
        <v>March</v>
      </c>
      <c r="H751" s="98"/>
      <c r="I751" s="98"/>
      <c r="J751" s="98"/>
      <c r="K751" s="98"/>
      <c r="L751" s="98"/>
      <c r="M751" s="98"/>
    </row>
    <row r="752" spans="1:13">
      <c r="A752" s="76" t="s">
        <v>427</v>
      </c>
      <c r="B752" s="91" t="s">
        <v>1021</v>
      </c>
      <c r="C752" s="23">
        <v>45744</v>
      </c>
      <c r="D752" s="143"/>
      <c r="E752" s="11"/>
      <c r="F752" s="143" t="s">
        <v>1466</v>
      </c>
      <c r="G752" t="str">
        <f t="shared" si="11"/>
        <v>March</v>
      </c>
      <c r="H752" s="98"/>
      <c r="I752" s="98"/>
      <c r="J752" s="98"/>
      <c r="K752" s="98"/>
      <c r="L752" s="98"/>
      <c r="M752" s="98"/>
    </row>
    <row r="753" spans="1:13">
      <c r="A753" s="235" t="s">
        <v>429</v>
      </c>
      <c r="B753" s="235" t="s">
        <v>1029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1010</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1026</v>
      </c>
      <c r="C759" s="23">
        <v>45744</v>
      </c>
      <c r="D759" s="143" t="s">
        <v>1466</v>
      </c>
      <c r="E759" s="11"/>
      <c r="G759" t="str">
        <f t="shared" si="11"/>
        <v>March</v>
      </c>
    </row>
    <row r="760" spans="1:13">
      <c r="A760" s="69" t="s">
        <v>134</v>
      </c>
      <c r="B760" s="76" t="s">
        <v>854</v>
      </c>
      <c r="C760" s="23">
        <v>45744</v>
      </c>
      <c r="D760" s="143">
        <v>161</v>
      </c>
      <c r="E760" s="11" t="s">
        <v>1484</v>
      </c>
      <c r="F760" s="11" t="s">
        <v>1592</v>
      </c>
      <c r="G760" t="str">
        <f t="shared" si="11"/>
        <v>March</v>
      </c>
    </row>
    <row r="761" spans="1:13">
      <c r="A761" s="69" t="s">
        <v>117</v>
      </c>
      <c r="B761" s="76" t="s">
        <v>854</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1000</v>
      </c>
      <c r="C763" s="23">
        <v>45747</v>
      </c>
      <c r="D763" s="143">
        <v>0</v>
      </c>
      <c r="E763" s="11"/>
      <c r="F763" s="143" t="s">
        <v>1488</v>
      </c>
      <c r="G763" t="str">
        <f t="shared" si="11"/>
        <v>March</v>
      </c>
    </row>
    <row r="764" spans="1:13">
      <c r="A764" s="76" t="s">
        <v>265</v>
      </c>
      <c r="B764" s="76" t="s">
        <v>1003</v>
      </c>
      <c r="C764" s="23">
        <v>45747</v>
      </c>
      <c r="D764" s="142">
        <v>1880</v>
      </c>
      <c r="E764" s="47" t="s">
        <v>1549</v>
      </c>
      <c r="F764" s="47" t="s">
        <v>1439</v>
      </c>
      <c r="G764" t="str">
        <f t="shared" si="11"/>
        <v>March</v>
      </c>
    </row>
    <row r="765" spans="1:13">
      <c r="A765" s="76" t="s">
        <v>285</v>
      </c>
      <c r="B765" s="76" t="s">
        <v>1003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1021</v>
      </c>
      <c r="C767" s="23">
        <v>45747</v>
      </c>
      <c r="D767" s="143">
        <v>644</v>
      </c>
      <c r="E767" s="11"/>
      <c r="F767" s="47" t="s">
        <v>1597</v>
      </c>
      <c r="G767" t="str">
        <f t="shared" si="11"/>
        <v>March</v>
      </c>
    </row>
    <row r="768" spans="1:13">
      <c r="A768" s="235" t="s">
        <v>508</v>
      </c>
      <c r="B768" s="595" t="s">
        <v>1021</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1010</v>
      </c>
      <c r="C770" s="23">
        <v>45747</v>
      </c>
      <c r="D770" s="143">
        <v>0</v>
      </c>
      <c r="E770" s="11"/>
      <c r="F770" s="143" t="s">
        <v>1599</v>
      </c>
      <c r="G770" t="str">
        <f t="shared" si="11"/>
        <v>March</v>
      </c>
      <c r="H770" s="183"/>
      <c r="I770" s="183"/>
      <c r="J770" s="183"/>
      <c r="K770" s="98"/>
    </row>
    <row r="771" spans="1:11">
      <c r="A771" s="76" t="s">
        <v>349</v>
      </c>
      <c r="B771" s="88" t="s">
        <v>1000</v>
      </c>
      <c r="C771" s="23">
        <v>45747</v>
      </c>
      <c r="D771" s="143">
        <v>0</v>
      </c>
      <c r="E771" s="11"/>
      <c r="F771" s="143" t="s">
        <v>1600</v>
      </c>
      <c r="G771" t="str">
        <f t="shared" ref="G771:G834" si="12">TEXT(C771,"mmmm")</f>
        <v>March</v>
      </c>
      <c r="H771" s="183"/>
      <c r="I771" s="183"/>
      <c r="J771" s="183"/>
      <c r="K771" s="98"/>
    </row>
    <row r="772" spans="1:11">
      <c r="A772" s="235" t="s">
        <v>287</v>
      </c>
      <c r="B772" s="235" t="s">
        <v>1003</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1026</v>
      </c>
      <c r="C776" s="23">
        <v>45747</v>
      </c>
      <c r="D776" s="76">
        <v>499</v>
      </c>
      <c r="E776" s="11"/>
      <c r="F776" s="47" t="s">
        <v>1602</v>
      </c>
      <c r="G776" t="str">
        <f t="shared" si="12"/>
        <v>March</v>
      </c>
      <c r="H776" s="98"/>
      <c r="I776" s="98"/>
      <c r="J776" s="98"/>
      <c r="K776" s="98"/>
    </row>
    <row r="777" spans="1:11">
      <c r="A777" s="69" t="s">
        <v>134</v>
      </c>
      <c r="B777" s="76" t="s">
        <v>854</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1000</v>
      </c>
      <c r="C781" s="23">
        <v>45748</v>
      </c>
      <c r="D781" s="76"/>
      <c r="E781" s="11"/>
      <c r="F781" s="76" t="s">
        <v>1488</v>
      </c>
      <c r="G781" t="str">
        <f t="shared" si="12"/>
        <v>April</v>
      </c>
      <c r="H781" s="98"/>
      <c r="I781" s="98"/>
      <c r="J781" s="98"/>
      <c r="K781" s="98"/>
    </row>
    <row r="782" spans="1:11">
      <c r="A782" s="76" t="s">
        <v>265</v>
      </c>
      <c r="B782" s="76" t="s">
        <v>1003</v>
      </c>
      <c r="C782" s="23">
        <v>45748</v>
      </c>
      <c r="D782" s="76" t="s">
        <v>1466</v>
      </c>
      <c r="E782" s="11"/>
      <c r="G782" t="str">
        <f t="shared" si="12"/>
        <v>April</v>
      </c>
      <c r="H782" s="98"/>
      <c r="I782" s="98"/>
      <c r="J782" s="98"/>
      <c r="K782" s="98"/>
    </row>
    <row r="783" spans="1:11">
      <c r="A783" s="76" t="s">
        <v>285</v>
      </c>
      <c r="B783" s="76" t="s">
        <v>1003</v>
      </c>
      <c r="C783" s="23">
        <v>45748</v>
      </c>
      <c r="D783" s="76" t="s">
        <v>1466</v>
      </c>
      <c r="E783" s="11"/>
      <c r="G783" t="str">
        <f t="shared" si="12"/>
        <v>April</v>
      </c>
      <c r="H783" s="98"/>
      <c r="I783" s="98"/>
      <c r="J783" s="98"/>
      <c r="K783" s="98"/>
    </row>
    <row r="784" spans="1:11">
      <c r="A784" s="235" t="s">
        <v>508</v>
      </c>
      <c r="B784" s="595" t="s">
        <v>1021</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1000</v>
      </c>
      <c r="C786" s="23">
        <v>45748</v>
      </c>
      <c r="D786" s="76"/>
      <c r="E786" s="11"/>
      <c r="F786" s="76" t="s">
        <v>104</v>
      </c>
      <c r="G786" t="str">
        <f t="shared" si="12"/>
        <v>April</v>
      </c>
      <c r="H786" s="98"/>
      <c r="I786" s="98"/>
      <c r="J786" s="98"/>
      <c r="K786" s="98"/>
    </row>
    <row r="787" spans="1:11">
      <c r="A787" s="235" t="s">
        <v>306</v>
      </c>
      <c r="B787" s="235" t="s">
        <v>854</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1026</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1000</v>
      </c>
      <c r="C795" s="23">
        <v>45749</v>
      </c>
      <c r="D795" s="76">
        <v>0</v>
      </c>
      <c r="E795" s="11"/>
      <c r="F795" s="76" t="s">
        <v>1488</v>
      </c>
      <c r="G795" t="str">
        <f t="shared" si="12"/>
        <v>April</v>
      </c>
      <c r="H795" s="98"/>
      <c r="I795" s="98"/>
      <c r="J795" s="98"/>
      <c r="K795" s="98"/>
    </row>
    <row r="796" spans="1:11">
      <c r="A796" s="76" t="s">
        <v>265</v>
      </c>
      <c r="B796" s="76" t="s">
        <v>1003</v>
      </c>
      <c r="C796" s="23">
        <v>45749</v>
      </c>
      <c r="D796" s="76" t="s">
        <v>1466</v>
      </c>
      <c r="E796" s="11"/>
      <c r="G796" t="str">
        <f t="shared" si="12"/>
        <v>April</v>
      </c>
      <c r="H796" s="183"/>
      <c r="I796" s="183"/>
      <c r="J796" s="98"/>
      <c r="K796" s="98"/>
    </row>
    <row r="797" spans="1:11">
      <c r="A797" s="76" t="s">
        <v>285</v>
      </c>
      <c r="B797" s="76" t="s">
        <v>1003</v>
      </c>
      <c r="C797" s="23">
        <v>45749</v>
      </c>
      <c r="D797" s="76" t="s">
        <v>1466</v>
      </c>
      <c r="E797" s="11"/>
      <c r="G797" t="str">
        <f t="shared" si="12"/>
        <v>April</v>
      </c>
      <c r="H797" s="183"/>
      <c r="I797" s="183"/>
      <c r="J797" s="98"/>
      <c r="K797" s="98"/>
    </row>
    <row r="798" spans="1:11">
      <c r="A798" s="235" t="s">
        <v>508</v>
      </c>
      <c r="B798" s="595" t="s">
        <v>1021</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1000</v>
      </c>
      <c r="C800" s="23">
        <v>45749</v>
      </c>
      <c r="D800" s="76">
        <v>0</v>
      </c>
      <c r="E800" s="11"/>
      <c r="F800" s="76" t="s">
        <v>104</v>
      </c>
      <c r="G800" t="str">
        <f t="shared" si="12"/>
        <v>April</v>
      </c>
      <c r="H800" s="183"/>
      <c r="I800" s="183"/>
      <c r="J800" s="98"/>
      <c r="K800" s="98"/>
    </row>
    <row r="801" spans="1:11">
      <c r="A801" s="235" t="s">
        <v>306</v>
      </c>
      <c r="B801" s="235" t="s">
        <v>854</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1026</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1000</v>
      </c>
      <c r="C809" s="23">
        <v>45750</v>
      </c>
      <c r="D809" s="11">
        <v>192</v>
      </c>
      <c r="E809" s="11"/>
      <c r="G809" t="str">
        <f t="shared" si="12"/>
        <v>April</v>
      </c>
    </row>
    <row r="810" spans="1:11">
      <c r="A810" s="76" t="s">
        <v>269</v>
      </c>
      <c r="B810" s="76" t="s">
        <v>1003</v>
      </c>
      <c r="C810" s="23">
        <v>45750</v>
      </c>
      <c r="D810" s="89">
        <v>3867</v>
      </c>
      <c r="E810" s="11"/>
      <c r="F810" s="11" t="s">
        <v>1607</v>
      </c>
      <c r="G810" t="str">
        <f t="shared" si="12"/>
        <v>April</v>
      </c>
    </row>
    <row r="811" spans="1:11">
      <c r="A811" s="235" t="s">
        <v>508</v>
      </c>
      <c r="B811" s="595" t="s">
        <v>1021</v>
      </c>
      <c r="C811" s="23">
        <v>45750</v>
      </c>
      <c r="D811" s="89">
        <v>1328</v>
      </c>
      <c r="E811" s="11"/>
      <c r="F811" s="11" t="s">
        <v>1608</v>
      </c>
      <c r="G811" t="str">
        <f t="shared" si="12"/>
        <v>April</v>
      </c>
    </row>
    <row r="812" spans="1:11">
      <c r="A812" s="76" t="s">
        <v>412</v>
      </c>
      <c r="B812" s="176" t="s">
        <v>880</v>
      </c>
      <c r="C812" s="239">
        <v>45750</v>
      </c>
      <c r="D812" s="11">
        <v>313</v>
      </c>
      <c r="E812" s="11"/>
      <c r="F812" s="11" t="s">
        <v>1609</v>
      </c>
      <c r="G812" t="str">
        <f t="shared" si="12"/>
        <v>April</v>
      </c>
    </row>
    <row r="813" spans="1:11">
      <c r="A813" s="233" t="s">
        <v>306</v>
      </c>
      <c r="B813" s="233" t="s">
        <v>854</v>
      </c>
      <c r="C813" s="23">
        <v>45750</v>
      </c>
      <c r="D813" s="11">
        <v>344</v>
      </c>
      <c r="E813" s="11"/>
      <c r="F813" s="11" t="s">
        <v>1610</v>
      </c>
      <c r="G813" t="str">
        <f t="shared" si="12"/>
        <v>April</v>
      </c>
    </row>
    <row r="814" spans="1:11">
      <c r="A814" s="235" t="s">
        <v>378</v>
      </c>
      <c r="B814" s="235" t="s">
        <v>854</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1026</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880</v>
      </c>
      <c r="C822" s="239">
        <v>45751</v>
      </c>
      <c r="D822" s="11">
        <v>635</v>
      </c>
      <c r="E822" s="11"/>
      <c r="F822" s="11" t="s">
        <v>1615</v>
      </c>
      <c r="G822" t="str">
        <f t="shared" si="12"/>
        <v>April</v>
      </c>
    </row>
    <row r="823" spans="1:7">
      <c r="A823" s="233" t="s">
        <v>279</v>
      </c>
      <c r="B823" s="270" t="s">
        <v>1000</v>
      </c>
      <c r="C823" s="23">
        <v>45751</v>
      </c>
      <c r="E823" s="11"/>
      <c r="F823" s="76" t="s">
        <v>1575</v>
      </c>
      <c r="G823" t="str">
        <f t="shared" si="12"/>
        <v>April</v>
      </c>
    </row>
    <row r="824" spans="1:7">
      <c r="A824" s="76" t="s">
        <v>269</v>
      </c>
      <c r="B824" s="76" t="s">
        <v>1003</v>
      </c>
      <c r="C824" s="23">
        <v>45751</v>
      </c>
      <c r="D824" s="11">
        <v>594</v>
      </c>
      <c r="E824" s="11"/>
      <c r="F824" s="11" t="s">
        <v>1616</v>
      </c>
      <c r="G824" t="str">
        <f t="shared" si="12"/>
        <v>April</v>
      </c>
    </row>
    <row r="825" spans="1:7">
      <c r="A825" s="76" t="s">
        <v>285</v>
      </c>
      <c r="B825" s="76" t="s">
        <v>1003</v>
      </c>
      <c r="C825" s="23">
        <v>45751</v>
      </c>
      <c r="E825" s="11"/>
      <c r="F825" s="76" t="s">
        <v>1617</v>
      </c>
      <c r="G825" t="str">
        <f t="shared" si="12"/>
        <v>April</v>
      </c>
    </row>
    <row r="826" spans="1:7">
      <c r="A826" s="76" t="s">
        <v>300</v>
      </c>
      <c r="B826" s="76" t="s">
        <v>1003</v>
      </c>
      <c r="C826" s="23">
        <v>45751</v>
      </c>
      <c r="E826" s="11"/>
      <c r="F826" s="76" t="s">
        <v>1586</v>
      </c>
      <c r="G826" t="str">
        <f t="shared" si="12"/>
        <v>April</v>
      </c>
    </row>
    <row r="827" spans="1:7">
      <c r="A827" s="76" t="s">
        <v>508</v>
      </c>
      <c r="B827" s="91" t="s">
        <v>1021</v>
      </c>
      <c r="C827" s="23">
        <v>45751</v>
      </c>
      <c r="D827" s="11">
        <v>397</v>
      </c>
      <c r="E827" s="11"/>
      <c r="F827" s="11" t="s">
        <v>1618</v>
      </c>
      <c r="G827" t="str">
        <f t="shared" si="12"/>
        <v>April</v>
      </c>
    </row>
    <row r="828" spans="1:7">
      <c r="A828" s="235" t="s">
        <v>376</v>
      </c>
      <c r="B828" s="235" t="s">
        <v>854</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1026</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854</v>
      </c>
      <c r="C836" s="23">
        <v>45754</v>
      </c>
      <c r="D836" s="11">
        <v>990</v>
      </c>
      <c r="E836" s="11"/>
      <c r="F836" s="11" t="s">
        <v>1601</v>
      </c>
      <c r="G836" t="str">
        <f t="shared" si="13"/>
        <v>April</v>
      </c>
    </row>
    <row r="837" spans="1:7">
      <c r="A837" s="76" t="s">
        <v>269</v>
      </c>
      <c r="B837" s="76" t="s">
        <v>1003</v>
      </c>
      <c r="C837" s="23">
        <v>45754</v>
      </c>
      <c r="D837" s="11">
        <v>367</v>
      </c>
      <c r="E837" s="11"/>
      <c r="F837" s="11" t="s">
        <v>1621</v>
      </c>
      <c r="G837" t="str">
        <f t="shared" si="13"/>
        <v>April</v>
      </c>
    </row>
    <row r="838" spans="1:7">
      <c r="A838" s="76" t="s">
        <v>279</v>
      </c>
      <c r="B838" s="88" t="s">
        <v>1000</v>
      </c>
      <c r="C838" s="23">
        <v>45754</v>
      </c>
      <c r="D838" s="76">
        <v>132</v>
      </c>
      <c r="E838" s="11"/>
      <c r="G838" t="str">
        <f t="shared" si="13"/>
        <v>April</v>
      </c>
    </row>
    <row r="839" spans="1:7">
      <c r="A839" s="76" t="s">
        <v>427</v>
      </c>
      <c r="B839" s="88" t="s">
        <v>1000</v>
      </c>
      <c r="C839" s="23">
        <v>45754</v>
      </c>
      <c r="D839" s="76">
        <v>370</v>
      </c>
      <c r="E839" s="11"/>
      <c r="G839" t="str">
        <f t="shared" si="13"/>
        <v>April</v>
      </c>
    </row>
    <row r="840" spans="1:7">
      <c r="A840" s="235" t="s">
        <v>392</v>
      </c>
      <c r="B840" s="235" t="s">
        <v>1029</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1029</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854</v>
      </c>
      <c r="C847" s="23">
        <v>45755</v>
      </c>
      <c r="D847" s="89">
        <v>1871</v>
      </c>
      <c r="E847" s="11"/>
      <c r="F847" s="11" t="s">
        <v>1625</v>
      </c>
      <c r="G847" t="str">
        <f t="shared" si="13"/>
        <v>April</v>
      </c>
    </row>
    <row r="848" spans="1:7">
      <c r="A848" s="76" t="s">
        <v>392</v>
      </c>
      <c r="B848" s="76" t="s">
        <v>1029</v>
      </c>
      <c r="C848" s="23">
        <v>45755</v>
      </c>
      <c r="D848" s="11">
        <v>343</v>
      </c>
      <c r="E848" s="11"/>
      <c r="G848" t="str">
        <f t="shared" si="13"/>
        <v>April</v>
      </c>
    </row>
    <row r="849" spans="1:7">
      <c r="A849" s="235" t="s">
        <v>429</v>
      </c>
      <c r="B849" s="595" t="s">
        <v>1021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1026</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854</v>
      </c>
      <c r="C858" s="23">
        <v>45756</v>
      </c>
      <c r="D858" s="89">
        <v>1307</v>
      </c>
      <c r="E858" s="11"/>
      <c r="F858" s="34" t="s">
        <v>1626</v>
      </c>
      <c r="G858" t="str">
        <f t="shared" si="13"/>
        <v>April</v>
      </c>
    </row>
    <row r="859" spans="1:7">
      <c r="A859" s="76" t="s">
        <v>269</v>
      </c>
      <c r="B859" s="76" t="s">
        <v>1003</v>
      </c>
      <c r="C859" s="23">
        <v>45756</v>
      </c>
      <c r="E859" s="11"/>
      <c r="F859" s="34" t="s">
        <v>1627</v>
      </c>
      <c r="G859" t="str">
        <f t="shared" si="13"/>
        <v>April</v>
      </c>
    </row>
    <row r="860" spans="1:7">
      <c r="A860" s="76" t="s">
        <v>321</v>
      </c>
      <c r="B860" s="88" t="s">
        <v>1000</v>
      </c>
      <c r="C860" s="23">
        <v>45756</v>
      </c>
      <c r="D860" s="89">
        <v>1376</v>
      </c>
      <c r="E860" s="11"/>
      <c r="F860" s="11" t="s">
        <v>1628</v>
      </c>
      <c r="G860" t="str">
        <f t="shared" si="13"/>
        <v>April</v>
      </c>
    </row>
    <row r="861" spans="1:7">
      <c r="A861" s="235" t="s">
        <v>314</v>
      </c>
      <c r="B861" s="235" t="s">
        <v>1010</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1026</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1000</v>
      </c>
      <c r="C871" s="23">
        <v>45757</v>
      </c>
      <c r="D871" s="11">
        <v>875</v>
      </c>
      <c r="E871" s="11"/>
      <c r="F871" s="11" t="s">
        <v>1629</v>
      </c>
      <c r="G871" t="str">
        <f t="shared" si="13"/>
        <v>April</v>
      </c>
    </row>
    <row r="872" spans="1:7">
      <c r="A872" s="235" t="s">
        <v>343</v>
      </c>
      <c r="B872" s="235" t="s">
        <v>1010</v>
      </c>
      <c r="C872" s="23">
        <v>45757</v>
      </c>
      <c r="D872" s="11">
        <v>711</v>
      </c>
      <c r="E872" s="11"/>
      <c r="F872" s="11" t="s">
        <v>1630</v>
      </c>
      <c r="G872" t="str">
        <f t="shared" si="13"/>
        <v>April</v>
      </c>
    </row>
    <row r="873" spans="1:7">
      <c r="A873" s="76" t="s">
        <v>314</v>
      </c>
      <c r="B873" s="176" t="s">
        <v>880</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1010</v>
      </c>
      <c r="C877" s="23">
        <v>45758</v>
      </c>
      <c r="D877" s="11">
        <v>431</v>
      </c>
      <c r="E877" s="11"/>
      <c r="G877" t="str">
        <f t="shared" si="13"/>
        <v>April</v>
      </c>
    </row>
    <row r="878" spans="1:7">
      <c r="A878" s="235" t="s">
        <v>321</v>
      </c>
      <c r="B878" s="245" t="s">
        <v>1000</v>
      </c>
      <c r="C878" s="23">
        <v>45758</v>
      </c>
      <c r="D878" s="89">
        <v>1301</v>
      </c>
      <c r="E878" s="11"/>
      <c r="F878" s="11" t="s">
        <v>1633</v>
      </c>
      <c r="G878" t="str">
        <f t="shared" si="13"/>
        <v>April</v>
      </c>
    </row>
    <row r="879" spans="1:7">
      <c r="A879" s="76" t="s">
        <v>343</v>
      </c>
      <c r="B879" s="176" t="s">
        <v>880</v>
      </c>
      <c r="C879" s="239">
        <v>45758</v>
      </c>
      <c r="D879" s="11">
        <v>695</v>
      </c>
      <c r="E879" s="11"/>
      <c r="F879" s="11" t="s">
        <v>1634</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850</v>
      </c>
      <c r="C882" s="23">
        <v>45758</v>
      </c>
      <c r="E882" s="11"/>
      <c r="F882" s="76" t="s">
        <v>1635</v>
      </c>
      <c r="G882" t="str">
        <f t="shared" si="13"/>
        <v>April</v>
      </c>
    </row>
    <row r="883" spans="1:7">
      <c r="A883" s="76" t="s">
        <v>406</v>
      </c>
      <c r="B883" s="76" t="s">
        <v>850</v>
      </c>
      <c r="C883" s="23">
        <v>45758</v>
      </c>
      <c r="E883" s="11"/>
      <c r="F883" s="76" t="s">
        <v>1636</v>
      </c>
      <c r="G883" t="str">
        <f t="shared" si="13"/>
        <v>April</v>
      </c>
    </row>
    <row r="884" spans="1:7">
      <c r="A884" s="235" t="s">
        <v>267</v>
      </c>
      <c r="B884" s="245" t="s">
        <v>1000</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1010</v>
      </c>
      <c r="C888" s="23">
        <v>45761</v>
      </c>
      <c r="D888" s="11">
        <v>276</v>
      </c>
      <c r="E888" s="11"/>
      <c r="F888" s="76"/>
      <c r="G888" t="str">
        <f t="shared" si="13"/>
        <v>April</v>
      </c>
    </row>
    <row r="889" spans="1:7">
      <c r="A889" s="76" t="s">
        <v>321</v>
      </c>
      <c r="B889" s="88" t="s">
        <v>1000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880</v>
      </c>
      <c r="C892" s="239">
        <v>45761</v>
      </c>
      <c r="D892" s="11">
        <v>796</v>
      </c>
      <c r="E892" s="11"/>
      <c r="F892" s="11" t="s">
        <v>1641</v>
      </c>
      <c r="G892" t="str">
        <f t="shared" si="13"/>
        <v>April</v>
      </c>
    </row>
    <row r="893" spans="1:7">
      <c r="A893" s="233" t="s">
        <v>345</v>
      </c>
      <c r="B893" s="233" t="s">
        <v>1010</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1010</v>
      </c>
      <c r="C898" s="23">
        <v>45762</v>
      </c>
      <c r="D898" s="11">
        <v>779</v>
      </c>
      <c r="E898" s="11"/>
      <c r="F898" s="11" t="s">
        <v>1464</v>
      </c>
      <c r="G898" t="str">
        <f t="shared" si="13"/>
        <v>April</v>
      </c>
    </row>
    <row r="899" spans="1:7">
      <c r="A899" s="76" t="s">
        <v>321</v>
      </c>
      <c r="B899" s="88" t="s">
        <v>1000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880</v>
      </c>
      <c r="C902" s="239">
        <v>45762</v>
      </c>
      <c r="D902" s="89">
        <v>1929</v>
      </c>
      <c r="E902" s="11"/>
      <c r="F902" s="11" t="s">
        <v>1646</v>
      </c>
      <c r="G902" t="str">
        <f t="shared" si="14"/>
        <v>April</v>
      </c>
    </row>
    <row r="903" spans="1:7">
      <c r="A903" s="234" t="s">
        <v>345</v>
      </c>
      <c r="B903" s="234" t="s">
        <v>1010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850</v>
      </c>
      <c r="C905" s="23">
        <v>45762</v>
      </c>
      <c r="E905" s="11"/>
      <c r="F905" s="76" t="s">
        <v>1647</v>
      </c>
      <c r="G905" t="str">
        <f t="shared" si="14"/>
        <v>April</v>
      </c>
    </row>
    <row r="906" spans="1:7">
      <c r="A906" s="76" t="s">
        <v>406</v>
      </c>
      <c r="B906" s="76" t="s">
        <v>850</v>
      </c>
      <c r="C906" s="23">
        <v>45762</v>
      </c>
      <c r="E906" s="11"/>
      <c r="F906" s="76" t="s">
        <v>1647</v>
      </c>
      <c r="G906" t="str">
        <f t="shared" si="14"/>
        <v>April</v>
      </c>
    </row>
    <row r="907" spans="1:7">
      <c r="A907" s="235" t="s">
        <v>361</v>
      </c>
      <c r="B907" s="235" t="s">
        <v>850</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854</v>
      </c>
      <c r="C910" s="23">
        <v>45762</v>
      </c>
      <c r="D910" s="89">
        <v>1538</v>
      </c>
      <c r="E910" s="11"/>
      <c r="F910" s="11" t="s">
        <v>1648</v>
      </c>
      <c r="G910" t="str">
        <f t="shared" si="14"/>
        <v>April</v>
      </c>
    </row>
    <row r="911" spans="1:7">
      <c r="A911" s="76" t="s">
        <v>302</v>
      </c>
      <c r="B911" s="88" t="s">
        <v>1000</v>
      </c>
      <c r="C911" s="23">
        <v>45763</v>
      </c>
      <c r="E911" s="11"/>
      <c r="F911" s="76" t="s">
        <v>1649</v>
      </c>
      <c r="G911" t="str">
        <f t="shared" si="14"/>
        <v>April</v>
      </c>
    </row>
    <row r="912" spans="1:7">
      <c r="A912" s="76" t="s">
        <v>310</v>
      </c>
      <c r="B912" s="76" t="s">
        <v>854</v>
      </c>
      <c r="C912" s="23">
        <v>45763</v>
      </c>
      <c r="D912" s="89">
        <v>2713</v>
      </c>
      <c r="E912" s="11"/>
      <c r="F912" s="11" t="s">
        <v>1650</v>
      </c>
      <c r="G912" t="str">
        <f t="shared" si="14"/>
        <v>April</v>
      </c>
    </row>
    <row r="913" spans="1:7">
      <c r="A913" s="76" t="s">
        <v>314</v>
      </c>
      <c r="B913" s="76" t="s">
        <v>1010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880</v>
      </c>
      <c r="C916" s="239">
        <v>45763</v>
      </c>
      <c r="D916" s="11">
        <v>876</v>
      </c>
      <c r="E916" s="11"/>
      <c r="F916" s="34" t="s">
        <v>1654</v>
      </c>
      <c r="G916" t="str">
        <f t="shared" si="14"/>
        <v>April</v>
      </c>
    </row>
    <row r="917" spans="1:7">
      <c r="A917" s="234" t="s">
        <v>345</v>
      </c>
      <c r="B917" s="234" t="s">
        <v>1010</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880</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880</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854</v>
      </c>
      <c r="C925" s="23">
        <v>45764</v>
      </c>
      <c r="D925" s="11">
        <v>862</v>
      </c>
      <c r="E925" s="11"/>
      <c r="F925" s="11" t="s">
        <v>1656</v>
      </c>
      <c r="G925" t="str">
        <f t="shared" si="14"/>
        <v>April</v>
      </c>
    </row>
    <row r="926" spans="1:7">
      <c r="A926" s="233" t="s">
        <v>314</v>
      </c>
      <c r="B926" s="233" t="s">
        <v>1010</v>
      </c>
      <c r="C926" s="23">
        <v>45764</v>
      </c>
      <c r="D926" s="11">
        <v>338</v>
      </c>
      <c r="E926" s="11"/>
      <c r="F926" s="11" t="s">
        <v>1657</v>
      </c>
      <c r="G926" t="str">
        <f t="shared" si="14"/>
        <v>April</v>
      </c>
    </row>
    <row r="927" spans="1:7">
      <c r="A927" s="233" t="s">
        <v>321</v>
      </c>
      <c r="B927" s="88" t="s">
        <v>1000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880</v>
      </c>
      <c r="C930" s="239">
        <v>45764</v>
      </c>
      <c r="D930" s="11">
        <v>651</v>
      </c>
      <c r="E930" s="11"/>
      <c r="F930" s="11" t="s">
        <v>1660</v>
      </c>
      <c r="G930" t="str">
        <f t="shared" si="14"/>
        <v>April</v>
      </c>
    </row>
    <row r="931" spans="1:7">
      <c r="A931" s="234" t="s">
        <v>345</v>
      </c>
      <c r="B931" s="234" t="s">
        <v>1010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854</v>
      </c>
      <c r="C937" s="23">
        <v>45765</v>
      </c>
      <c r="D937" s="89">
        <v>1507</v>
      </c>
      <c r="E937" s="11"/>
      <c r="F937" s="34" t="s">
        <v>1662</v>
      </c>
      <c r="G937" t="str">
        <f t="shared" si="14"/>
        <v>April</v>
      </c>
    </row>
    <row r="938" spans="1:7">
      <c r="A938" s="233" t="s">
        <v>314</v>
      </c>
      <c r="B938" s="233" t="s">
        <v>1010</v>
      </c>
      <c r="C938" s="23">
        <v>45765</v>
      </c>
      <c r="D938" s="11">
        <v>26</v>
      </c>
      <c r="E938" s="11"/>
      <c r="F938" s="11" t="s">
        <v>1663</v>
      </c>
      <c r="G938" t="str">
        <f t="shared" si="14"/>
        <v>April</v>
      </c>
    </row>
    <row r="939" spans="1:7">
      <c r="A939" s="233" t="s">
        <v>321</v>
      </c>
      <c r="B939" s="88" t="s">
        <v>1000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1000</v>
      </c>
      <c r="C942" s="23">
        <v>45765</v>
      </c>
      <c r="D942" s="11">
        <v>706</v>
      </c>
      <c r="E942" s="11"/>
      <c r="F942" s="11" t="s">
        <v>1482</v>
      </c>
      <c r="G942" t="str">
        <f t="shared" si="14"/>
        <v>April</v>
      </c>
    </row>
    <row r="943" spans="1:7">
      <c r="A943" s="235" t="s">
        <v>345</v>
      </c>
      <c r="B943" s="235" t="s">
        <v>1010</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850</v>
      </c>
      <c r="C946" s="23">
        <v>45765</v>
      </c>
      <c r="E946" s="11"/>
      <c r="F946" s="235" t="s">
        <v>1669</v>
      </c>
      <c r="G946" t="str">
        <f t="shared" si="14"/>
        <v>April</v>
      </c>
    </row>
    <row r="947" spans="1:7">
      <c r="A947" s="240" t="s">
        <v>361</v>
      </c>
      <c r="B947" s="240" t="s">
        <v>850</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1021</v>
      </c>
      <c r="C950" s="23">
        <v>45768</v>
      </c>
      <c r="E950" s="11"/>
      <c r="F950" s="76" t="s">
        <v>1672</v>
      </c>
      <c r="G950" t="str">
        <f t="shared" ref="G950:G983" si="15">TEXT(C950,"mmmm")</f>
        <v>April</v>
      </c>
    </row>
    <row r="951" spans="1:7">
      <c r="A951" s="233" t="s">
        <v>314</v>
      </c>
      <c r="B951" s="233" t="s">
        <v>1010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1026</v>
      </c>
      <c r="C954" s="23">
        <v>45768</v>
      </c>
      <c r="D954" s="11">
        <v>621</v>
      </c>
      <c r="F954" s="50"/>
      <c r="G954" t="str">
        <f t="shared" si="15"/>
        <v>April</v>
      </c>
    </row>
    <row r="955" spans="1:7">
      <c r="A955" s="76" t="s">
        <v>337</v>
      </c>
      <c r="B955" s="176" t="s">
        <v>880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880</v>
      </c>
      <c r="C957" s="239">
        <v>45768</v>
      </c>
      <c r="F957" s="76" t="s">
        <v>1465</v>
      </c>
      <c r="G957" t="str">
        <f t="shared" si="15"/>
        <v>April</v>
      </c>
    </row>
    <row r="958" spans="1:7">
      <c r="A958" s="233" t="s">
        <v>345</v>
      </c>
      <c r="B958" s="233" t="s">
        <v>1010</v>
      </c>
      <c r="C958" s="23">
        <v>45768</v>
      </c>
      <c r="E958" s="11"/>
      <c r="F958" s="103" t="s">
        <v>1642</v>
      </c>
      <c r="G958" t="str">
        <f t="shared" si="15"/>
        <v>April</v>
      </c>
    </row>
    <row r="959" spans="1:7">
      <c r="A959" s="240" t="s">
        <v>349</v>
      </c>
      <c r="B959" s="76" t="s">
        <v>850</v>
      </c>
      <c r="C959" s="23">
        <v>45768</v>
      </c>
      <c r="E959" s="11"/>
      <c r="F959" s="240" t="s">
        <v>1669</v>
      </c>
      <c r="G959" t="str">
        <f t="shared" si="15"/>
        <v>April</v>
      </c>
    </row>
    <row r="960" spans="1:7">
      <c r="A960" s="559" t="s">
        <v>406</v>
      </c>
      <c r="B960" s="235" t="s">
        <v>850</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1021</v>
      </c>
      <c r="C962" s="248">
        <v>45769</v>
      </c>
      <c r="D962" s="103"/>
      <c r="E962" s="182"/>
      <c r="F962" s="103"/>
      <c r="G962" t="str">
        <f t="shared" si="15"/>
        <v>April</v>
      </c>
    </row>
    <row r="963" spans="1:7">
      <c r="A963" s="233" t="s">
        <v>314</v>
      </c>
      <c r="B963" s="233" t="s">
        <v>1010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1026</v>
      </c>
      <c r="C965" s="248">
        <v>45769</v>
      </c>
      <c r="D965" s="11">
        <v>464</v>
      </c>
      <c r="F965" s="11" t="s">
        <v>1680</v>
      </c>
      <c r="G965" t="str">
        <f t="shared" si="15"/>
        <v>April</v>
      </c>
    </row>
    <row r="966" spans="1:7">
      <c r="A966" s="76" t="s">
        <v>337</v>
      </c>
      <c r="B966" s="176" t="s">
        <v>880</v>
      </c>
      <c r="C966" s="248">
        <v>45769</v>
      </c>
      <c r="D966" s="11">
        <v>951</v>
      </c>
      <c r="F966" s="11" t="s">
        <v>1681</v>
      </c>
      <c r="G966" t="str">
        <f t="shared" si="15"/>
        <v>April</v>
      </c>
    </row>
    <row r="967" spans="1:7">
      <c r="A967" s="233" t="s">
        <v>339</v>
      </c>
      <c r="B967" s="233" t="s">
        <v>854</v>
      </c>
      <c r="C967" s="248">
        <v>45769</v>
      </c>
      <c r="D967" s="89">
        <v>1864</v>
      </c>
      <c r="F967" s="11" t="s">
        <v>1682</v>
      </c>
      <c r="G967" t="str">
        <f t="shared" si="15"/>
        <v>April</v>
      </c>
    </row>
    <row r="968" spans="1:7">
      <c r="A968" s="234" t="s">
        <v>345</v>
      </c>
      <c r="B968" s="234" t="s">
        <v>1010</v>
      </c>
      <c r="C968" s="248">
        <v>45769</v>
      </c>
      <c r="F968" s="103" t="s">
        <v>1642</v>
      </c>
      <c r="G968" t="str">
        <f t="shared" si="15"/>
        <v>April</v>
      </c>
    </row>
    <row r="969" spans="1:7">
      <c r="A969" s="76" t="s">
        <v>366</v>
      </c>
      <c r="B969" s="176" t="s">
        <v>880</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1003</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1021</v>
      </c>
      <c r="C976" s="23">
        <v>45770</v>
      </c>
      <c r="D976" s="89">
        <v>2348</v>
      </c>
      <c r="F976" s="11" t="s">
        <v>1688</v>
      </c>
      <c r="G976" t="str">
        <f t="shared" si="15"/>
        <v>April</v>
      </c>
    </row>
    <row r="977" spans="1:7">
      <c r="A977" s="233" t="s">
        <v>314</v>
      </c>
      <c r="B977" s="233" t="s">
        <v>1010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854</v>
      </c>
      <c r="C979" s="23">
        <v>45770</v>
      </c>
      <c r="F979" s="240" t="s">
        <v>1689</v>
      </c>
      <c r="G979" t="str">
        <f t="shared" si="15"/>
        <v>April</v>
      </c>
    </row>
    <row r="980" spans="1:7">
      <c r="A980" s="234" t="s">
        <v>335</v>
      </c>
      <c r="B980" s="234" t="s">
        <v>1026</v>
      </c>
      <c r="C980" s="23">
        <v>45770</v>
      </c>
      <c r="F980" s="240" t="s">
        <v>1690</v>
      </c>
      <c r="G980" t="str">
        <f t="shared" si="15"/>
        <v>April</v>
      </c>
    </row>
    <row r="981" spans="1:7">
      <c r="A981" s="76" t="s">
        <v>337</v>
      </c>
      <c r="B981" s="176" t="s">
        <v>880</v>
      </c>
      <c r="C981" s="239">
        <v>45770</v>
      </c>
      <c r="D981" s="89">
        <v>1598</v>
      </c>
      <c r="G981" t="str">
        <f t="shared" si="15"/>
        <v>April</v>
      </c>
    </row>
    <row r="982" spans="1:7">
      <c r="A982" s="234" t="s">
        <v>339</v>
      </c>
      <c r="B982" s="234" t="s">
        <v>854</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1003</v>
      </c>
      <c r="C984" s="23">
        <v>45770</v>
      </c>
      <c r="F984" s="249" t="s">
        <v>1693</v>
      </c>
    </row>
    <row r="985" spans="1:7">
      <c r="A985" s="559" t="s">
        <v>406</v>
      </c>
      <c r="B985" s="559" t="s">
        <v>1003</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854</v>
      </c>
      <c r="C990" s="23">
        <v>45771</v>
      </c>
      <c r="D990" s="11">
        <v>988</v>
      </c>
      <c r="F990" s="34" t="s">
        <v>1697</v>
      </c>
      <c r="G990" t="str">
        <f t="shared" si="16"/>
        <v>April</v>
      </c>
    </row>
    <row r="991" spans="1:7">
      <c r="A991" s="233" t="s">
        <v>333</v>
      </c>
      <c r="B991" s="233" t="s">
        <v>1026</v>
      </c>
      <c r="C991" s="23">
        <v>45771</v>
      </c>
      <c r="D991" s="11">
        <v>588</v>
      </c>
      <c r="F991" s="11" t="s">
        <v>1618</v>
      </c>
      <c r="G991" t="str">
        <f t="shared" si="16"/>
        <v>April</v>
      </c>
    </row>
    <row r="992" spans="1:7">
      <c r="A992" s="234" t="s">
        <v>335</v>
      </c>
      <c r="B992" s="234" t="s">
        <v>1026</v>
      </c>
      <c r="C992" s="23">
        <v>45771</v>
      </c>
      <c r="F992" s="240" t="s">
        <v>1698</v>
      </c>
      <c r="G992" t="str">
        <f t="shared" si="16"/>
        <v>April</v>
      </c>
    </row>
    <row r="993" spans="1:7">
      <c r="A993" s="76" t="s">
        <v>337</v>
      </c>
      <c r="B993" s="176" t="s">
        <v>880</v>
      </c>
      <c r="C993" s="239">
        <v>45771</v>
      </c>
      <c r="D993" s="89">
        <v>1671</v>
      </c>
      <c r="F993" s="34" t="s">
        <v>1699</v>
      </c>
      <c r="G993" t="str">
        <f t="shared" si="16"/>
        <v>April</v>
      </c>
    </row>
    <row r="994" spans="1:7">
      <c r="A994" s="233" t="s">
        <v>339</v>
      </c>
      <c r="B994" s="233" t="s">
        <v>854</v>
      </c>
      <c r="C994" s="23">
        <v>45771</v>
      </c>
      <c r="D994" s="89">
        <v>1095</v>
      </c>
      <c r="F994" s="34" t="s">
        <v>1700</v>
      </c>
      <c r="G994" t="str">
        <f t="shared" si="16"/>
        <v>April</v>
      </c>
    </row>
    <row r="995" spans="1:7">
      <c r="A995" s="234" t="s">
        <v>345</v>
      </c>
      <c r="B995" s="234" t="s">
        <v>1010</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1003</v>
      </c>
      <c r="C997" s="23">
        <v>45771</v>
      </c>
      <c r="F997" s="240" t="s">
        <v>1702</v>
      </c>
      <c r="G997" t="str">
        <f t="shared" si="16"/>
        <v>April</v>
      </c>
    </row>
    <row r="998" spans="1:7">
      <c r="A998" s="559" t="s">
        <v>422</v>
      </c>
      <c r="B998" s="559" t="s">
        <v>1003</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1021</v>
      </c>
      <c r="C1003" s="23">
        <v>45772</v>
      </c>
      <c r="D1003" s="89">
        <v>1108</v>
      </c>
      <c r="F1003" s="11" t="s">
        <v>1707</v>
      </c>
      <c r="G1003" t="str">
        <f t="shared" si="16"/>
        <v>April</v>
      </c>
    </row>
    <row r="1004" spans="1:7">
      <c r="A1004" s="252" t="s">
        <v>329</v>
      </c>
      <c r="B1004" s="233" t="s">
        <v>854</v>
      </c>
      <c r="C1004" s="23">
        <v>45772</v>
      </c>
      <c r="F1004" s="240" t="s">
        <v>1708</v>
      </c>
      <c r="G1004" t="str">
        <f t="shared" si="16"/>
        <v>April</v>
      </c>
    </row>
    <row r="1005" spans="1:7">
      <c r="A1005" s="253" t="s">
        <v>333</v>
      </c>
      <c r="B1005" s="234" t="s">
        <v>1026</v>
      </c>
      <c r="C1005" s="23">
        <v>45772</v>
      </c>
      <c r="D1005" s="11">
        <v>431</v>
      </c>
      <c r="F1005" s="11" t="s">
        <v>1709</v>
      </c>
      <c r="G1005" t="str">
        <f t="shared" si="16"/>
        <v>April</v>
      </c>
    </row>
    <row r="1006" spans="1:7">
      <c r="A1006" s="69" t="s">
        <v>331</v>
      </c>
      <c r="B1006" s="176" t="s">
        <v>880</v>
      </c>
      <c r="C1006" s="239">
        <v>45772</v>
      </c>
      <c r="D1006" s="11">
        <v>385</v>
      </c>
      <c r="F1006" s="11" t="s">
        <v>1464</v>
      </c>
      <c r="G1006" t="str">
        <f t="shared" si="16"/>
        <v>April</v>
      </c>
    </row>
    <row r="1007" spans="1:7">
      <c r="A1007" s="253" t="s">
        <v>339</v>
      </c>
      <c r="B1007" s="234" t="s">
        <v>854</v>
      </c>
      <c r="C1007" s="23">
        <v>45772</v>
      </c>
      <c r="F1007" s="240" t="s">
        <v>1708</v>
      </c>
      <c r="G1007" t="str">
        <f t="shared" si="16"/>
        <v>April</v>
      </c>
    </row>
    <row r="1008" spans="1:7">
      <c r="A1008" s="69" t="s">
        <v>343</v>
      </c>
      <c r="B1008" s="176" t="s">
        <v>880</v>
      </c>
      <c r="C1008" s="239">
        <v>45772</v>
      </c>
      <c r="F1008" s="76" t="s">
        <v>104</v>
      </c>
      <c r="G1008" t="str">
        <f t="shared" si="16"/>
        <v>April</v>
      </c>
    </row>
    <row r="1009" spans="1:7">
      <c r="A1009" s="253" t="s">
        <v>345</v>
      </c>
      <c r="B1009" s="234" t="s">
        <v>1010</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1021</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880</v>
      </c>
      <c r="C1017" s="239">
        <v>45775</v>
      </c>
      <c r="D1017" s="11">
        <v>813</v>
      </c>
      <c r="F1017" s="11" t="s">
        <v>1714</v>
      </c>
      <c r="G1017" t="str">
        <f t="shared" si="16"/>
        <v>April</v>
      </c>
    </row>
    <row r="1018" spans="1:7">
      <c r="A1018" s="253" t="s">
        <v>333</v>
      </c>
      <c r="B1018" s="234" t="s">
        <v>1026</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1021</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880</v>
      </c>
      <c r="C1026" s="239">
        <v>45776</v>
      </c>
      <c r="D1026" s="89">
        <v>1597</v>
      </c>
      <c r="F1026" s="11" t="s">
        <v>1721</v>
      </c>
      <c r="G1026" t="str">
        <f t="shared" si="16"/>
        <v>April</v>
      </c>
    </row>
    <row r="1027" spans="1:7">
      <c r="A1027" s="253" t="s">
        <v>333</v>
      </c>
      <c r="B1027" s="234" t="s">
        <v>1026</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1010</v>
      </c>
      <c r="C1032" s="23">
        <v>45777</v>
      </c>
      <c r="F1032" s="76" t="s">
        <v>104</v>
      </c>
      <c r="G1032" t="str">
        <f t="shared" si="16"/>
        <v>April</v>
      </c>
    </row>
    <row r="1033" spans="1:7">
      <c r="A1033" s="253" t="s">
        <v>327</v>
      </c>
      <c r="B1033" s="235" t="s">
        <v>1021</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880</v>
      </c>
      <c r="C1035" s="239">
        <v>45777</v>
      </c>
      <c r="D1035" s="89">
        <v>1632</v>
      </c>
      <c r="F1035" s="11" t="s">
        <v>1725</v>
      </c>
      <c r="G1035" t="str">
        <f t="shared" si="16"/>
        <v>April</v>
      </c>
    </row>
    <row r="1036" spans="1:7">
      <c r="A1036" s="252" t="s">
        <v>333</v>
      </c>
      <c r="B1036" s="233" t="s">
        <v>1026</v>
      </c>
      <c r="C1036" s="23">
        <v>45777</v>
      </c>
      <c r="D1036" s="89">
        <v>1498</v>
      </c>
      <c r="F1036" s="11" t="s">
        <v>1726</v>
      </c>
      <c r="G1036" t="str">
        <f t="shared" si="16"/>
        <v>April</v>
      </c>
    </row>
    <row r="1037" spans="1:7">
      <c r="A1037" s="252" t="s">
        <v>339</v>
      </c>
      <c r="B1037" s="233" t="s">
        <v>1000</v>
      </c>
      <c r="C1037" s="23">
        <v>45777</v>
      </c>
      <c r="D1037" s="11">
        <v>594</v>
      </c>
      <c r="F1037" s="11" t="s">
        <v>1727</v>
      </c>
      <c r="G1037" t="str">
        <f t="shared" si="16"/>
        <v>April</v>
      </c>
    </row>
    <row r="1038" spans="1:7">
      <c r="A1038" s="253" t="s">
        <v>427</v>
      </c>
      <c r="B1038" s="235" t="s">
        <v>1021</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1010</v>
      </c>
      <c r="C1042" s="23">
        <v>45778</v>
      </c>
      <c r="E1042" s="11"/>
      <c r="F1042" s="76" t="s">
        <v>104</v>
      </c>
      <c r="G1042" t="str">
        <f t="shared" si="16"/>
        <v>May</v>
      </c>
    </row>
    <row r="1043" spans="1:7">
      <c r="A1043" s="69" t="s">
        <v>312</v>
      </c>
      <c r="B1043" s="76" t="s">
        <v>1021</v>
      </c>
      <c r="C1043" s="23">
        <v>45778</v>
      </c>
      <c r="E1043" s="11"/>
      <c r="F1043" s="76" t="s">
        <v>1728</v>
      </c>
    </row>
    <row r="1044" spans="1:7">
      <c r="A1044" s="627" t="s">
        <v>327</v>
      </c>
      <c r="B1044" s="235" t="s">
        <v>1021</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880</v>
      </c>
      <c r="C1046" s="239">
        <v>45778</v>
      </c>
      <c r="D1046" s="11">
        <v>692</v>
      </c>
      <c r="E1046" s="11"/>
      <c r="F1046" s="11" t="s">
        <v>1732</v>
      </c>
      <c r="G1046" t="str">
        <f t="shared" si="16"/>
        <v>May</v>
      </c>
    </row>
    <row r="1047" spans="1:7">
      <c r="A1047" s="252" t="s">
        <v>333</v>
      </c>
      <c r="B1047" s="233" t="s">
        <v>1026</v>
      </c>
      <c r="C1047" s="23">
        <v>45778</v>
      </c>
      <c r="D1047" s="11">
        <v>229</v>
      </c>
      <c r="E1047" s="11"/>
      <c r="F1047" s="11" t="s">
        <v>1733</v>
      </c>
      <c r="G1047" t="str">
        <f t="shared" si="16"/>
        <v>May</v>
      </c>
    </row>
    <row r="1048" spans="1:7">
      <c r="A1048" s="69" t="s">
        <v>339</v>
      </c>
      <c r="B1048" s="76" t="s">
        <v>1021</v>
      </c>
      <c r="C1048" s="23">
        <v>45778</v>
      </c>
      <c r="E1048" s="11"/>
      <c r="F1048" s="76" t="s">
        <v>1728</v>
      </c>
      <c r="G1048" t="str">
        <f t="shared" si="16"/>
        <v>May</v>
      </c>
    </row>
    <row r="1049" spans="1:7">
      <c r="A1049" s="627" t="s">
        <v>427</v>
      </c>
      <c r="B1049" s="235" t="s">
        <v>1021</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1021</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1021</v>
      </c>
      <c r="C1055" s="269">
        <v>45779</v>
      </c>
      <c r="F1055" s="240" t="s">
        <v>1728</v>
      </c>
      <c r="G1055" t="str">
        <f t="shared" si="17"/>
        <v>May</v>
      </c>
    </row>
    <row r="1056" spans="1:7">
      <c r="A1056" s="69" t="s">
        <v>412</v>
      </c>
      <c r="B1056" s="176" t="s">
        <v>880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1026</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1021</v>
      </c>
      <c r="C1061" s="23">
        <v>45782</v>
      </c>
      <c r="D1061" s="11">
        <v>640</v>
      </c>
      <c r="F1061" s="11" t="s">
        <v>1739</v>
      </c>
      <c r="G1061" t="str">
        <f t="shared" si="17"/>
        <v>May</v>
      </c>
    </row>
    <row r="1062" spans="1:7">
      <c r="A1062" s="253" t="s">
        <v>507</v>
      </c>
      <c r="B1062" s="235" t="s">
        <v>1021</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1000</v>
      </c>
      <c r="C1064" s="23">
        <v>45782</v>
      </c>
      <c r="F1064" s="88" t="s">
        <v>1742</v>
      </c>
      <c r="G1064" t="str">
        <f t="shared" si="17"/>
        <v>May</v>
      </c>
    </row>
    <row r="1065" spans="1:7">
      <c r="A1065" s="253" t="s">
        <v>333</v>
      </c>
      <c r="B1065" s="234" t="s">
        <v>1026</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1021</v>
      </c>
      <c r="C1072" s="23">
        <v>45783</v>
      </c>
      <c r="D1072" s="11">
        <v>165</v>
      </c>
    </row>
    <row r="1073" spans="1:7">
      <c r="A1073" s="252" t="s">
        <v>410</v>
      </c>
      <c r="B1073" s="76" t="s">
        <v>1021</v>
      </c>
      <c r="C1073" s="23">
        <v>45783</v>
      </c>
      <c r="D1073" s="11">
        <v>490</v>
      </c>
      <c r="F1073" s="11" t="s">
        <v>1747</v>
      </c>
      <c r="G1073" t="str">
        <f t="shared" si="18"/>
        <v>May</v>
      </c>
    </row>
    <row r="1074" spans="1:7">
      <c r="A1074" s="253" t="s">
        <v>507</v>
      </c>
      <c r="B1074" s="235" t="s">
        <v>1021</v>
      </c>
      <c r="C1074" s="23">
        <v>45783</v>
      </c>
      <c r="F1074" s="240" t="s">
        <v>1748</v>
      </c>
      <c r="G1074" t="str">
        <f t="shared" si="18"/>
        <v>May</v>
      </c>
    </row>
    <row r="1075" spans="1:7">
      <c r="A1075" s="69" t="s">
        <v>412</v>
      </c>
      <c r="B1075" s="176" t="s">
        <v>880</v>
      </c>
      <c r="C1075" s="239">
        <v>45783</v>
      </c>
      <c r="D1075" s="11">
        <v>424</v>
      </c>
      <c r="F1075" s="11" t="s">
        <v>1749</v>
      </c>
      <c r="G1075" t="str">
        <f t="shared" si="18"/>
        <v>May</v>
      </c>
    </row>
    <row r="1076" spans="1:7">
      <c r="A1076" s="253" t="s">
        <v>333</v>
      </c>
      <c r="B1076" s="234" t="s">
        <v>1026</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1003</v>
      </c>
      <c r="C1083" s="23">
        <v>45784</v>
      </c>
      <c r="D1083" s="11">
        <v>592</v>
      </c>
      <c r="F1083" s="11" t="s">
        <v>1753</v>
      </c>
      <c r="G1083" t="str">
        <f>TEXT(C1083,"mmmm")</f>
        <v>May</v>
      </c>
    </row>
    <row r="1084" spans="1:7">
      <c r="A1084" s="252" t="s">
        <v>410</v>
      </c>
      <c r="B1084" s="76" t="s">
        <v>1021</v>
      </c>
      <c r="C1084" s="23">
        <v>45784</v>
      </c>
      <c r="D1084" s="11">
        <v>127</v>
      </c>
      <c r="F1084" s="11" t="s">
        <v>1754</v>
      </c>
      <c r="G1084" t="str">
        <f>TEXT(C1084,"mmmm")</f>
        <v>May</v>
      </c>
    </row>
    <row r="1085" spans="1:7">
      <c r="A1085" s="252" t="s">
        <v>396</v>
      </c>
      <c r="B1085" s="76" t="s">
        <v>1021</v>
      </c>
      <c r="C1085" s="23">
        <v>45784</v>
      </c>
      <c r="D1085" s="11">
        <v>645</v>
      </c>
      <c r="F1085" s="11" t="s">
        <v>1755</v>
      </c>
      <c r="G1085" t="str">
        <f>TEXT(C1085,"mmmm")</f>
        <v>May</v>
      </c>
    </row>
    <row r="1086" spans="1:7">
      <c r="A1086" s="253" t="s">
        <v>333</v>
      </c>
      <c r="B1086" s="234" t="s">
        <v>1026</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880</v>
      </c>
      <c r="C1092" s="239">
        <v>45785</v>
      </c>
      <c r="D1092" s="11">
        <v>616</v>
      </c>
      <c r="F1092" s="11" t="s">
        <v>1758</v>
      </c>
      <c r="G1092" t="str">
        <f t="shared" si="19"/>
        <v>May</v>
      </c>
    </row>
    <row r="1093" spans="1:7">
      <c r="A1093" s="252" t="s">
        <v>386</v>
      </c>
      <c r="B1093" s="233" t="s">
        <v>1003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1021</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1026</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1021</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880</v>
      </c>
      <c r="C1104" s="239">
        <v>45786</v>
      </c>
      <c r="D1104" s="11">
        <v>900</v>
      </c>
      <c r="F1104" s="11" t="s">
        <v>1764</v>
      </c>
      <c r="G1104" t="str">
        <f t="shared" si="20"/>
        <v>May</v>
      </c>
    </row>
    <row r="1105" spans="1:7">
      <c r="A1105" s="252" t="s">
        <v>386</v>
      </c>
      <c r="B1105" s="233" t="s">
        <v>1003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1021</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880</v>
      </c>
      <c r="C1111" s="239">
        <v>45790</v>
      </c>
      <c r="D1111" s="240">
        <v>212</v>
      </c>
      <c r="G1111" t="str">
        <f t="shared" si="20"/>
        <v>May</v>
      </c>
    </row>
    <row r="1112" spans="1:7">
      <c r="A1112" s="253" t="s">
        <v>396</v>
      </c>
      <c r="B1112" s="234" t="s">
        <v>1021</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1003</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880</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1003</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880</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1026</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1003</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880</v>
      </c>
      <c r="C1143" s="239">
        <v>45796</v>
      </c>
      <c r="F1143" s="76" t="s">
        <v>1783</v>
      </c>
      <c r="G1143" t="str">
        <f t="shared" si="21"/>
        <v>May</v>
      </c>
    </row>
    <row r="1144" spans="1:7">
      <c r="A1144" s="234" t="s">
        <v>335</v>
      </c>
      <c r="B1144" s="234" t="s">
        <v>1026</v>
      </c>
      <c r="C1144" s="23">
        <v>45796</v>
      </c>
      <c r="D1144" s="89">
        <v>1280</v>
      </c>
      <c r="F1144" s="11" t="s">
        <v>1784</v>
      </c>
      <c r="G1144" t="str">
        <f t="shared" si="21"/>
        <v>May</v>
      </c>
    </row>
    <row r="1145" spans="1:7">
      <c r="A1145" s="69" t="s">
        <v>384</v>
      </c>
      <c r="B1145" s="176" t="s">
        <v>880</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1003</v>
      </c>
      <c r="C1150" s="23">
        <v>45796</v>
      </c>
      <c r="D1150" s="11">
        <v>605</v>
      </c>
      <c r="G1150" t="str">
        <f t="shared" si="21"/>
        <v>May</v>
      </c>
    </row>
    <row r="1151" spans="1:7">
      <c r="A1151" s="235" t="s">
        <v>335</v>
      </c>
      <c r="B1151" s="235" t="s">
        <v>1026</v>
      </c>
      <c r="C1151" s="23">
        <v>45797</v>
      </c>
      <c r="D1151" s="89">
        <v>1029</v>
      </c>
      <c r="F1151" s="11" t="s">
        <v>1787</v>
      </c>
      <c r="G1151" t="str">
        <f t="shared" si="21"/>
        <v>May</v>
      </c>
    </row>
    <row r="1152" spans="1:7">
      <c r="A1152" s="69" t="s">
        <v>384</v>
      </c>
      <c r="B1152" s="176" t="s">
        <v>880</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880</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880</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1003</v>
      </c>
      <c r="C1166" s="23">
        <v>45798</v>
      </c>
      <c r="D1166" s="11">
        <v>600</v>
      </c>
      <c r="G1166" t="str">
        <f t="shared" si="21"/>
        <v>May</v>
      </c>
    </row>
    <row r="1167" spans="1:7">
      <c r="A1167" s="253" t="s">
        <v>122</v>
      </c>
      <c r="B1167" s="234" t="s">
        <v>1003</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1026</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1003</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880</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1003</v>
      </c>
      <c r="C1178" s="23">
        <v>45800</v>
      </c>
      <c r="F1178" s="276" t="s">
        <v>1728</v>
      </c>
      <c r="G1178" t="str">
        <f t="shared" si="21"/>
        <v>May</v>
      </c>
    </row>
    <row r="1179" spans="1:7">
      <c r="A1179" s="253" t="s">
        <v>122</v>
      </c>
      <c r="B1179" s="234" t="s">
        <v>1003</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1003</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1003</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1003</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880</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1003</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880</v>
      </c>
      <c r="C1210" s="239">
        <v>45811</v>
      </c>
      <c r="D1210" s="89">
        <v>1483</v>
      </c>
      <c r="F1210" s="11" t="s">
        <v>1811</v>
      </c>
      <c r="G1210" t="s">
        <v>1808</v>
      </c>
    </row>
    <row r="1211" spans="1:7">
      <c r="A1211" s="233" t="s">
        <v>502</v>
      </c>
      <c r="B1211" s="233" t="s">
        <v>1003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1003</v>
      </c>
      <c r="C1214" s="23">
        <v>45811</v>
      </c>
      <c r="F1214" s="76" t="s">
        <v>104</v>
      </c>
      <c r="G1214" t="s">
        <v>1808</v>
      </c>
    </row>
    <row r="1215" spans="1:7">
      <c r="A1215" s="235" t="s">
        <v>137</v>
      </c>
      <c r="B1215" s="235" t="s">
        <v>1003</v>
      </c>
      <c r="C1215" s="23">
        <v>45811</v>
      </c>
      <c r="D1215" s="11">
        <v>948</v>
      </c>
      <c r="G1215" t="s">
        <v>1808</v>
      </c>
    </row>
    <row r="1216" spans="1:7">
      <c r="A1216" s="76" t="s">
        <v>267</v>
      </c>
      <c r="B1216" s="176" t="s">
        <v>880</v>
      </c>
      <c r="C1216" s="239">
        <v>45812</v>
      </c>
      <c r="D1216" s="11">
        <v>83</v>
      </c>
      <c r="G1216" t="s">
        <v>1808</v>
      </c>
    </row>
    <row r="1217" spans="1:7">
      <c r="A1217" s="76" t="s">
        <v>392</v>
      </c>
      <c r="B1217" s="176" t="s">
        <v>880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1003</v>
      </c>
      <c r="C1222" s="23">
        <v>45812</v>
      </c>
      <c r="F1222" s="76" t="s">
        <v>1813</v>
      </c>
      <c r="G1222" t="s">
        <v>1808</v>
      </c>
    </row>
    <row r="1223" spans="1:7">
      <c r="A1223" s="76" t="s">
        <v>392</v>
      </c>
      <c r="B1223" s="176" t="s">
        <v>880</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1003</v>
      </c>
      <c r="C1228" s="23">
        <v>45813</v>
      </c>
      <c r="D1228" s="89">
        <v>1101</v>
      </c>
      <c r="F1228" s="11" t="s">
        <v>1505</v>
      </c>
      <c r="G1228" t="s">
        <v>1808</v>
      </c>
    </row>
    <row r="1229" spans="1:7">
      <c r="A1229" s="76" t="s">
        <v>137</v>
      </c>
      <c r="B1229" s="76" t="s">
        <v>1003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1003</v>
      </c>
      <c r="C1247" s="23">
        <v>45821</v>
      </c>
      <c r="E1247" s="250">
        <v>7408</v>
      </c>
      <c r="F1247" s="88" t="s">
        <v>1822</v>
      </c>
      <c r="G1247" t="s">
        <v>1808</v>
      </c>
    </row>
    <row r="1248" spans="1:7">
      <c r="A1248" s="76" t="s">
        <v>265</v>
      </c>
      <c r="B1248" s="176" t="s">
        <v>880</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1003</v>
      </c>
      <c r="C1252" s="23">
        <v>45824</v>
      </c>
      <c r="D1252" s="11">
        <v>465</v>
      </c>
      <c r="F1252" s="11" t="s">
        <v>1493</v>
      </c>
      <c r="G1252" t="s">
        <v>1808</v>
      </c>
    </row>
    <row r="1253" spans="1:7">
      <c r="A1253" s="76" t="s">
        <v>265</v>
      </c>
      <c r="B1253" s="176" t="s">
        <v>880</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1003</v>
      </c>
      <c r="C1258" s="23">
        <v>45825</v>
      </c>
      <c r="D1258" s="11">
        <v>218</v>
      </c>
      <c r="F1258" s="11" t="s">
        <v>1493</v>
      </c>
      <c r="G1258" t="s">
        <v>1808</v>
      </c>
    </row>
    <row r="1259" spans="1:7">
      <c r="A1259" s="76" t="s">
        <v>265</v>
      </c>
      <c r="B1259" s="176" t="s">
        <v>880</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1003</v>
      </c>
      <c r="C1265" s="23">
        <v>45826</v>
      </c>
      <c r="D1265" s="11">
        <v>729</v>
      </c>
      <c r="G1265" t="s">
        <v>1808</v>
      </c>
    </row>
    <row r="1266" spans="1:7">
      <c r="A1266" s="76" t="s">
        <v>137</v>
      </c>
      <c r="B1266" s="76" t="s">
        <v>1003</v>
      </c>
      <c r="C1266" s="23">
        <v>45827</v>
      </c>
      <c r="D1266" s="11">
        <v>464</v>
      </c>
      <c r="G1266" t="s">
        <v>1808</v>
      </c>
    </row>
    <row r="1267" spans="1:7">
      <c r="A1267" s="235" t="s">
        <v>111</v>
      </c>
      <c r="B1267" s="235" t="s">
        <v>1003</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1003</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880</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1003</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880</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880</v>
      </c>
      <c r="C1289" s="239">
        <v>45834</v>
      </c>
      <c r="F1289" s="245" t="s">
        <v>1834</v>
      </c>
      <c r="G1289" t="s">
        <v>1808</v>
      </c>
    </row>
    <row r="1290" spans="1:7">
      <c r="A1290" s="76" t="s">
        <v>267</v>
      </c>
      <c r="B1290" s="176" t="s">
        <v>880</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1003</v>
      </c>
      <c r="C1295" s="23">
        <v>45834</v>
      </c>
      <c r="D1295" s="11">
        <v>112</v>
      </c>
      <c r="F1295" s="11" t="s">
        <v>1493</v>
      </c>
      <c r="G1295" t="s">
        <v>1808</v>
      </c>
    </row>
    <row r="1296" spans="1:7">
      <c r="A1296" s="233" t="s">
        <v>111</v>
      </c>
      <c r="B1296" s="76" t="s">
        <v>1003</v>
      </c>
      <c r="C1296" s="23">
        <v>45834</v>
      </c>
      <c r="D1296" s="11">
        <v>676</v>
      </c>
      <c r="F1296" s="11" t="s">
        <v>1801</v>
      </c>
      <c r="G1296" t="s">
        <v>1808</v>
      </c>
    </row>
    <row r="1297" spans="1:7">
      <c r="A1297" s="235" t="s">
        <v>137</v>
      </c>
      <c r="B1297" s="235" t="s">
        <v>852</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1003</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1003</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1003</v>
      </c>
      <c r="C1308" s="23">
        <v>45839</v>
      </c>
      <c r="D1308" s="11">
        <v>478</v>
      </c>
      <c r="G1308" t="s">
        <v>1841</v>
      </c>
    </row>
    <row r="1309" spans="1:7">
      <c r="A1309" s="235" t="s">
        <v>137</v>
      </c>
      <c r="B1309" s="246" t="s">
        <v>1003</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1003</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1003</v>
      </c>
      <c r="C1316" s="23">
        <v>45841</v>
      </c>
      <c r="D1316" s="11">
        <v>372</v>
      </c>
      <c r="F1316" s="50" t="s">
        <v>1493</v>
      </c>
      <c r="G1316" t="s">
        <v>1841</v>
      </c>
    </row>
    <row r="1317" spans="1:7" ht="15.75">
      <c r="A1317" s="76" t="s">
        <v>111</v>
      </c>
      <c r="B1317" s="246" t="s">
        <v>852</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1003</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852</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880</v>
      </c>
      <c r="C1358" s="239">
        <v>45860</v>
      </c>
      <c r="D1358" s="11">
        <v>300</v>
      </c>
      <c r="G1358" t="s">
        <v>1841</v>
      </c>
    </row>
    <row r="1359" spans="1:7">
      <c r="A1359" s="234" t="s">
        <v>161</v>
      </c>
      <c r="B1359" s="234" t="s">
        <v>1026</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852</v>
      </c>
      <c r="C1361" s="23">
        <v>45860</v>
      </c>
      <c r="D1361" s="11">
        <v>318</v>
      </c>
      <c r="G1361" t="s">
        <v>1841</v>
      </c>
    </row>
    <row r="1362" spans="1:7">
      <c r="A1362" s="296" t="s">
        <v>1397</v>
      </c>
      <c r="B1362" s="595" t="s">
        <v>852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880</v>
      </c>
      <c r="C1375" s="239">
        <v>45862</v>
      </c>
      <c r="D1375" s="11">
        <v>619</v>
      </c>
      <c r="F1375" s="11" t="s">
        <v>1866</v>
      </c>
      <c r="G1375" t="s">
        <v>1841</v>
      </c>
    </row>
    <row r="1376" spans="1:7">
      <c r="A1376" s="234" t="s">
        <v>161</v>
      </c>
      <c r="B1376" s="234" t="s">
        <v>1026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852</v>
      </c>
      <c r="C1378" s="23">
        <v>45862</v>
      </c>
      <c r="D1378" s="11">
        <v>880</v>
      </c>
      <c r="G1378" t="s">
        <v>1841</v>
      </c>
    </row>
    <row r="1379" spans="1:7">
      <c r="A1379" s="253" t="s">
        <v>128</v>
      </c>
      <c r="B1379" s="273" t="s">
        <v>1003</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880</v>
      </c>
      <c r="C1391" s="239">
        <v>45866</v>
      </c>
      <c r="D1391" s="89">
        <v>1181</v>
      </c>
      <c r="G1391" t="s">
        <v>1841</v>
      </c>
    </row>
    <row r="1392" spans="1:7">
      <c r="A1392" s="907" t="s">
        <v>115</v>
      </c>
      <c r="B1392" s="905" t="s">
        <v>852</v>
      </c>
      <c r="C1392" s="23">
        <v>45866</v>
      </c>
      <c r="D1392" s="11">
        <v>345</v>
      </c>
      <c r="G1392" t="s">
        <v>1841</v>
      </c>
    </row>
    <row r="1393" spans="1:7">
      <c r="A1393" s="480" t="s">
        <v>157</v>
      </c>
      <c r="B1393" s="176" t="s">
        <v>880</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852</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852</v>
      </c>
      <c r="C1418" s="23">
        <v>45875</v>
      </c>
      <c r="D1418" s="11">
        <v>840</v>
      </c>
      <c r="G1418" t="s">
        <v>1878</v>
      </c>
    </row>
    <row r="1419" spans="1:7">
      <c r="A1419" s="76" t="s">
        <v>108</v>
      </c>
      <c r="B1419" s="420" t="s">
        <v>852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852</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852</v>
      </c>
      <c r="C1435" s="23">
        <v>45881</v>
      </c>
      <c r="D1435" s="11">
        <v>319</v>
      </c>
      <c r="G1435" t="s">
        <v>1878</v>
      </c>
    </row>
    <row r="1436" spans="1:7">
      <c r="A1436" s="421" t="s">
        <v>140</v>
      </c>
      <c r="B1436" s="240" t="s">
        <v>852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852</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852</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852</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880</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880</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852</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880</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880</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852</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880</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852</v>
      </c>
      <c r="C1505" s="23">
        <v>45895</v>
      </c>
      <c r="F1505" s="11" t="s">
        <v>1586</v>
      </c>
      <c r="G1505" t="s">
        <v>1878</v>
      </c>
    </row>
    <row r="1506" spans="1:7">
      <c r="A1506" s="347" t="s">
        <v>214</v>
      </c>
      <c r="B1506" s="176" t="s">
        <v>880</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852</v>
      </c>
      <c r="C1512" s="23">
        <v>45896</v>
      </c>
      <c r="D1512" s="11">
        <v>358</v>
      </c>
      <c r="F1512" s="11" t="s">
        <v>1906</v>
      </c>
      <c r="G1512" t="s">
        <v>1878</v>
      </c>
    </row>
    <row r="1513" spans="1:7">
      <c r="A1513" s="883" t="s">
        <v>115</v>
      </c>
      <c r="B1513" s="235" t="s">
        <v>852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852</v>
      </c>
      <c r="C1520" s="23">
        <v>45897</v>
      </c>
      <c r="F1520" s="240" t="s">
        <v>1642</v>
      </c>
      <c r="G1520" t="s">
        <v>1878</v>
      </c>
    </row>
    <row r="1521" spans="1:7">
      <c r="A1521" s="880" t="s">
        <v>115</v>
      </c>
      <c r="B1521" s="273" t="s">
        <v>852</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880</v>
      </c>
      <c r="C1523" s="239">
        <v>45898</v>
      </c>
      <c r="D1523" s="89">
        <v>1131</v>
      </c>
      <c r="G1523" t="s">
        <v>1878</v>
      </c>
    </row>
    <row r="1524" spans="1:7">
      <c r="A1524" s="930" t="s">
        <v>115</v>
      </c>
      <c r="B1524" s="559" t="s">
        <v>852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852</v>
      </c>
      <c r="C1526" s="23">
        <v>45898</v>
      </c>
      <c r="E1526" s="250">
        <v>8378</v>
      </c>
      <c r="F1526" s="11" t="s">
        <v>1912</v>
      </c>
      <c r="G1526" t="s">
        <v>1878</v>
      </c>
    </row>
    <row r="1527" spans="1:7" ht="15.75">
      <c r="A1527" s="76" t="s">
        <v>937</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937</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880</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937</v>
      </c>
      <c r="B1543" s="103" t="s">
        <v>56</v>
      </c>
      <c r="C1543" s="23">
        <v>45904</v>
      </c>
      <c r="D1543" s="89">
        <v>1549</v>
      </c>
      <c r="F1543" s="11" t="s">
        <v>1926</v>
      </c>
      <c r="G1543" t="s">
        <v>1914</v>
      </c>
    </row>
    <row r="1544" spans="1:7">
      <c r="A1544" s="555" t="s">
        <v>879</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879</v>
      </c>
      <c r="B1552" s="176" t="s">
        <v>880</v>
      </c>
      <c r="C1552" s="239">
        <v>45908</v>
      </c>
      <c r="D1552" s="11">
        <v>254</v>
      </c>
      <c r="F1552" s="11" t="s">
        <v>1931</v>
      </c>
      <c r="G1552" t="s">
        <v>1914</v>
      </c>
    </row>
    <row r="1553" spans="1:7">
      <c r="A1553" s="917" t="s">
        <v>1399</v>
      </c>
      <c r="B1553" s="912" t="s">
        <v>56</v>
      </c>
      <c r="C1553" s="23">
        <v>45908</v>
      </c>
      <c r="D1553" s="89">
        <v>2498</v>
      </c>
      <c r="G1553" t="s">
        <v>1914</v>
      </c>
    </row>
    <row r="1554" spans="1:7">
      <c r="A1554" s="82" t="s">
        <v>937</v>
      </c>
      <c r="B1554" s="884" t="s">
        <v>56</v>
      </c>
      <c r="C1554" s="23">
        <v>45908</v>
      </c>
      <c r="D1554" s="11">
        <v>918</v>
      </c>
      <c r="F1554" s="11" t="s">
        <v>1932</v>
      </c>
      <c r="G1554" t="s">
        <v>1914</v>
      </c>
    </row>
    <row r="1555" spans="1:7">
      <c r="A1555" s="347" t="s">
        <v>879</v>
      </c>
      <c r="B1555" s="176" t="s">
        <v>880</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879</v>
      </c>
      <c r="B1559" s="176" t="s">
        <v>880</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1210</v>
      </c>
      <c r="B1562" s="912" t="s">
        <v>56</v>
      </c>
      <c r="C1562" s="23">
        <v>45910</v>
      </c>
      <c r="D1562" s="11">
        <v>740</v>
      </c>
      <c r="F1562" s="11" t="s">
        <v>1936</v>
      </c>
      <c r="G1562" t="s">
        <v>1914</v>
      </c>
    </row>
    <row r="1563" spans="1:7">
      <c r="A1563" s="488" t="s">
        <v>1106</v>
      </c>
      <c r="B1563" s="637" t="s">
        <v>1107</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880</v>
      </c>
      <c r="C1566" s="239">
        <v>45911</v>
      </c>
      <c r="D1566" s="11">
        <v>279</v>
      </c>
      <c r="F1566" s="11" t="s">
        <v>1937</v>
      </c>
      <c r="G1566" t="s">
        <v>1914</v>
      </c>
    </row>
    <row r="1567" spans="1:7">
      <c r="A1567" s="38" t="s">
        <v>506</v>
      </c>
      <c r="B1567" s="176" t="s">
        <v>880</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1106</v>
      </c>
      <c r="B1570" s="879" t="s">
        <v>1107</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1106</v>
      </c>
      <c r="B1574" s="879" t="s">
        <v>1107</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1210</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1106</v>
      </c>
      <c r="B1579" s="879" t="s">
        <v>1107</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1210</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884</v>
      </c>
      <c r="B1584" s="914" t="s">
        <v>56</v>
      </c>
      <c r="C1584" s="23">
        <v>45916</v>
      </c>
      <c r="D1584" s="89">
        <v>1808</v>
      </c>
      <c r="F1584" s="556"/>
      <c r="G1584" t="s">
        <v>1914</v>
      </c>
    </row>
    <row r="1585" spans="1:7">
      <c r="A1585" s="627" t="s">
        <v>1106</v>
      </c>
      <c r="B1585" s="296" t="s">
        <v>1107</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1210</v>
      </c>
      <c r="B1590" s="562" t="s">
        <v>56</v>
      </c>
      <c r="C1590" s="23">
        <v>45917</v>
      </c>
      <c r="D1590" s="89">
        <v>1250</v>
      </c>
      <c r="F1590" s="556" t="s">
        <v>1942</v>
      </c>
      <c r="G1590" t="s">
        <v>1914</v>
      </c>
    </row>
    <row r="1591" spans="1:7">
      <c r="A1591" s="76" t="s">
        <v>879</v>
      </c>
      <c r="B1591" s="176" t="s">
        <v>880</v>
      </c>
      <c r="C1591" s="239">
        <v>45917</v>
      </c>
      <c r="D1591" s="11">
        <v>250</v>
      </c>
      <c r="F1591" s="556" t="s">
        <v>1943</v>
      </c>
      <c r="G1591" t="s">
        <v>1914</v>
      </c>
    </row>
    <row r="1592" spans="1:7">
      <c r="A1592" s="233" t="s">
        <v>884</v>
      </c>
      <c r="B1592" s="560" t="s">
        <v>56</v>
      </c>
      <c r="C1592" s="23">
        <v>45917</v>
      </c>
      <c r="F1592" s="556" t="s">
        <v>1944</v>
      </c>
      <c r="G1592" t="s">
        <v>1914</v>
      </c>
    </row>
    <row r="1593" spans="1:7">
      <c r="A1593" s="69" t="s">
        <v>1106</v>
      </c>
      <c r="B1593" s="76" t="s">
        <v>1107</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1210</v>
      </c>
      <c r="B1599" s="914" t="s">
        <v>56</v>
      </c>
      <c r="C1599" s="23">
        <v>45918</v>
      </c>
      <c r="D1599" s="11">
        <v>361</v>
      </c>
      <c r="F1599" s="556" t="s">
        <v>1947</v>
      </c>
      <c r="G1599" t="s">
        <v>1914</v>
      </c>
    </row>
    <row r="1600" spans="1:7">
      <c r="A1600" s="27" t="s">
        <v>884</v>
      </c>
      <c r="B1600" s="509" t="s">
        <v>56</v>
      </c>
      <c r="C1600" s="23">
        <v>45918</v>
      </c>
      <c r="D1600" s="89">
        <v>1204</v>
      </c>
      <c r="F1600" s="556" t="s">
        <v>1948</v>
      </c>
      <c r="G1600" t="s">
        <v>1914</v>
      </c>
    </row>
    <row r="1601" spans="1:7">
      <c r="A1601" s="27" t="s">
        <v>886</v>
      </c>
      <c r="B1601" s="509" t="s">
        <v>56</v>
      </c>
      <c r="C1601" s="23">
        <v>45918</v>
      </c>
      <c r="D1601" s="89">
        <v>562</v>
      </c>
      <c r="F1601" s="556"/>
      <c r="G1601" t="s">
        <v>1914</v>
      </c>
    </row>
    <row r="1602" spans="1:7">
      <c r="A1602" s="27" t="s">
        <v>1206</v>
      </c>
      <c r="B1602" s="509" t="s">
        <v>56</v>
      </c>
      <c r="C1602" s="23">
        <v>45918</v>
      </c>
      <c r="D1602" s="89">
        <v>754</v>
      </c>
      <c r="F1602" s="556" t="s">
        <v>1949</v>
      </c>
      <c r="G1602" t="s">
        <v>1914</v>
      </c>
    </row>
    <row r="1603" spans="1:7">
      <c r="A1603" s="69" t="s">
        <v>1106</v>
      </c>
      <c r="B1603" s="178" t="s">
        <v>1107</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1106</v>
      </c>
      <c r="B1608" s="317" t="s">
        <v>1107</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886</v>
      </c>
      <c r="B1613" s="560" t="s">
        <v>56</v>
      </c>
      <c r="C1613" s="23">
        <v>45922</v>
      </c>
      <c r="D1613" s="11">
        <v>978</v>
      </c>
      <c r="F1613" s="556" t="s">
        <v>1952</v>
      </c>
      <c r="G1613" t="s">
        <v>1914</v>
      </c>
    </row>
    <row r="1614" spans="1:7">
      <c r="A1614" s="234" t="s">
        <v>1206</v>
      </c>
      <c r="B1614" s="562" t="s">
        <v>56</v>
      </c>
      <c r="C1614" s="23">
        <v>45922</v>
      </c>
      <c r="D1614" s="11">
        <v>1285</v>
      </c>
      <c r="F1614" s="556" t="s">
        <v>1953</v>
      </c>
      <c r="G1614" t="s">
        <v>1914</v>
      </c>
    </row>
    <row r="1615" spans="1:7" ht="15.75">
      <c r="A1615" s="76" t="s">
        <v>966</v>
      </c>
      <c r="B1615" s="175" t="s">
        <v>1368</v>
      </c>
      <c r="C1615" s="239">
        <v>45922</v>
      </c>
      <c r="D1615" s="11">
        <v>335</v>
      </c>
      <c r="F1615" s="556" t="s">
        <v>1801</v>
      </c>
      <c r="G1615" t="s">
        <v>1914</v>
      </c>
    </row>
    <row r="1616" spans="1:7">
      <c r="A1616" s="252" t="s">
        <v>1106</v>
      </c>
      <c r="B1616" s="233" t="s">
        <v>1107</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886</v>
      </c>
      <c r="B1622" s="566" t="s">
        <v>56</v>
      </c>
      <c r="C1622" s="23">
        <v>45923</v>
      </c>
      <c r="D1622" s="11">
        <v>675</v>
      </c>
      <c r="F1622" s="27"/>
      <c r="G1622" t="s">
        <v>1914</v>
      </c>
    </row>
    <row r="1623" spans="1:7">
      <c r="A1623" s="82" t="s">
        <v>1191</v>
      </c>
      <c r="B1623" s="885" t="s">
        <v>56</v>
      </c>
      <c r="C1623" s="23">
        <v>45923</v>
      </c>
      <c r="D1623" s="89">
        <v>1231</v>
      </c>
      <c r="F1623" s="27" t="s">
        <v>1957</v>
      </c>
      <c r="G1623" t="s">
        <v>1914</v>
      </c>
    </row>
    <row r="1624" spans="1:7" ht="15.75">
      <c r="A1624" s="688" t="s">
        <v>966</v>
      </c>
      <c r="B1624" s="175" t="s">
        <v>1368</v>
      </c>
      <c r="C1624" s="239">
        <v>45923</v>
      </c>
      <c r="E1624" s="74">
        <v>335</v>
      </c>
      <c r="F1624" s="27" t="s">
        <v>1958</v>
      </c>
      <c r="G1624" t="s">
        <v>1914</v>
      </c>
    </row>
    <row r="1625" spans="1:7">
      <c r="A1625" s="252" t="s">
        <v>1106</v>
      </c>
      <c r="B1625" s="317" t="s">
        <v>1107</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1026</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1197</v>
      </c>
      <c r="B1631" s="567" t="s">
        <v>56</v>
      </c>
      <c r="C1631" s="262">
        <v>45924</v>
      </c>
      <c r="D1631" s="89">
        <v>1205</v>
      </c>
      <c r="F1631" s="27" t="s">
        <v>1960</v>
      </c>
      <c r="G1631" t="s">
        <v>1914</v>
      </c>
    </row>
    <row r="1632" spans="1:7">
      <c r="A1632" s="82" t="s">
        <v>1191</v>
      </c>
      <c r="B1632" s="331" t="s">
        <v>56</v>
      </c>
      <c r="C1632" s="23">
        <v>45924</v>
      </c>
      <c r="D1632" s="568">
        <v>1538</v>
      </c>
      <c r="F1632" s="27" t="s">
        <v>1961</v>
      </c>
      <c r="G1632" t="s">
        <v>1914</v>
      </c>
    </row>
    <row r="1633" spans="1:7" ht="15.75">
      <c r="A1633" s="688" t="s">
        <v>866</v>
      </c>
      <c r="B1633" s="175" t="s">
        <v>1368</v>
      </c>
      <c r="C1633" s="239">
        <v>45924</v>
      </c>
      <c r="D1633" s="95">
        <v>240</v>
      </c>
      <c r="F1633" s="27"/>
      <c r="G1633" t="s">
        <v>1914</v>
      </c>
    </row>
    <row r="1634" spans="1:7">
      <c r="A1634" s="1258" t="s">
        <v>1210</v>
      </c>
      <c r="B1634" s="348" t="s">
        <v>56</v>
      </c>
      <c r="C1634" s="23">
        <v>45924</v>
      </c>
      <c r="D1634" s="95"/>
      <c r="F1634" s="263" t="s">
        <v>1962</v>
      </c>
      <c r="G1634" t="s">
        <v>1914</v>
      </c>
    </row>
    <row r="1635" spans="1:7">
      <c r="A1635" s="27" t="s">
        <v>886</v>
      </c>
      <c r="B1635" s="566" t="s">
        <v>56</v>
      </c>
      <c r="C1635" s="23">
        <v>45924</v>
      </c>
      <c r="D1635" s="95">
        <v>170</v>
      </c>
      <c r="F1635" s="76" t="s">
        <v>1963</v>
      </c>
      <c r="G1635" t="s">
        <v>1914</v>
      </c>
    </row>
    <row r="1636" spans="1:7">
      <c r="A1636" s="252" t="s">
        <v>1106</v>
      </c>
      <c r="B1636" s="317" t="s">
        <v>1107</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1026</v>
      </c>
      <c r="C1639" s="23">
        <v>45924</v>
      </c>
      <c r="F1639" s="240" t="s">
        <v>1964</v>
      </c>
      <c r="G1639" t="s">
        <v>1914</v>
      </c>
    </row>
    <row r="1640" spans="1:7">
      <c r="A1640" s="263" t="s">
        <v>108</v>
      </c>
      <c r="B1640" s="632" t="s">
        <v>54</v>
      </c>
      <c r="C1640" s="23">
        <v>45924</v>
      </c>
      <c r="D1640" s="11">
        <v>406</v>
      </c>
      <c r="F1640" s="4"/>
      <c r="G1640" t="s">
        <v>1914</v>
      </c>
    </row>
    <row r="1641" spans="1:7" ht="15.75">
      <c r="A1641" s="76" t="s">
        <v>1210</v>
      </c>
      <c r="B1641" s="175" t="s">
        <v>1368</v>
      </c>
      <c r="C1641" s="239">
        <v>45924</v>
      </c>
      <c r="E1641" s="250">
        <v>1837</v>
      </c>
      <c r="F1641" s="27" t="s">
        <v>1965</v>
      </c>
      <c r="G1641" t="s">
        <v>1914</v>
      </c>
    </row>
    <row r="1642" spans="1:7" ht="15.75">
      <c r="A1642" s="76" t="s">
        <v>884</v>
      </c>
      <c r="B1642" s="175" t="s">
        <v>1368</v>
      </c>
      <c r="C1642" s="239">
        <v>45924</v>
      </c>
      <c r="E1642" s="74">
        <v>731</v>
      </c>
      <c r="F1642" s="27" t="s">
        <v>1965</v>
      </c>
      <c r="G1642" t="s">
        <v>1914</v>
      </c>
    </row>
    <row r="1643" spans="1:7" ht="15.75">
      <c r="A1643" s="76" t="s">
        <v>886</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1197</v>
      </c>
      <c r="B1647" s="566" t="s">
        <v>56</v>
      </c>
      <c r="C1647" s="23">
        <v>45925</v>
      </c>
      <c r="D1647" s="89">
        <v>1000</v>
      </c>
      <c r="F1647" s="4"/>
      <c r="G1647" t="s">
        <v>1914</v>
      </c>
    </row>
    <row r="1648" spans="1:7">
      <c r="A1648" s="82" t="s">
        <v>1191</v>
      </c>
      <c r="B1648" s="885" t="s">
        <v>56</v>
      </c>
      <c r="C1648" s="23">
        <v>45925</v>
      </c>
      <c r="D1648" s="89">
        <v>1377</v>
      </c>
      <c r="F1648" s="27" t="s">
        <v>1966</v>
      </c>
      <c r="G1648" t="s">
        <v>1914</v>
      </c>
    </row>
    <row r="1649" spans="1:7" ht="15.75">
      <c r="A1649" s="688" t="s">
        <v>866</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1106</v>
      </c>
      <c r="B1651" s="178" t="s">
        <v>1107</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1026</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1107</v>
      </c>
      <c r="C1657" s="23">
        <v>45926</v>
      </c>
      <c r="D1657" s="11">
        <v>300</v>
      </c>
      <c r="G1657" t="s">
        <v>1914</v>
      </c>
    </row>
    <row r="1658" spans="1:7">
      <c r="A1658" s="233" t="s">
        <v>1404</v>
      </c>
      <c r="B1658" s="560" t="s">
        <v>1969</v>
      </c>
      <c r="C1658" s="23">
        <v>45926</v>
      </c>
      <c r="D1658" s="11">
        <v>364</v>
      </c>
      <c r="G1658" t="s">
        <v>1914</v>
      </c>
    </row>
    <row r="1659" spans="1:7">
      <c r="A1659" s="69" t="s">
        <v>1106</v>
      </c>
      <c r="B1659" s="76" t="s">
        <v>1107</v>
      </c>
      <c r="C1659" s="23">
        <v>45926</v>
      </c>
      <c r="D1659" s="11">
        <v>552</v>
      </c>
      <c r="G1659" t="s">
        <v>1914</v>
      </c>
    </row>
    <row r="1660" spans="1:7">
      <c r="A1660" s="907" t="s">
        <v>1128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866</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1191</v>
      </c>
      <c r="B1667" s="559" t="s">
        <v>56</v>
      </c>
      <c r="C1667" s="23">
        <v>45929</v>
      </c>
      <c r="D1667" s="11">
        <v>600</v>
      </c>
      <c r="F1667" s="11" t="s">
        <v>1972</v>
      </c>
      <c r="G1667" t="s">
        <v>1914</v>
      </c>
    </row>
    <row r="1668" spans="1:7">
      <c r="A1668" s="240" t="s">
        <v>1197</v>
      </c>
      <c r="B1668" s="240" t="s">
        <v>56</v>
      </c>
      <c r="C1668" s="23">
        <v>45929</v>
      </c>
      <c r="D1668" s="89">
        <v>1002</v>
      </c>
      <c r="F1668" s="11" t="s">
        <v>1973</v>
      </c>
      <c r="G1668" t="s">
        <v>1914</v>
      </c>
    </row>
    <row r="1669" spans="1:7">
      <c r="A1669" s="69" t="s">
        <v>1106</v>
      </c>
      <c r="B1669" s="76" t="s">
        <v>1107</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1128</v>
      </c>
      <c r="B1673" s="247" t="s">
        <v>54</v>
      </c>
      <c r="C1673" s="23">
        <v>45929</v>
      </c>
      <c r="D1673" s="11">
        <v>454</v>
      </c>
      <c r="G1673" t="s">
        <v>1914</v>
      </c>
    </row>
    <row r="1674" spans="1:7">
      <c r="A1674" s="263" t="s">
        <v>1197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9" t="s">
        <v>890</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1206</v>
      </c>
      <c r="B1680" s="175" t="s">
        <v>1368</v>
      </c>
      <c r="C1680" s="239">
        <v>45930</v>
      </c>
      <c r="E1680" s="74">
        <v>536</v>
      </c>
      <c r="G1680" t="s">
        <v>1914</v>
      </c>
    </row>
    <row r="1681" spans="1:7" ht="15.75">
      <c r="A1681" s="27" t="s">
        <v>1191</v>
      </c>
      <c r="B1681" s="175" t="s">
        <v>1368</v>
      </c>
      <c r="C1681" s="239">
        <v>45930</v>
      </c>
      <c r="E1681" s="74">
        <v>886</v>
      </c>
      <c r="G1681" t="s">
        <v>1914</v>
      </c>
    </row>
    <row r="1682" spans="1:7">
      <c r="A1682" s="253" t="s">
        <v>1106</v>
      </c>
      <c r="B1682" s="234" t="s">
        <v>1107</v>
      </c>
      <c r="C1682" s="23">
        <v>45930</v>
      </c>
      <c r="D1682" s="89">
        <v>1016</v>
      </c>
      <c r="G1682" t="s">
        <v>1914</v>
      </c>
    </row>
    <row r="1683" spans="1:7" ht="15.75">
      <c r="A1683" s="27" t="s">
        <v>890</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890</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1217</v>
      </c>
      <c r="B1692" s="559" t="s">
        <v>56</v>
      </c>
      <c r="C1692" s="23">
        <v>45931</v>
      </c>
      <c r="D1692" s="89">
        <v>1118</v>
      </c>
      <c r="G1692" t="s">
        <v>1977</v>
      </c>
    </row>
    <row r="1693" spans="1:7">
      <c r="A1693" s="69" t="s">
        <v>1106</v>
      </c>
      <c r="B1693" s="76" t="s">
        <v>1107</v>
      </c>
      <c r="C1693" s="23">
        <v>45931</v>
      </c>
      <c r="D1693" s="11">
        <v>312</v>
      </c>
      <c r="G1693" t="s">
        <v>1977</v>
      </c>
    </row>
    <row r="1694" spans="1:7">
      <c r="A1694" s="421" t="s">
        <v>108</v>
      </c>
      <c r="B1694" s="76" t="s">
        <v>54</v>
      </c>
      <c r="C1694" s="23">
        <v>45931</v>
      </c>
      <c r="D1694" s="11">
        <v>753</v>
      </c>
      <c r="G1694" t="s">
        <v>1977</v>
      </c>
    </row>
    <row r="1695" spans="1:7">
      <c r="A1695" s="234" t="s">
        <v>1128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1217</v>
      </c>
      <c r="B1701" s="559" t="s">
        <v>56</v>
      </c>
      <c r="C1701" s="23">
        <v>45932</v>
      </c>
      <c r="D1701" s="89">
        <v>1472</v>
      </c>
      <c r="F1701" s="11" t="s">
        <v>1935</v>
      </c>
      <c r="G1701" t="s">
        <v>1977</v>
      </c>
    </row>
    <row r="1702" spans="1:7">
      <c r="A1702" s="247" t="s">
        <v>890</v>
      </c>
      <c r="B1702" s="76" t="s">
        <v>56</v>
      </c>
      <c r="C1702" s="23">
        <v>45932</v>
      </c>
      <c r="D1702" s="89">
        <v>1479</v>
      </c>
      <c r="F1702" s="11" t="s">
        <v>1982</v>
      </c>
      <c r="G1702" t="s">
        <v>1977</v>
      </c>
    </row>
    <row r="1703" spans="1:7">
      <c r="A1703" s="627" t="s">
        <v>1106</v>
      </c>
      <c r="B1703" s="235" t="s">
        <v>1107</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1106</v>
      </c>
      <c r="B1713" s="235" t="s">
        <v>1107</v>
      </c>
      <c r="C1713" s="23">
        <v>45933</v>
      </c>
      <c r="D1713" s="11">
        <v>617</v>
      </c>
      <c r="G1713" t="s">
        <v>1977</v>
      </c>
    </row>
    <row r="1714" spans="1:7" ht="15.75">
      <c r="A1714" s="76" t="s">
        <v>1403</v>
      </c>
      <c r="B1714" s="175" t="s">
        <v>1368</v>
      </c>
      <c r="C1714" s="239">
        <v>45933</v>
      </c>
      <c r="D1714" s="11">
        <v>486</v>
      </c>
      <c r="G1714" t="s">
        <v>1977</v>
      </c>
    </row>
    <row r="1715" spans="1:7">
      <c r="A1715" s="234" t="s">
        <v>1128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1217</v>
      </c>
      <c r="B1723" s="76" t="s">
        <v>56</v>
      </c>
      <c r="C1723" s="23">
        <v>45936</v>
      </c>
      <c r="D1723" s="89">
        <v>1174</v>
      </c>
      <c r="G1723" t="s">
        <v>1977</v>
      </c>
    </row>
    <row r="1724" spans="1:7">
      <c r="A1724" s="69" t="s">
        <v>1106</v>
      </c>
      <c r="B1724" s="76" t="s">
        <v>1107</v>
      </c>
      <c r="C1724" s="23">
        <v>45936</v>
      </c>
      <c r="D1724" s="11">
        <v>768</v>
      </c>
      <c r="G1724" t="s">
        <v>1977</v>
      </c>
    </row>
    <row r="1725" spans="1:7">
      <c r="A1725" s="234" t="s">
        <v>1403</v>
      </c>
      <c r="B1725" s="234" t="s">
        <v>1026</v>
      </c>
      <c r="C1725" s="23">
        <v>45936</v>
      </c>
      <c r="D1725" s="11">
        <v>225</v>
      </c>
      <c r="G1725" t="s">
        <v>1977</v>
      </c>
    </row>
    <row r="1726" spans="1:7">
      <c r="A1726" s="419" t="s">
        <v>108</v>
      </c>
      <c r="B1726" s="235" t="s">
        <v>54</v>
      </c>
      <c r="C1726" s="23">
        <v>45936</v>
      </c>
      <c r="F1726" s="263" t="s">
        <v>1642</v>
      </c>
      <c r="G1726" t="s">
        <v>1977</v>
      </c>
    </row>
    <row r="1727" spans="1:7">
      <c r="A1727" s="263" t="s">
        <v>1128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1217</v>
      </c>
      <c r="B1733" s="76" t="s">
        <v>56</v>
      </c>
      <c r="C1733" s="239">
        <v>45937</v>
      </c>
      <c r="D1733" s="89">
        <v>1597</v>
      </c>
      <c r="F1733" s="11" t="s">
        <v>1990</v>
      </c>
      <c r="G1733" t="s">
        <v>1977</v>
      </c>
    </row>
    <row r="1734" spans="1:7">
      <c r="A1734" s="69" t="s">
        <v>1106</v>
      </c>
      <c r="B1734" s="76" t="s">
        <v>1107</v>
      </c>
      <c r="C1734" s="239">
        <v>45937</v>
      </c>
      <c r="D1734" s="89">
        <v>1014</v>
      </c>
      <c r="G1734" t="s">
        <v>1977</v>
      </c>
    </row>
    <row r="1735" spans="1:7">
      <c r="A1735" s="235" t="s">
        <v>1403</v>
      </c>
      <c r="B1735" s="235" t="s">
        <v>1026</v>
      </c>
      <c r="C1735" s="239">
        <v>45937</v>
      </c>
      <c r="D1735" s="11">
        <v>416</v>
      </c>
      <c r="G1735" t="s">
        <v>1977</v>
      </c>
    </row>
    <row r="1736" spans="1:7" ht="15.75">
      <c r="A1736" s="76" t="s">
        <v>1403</v>
      </c>
      <c r="B1736" s="175" t="s">
        <v>1368</v>
      </c>
      <c r="C1736" s="239">
        <v>45937</v>
      </c>
      <c r="D1736" s="11">
        <v>871</v>
      </c>
      <c r="G1736" t="s">
        <v>1977</v>
      </c>
    </row>
    <row r="1737" spans="1:7">
      <c r="A1737" s="234" t="s">
        <v>1128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1217</v>
      </c>
      <c r="B1743" s="76" t="s">
        <v>56</v>
      </c>
      <c r="C1743" s="23">
        <v>45938</v>
      </c>
      <c r="D1743" s="11">
        <v>308</v>
      </c>
      <c r="F1743" s="11" t="s">
        <v>1993</v>
      </c>
      <c r="G1743" t="s">
        <v>1977</v>
      </c>
    </row>
    <row r="1744" spans="1:7">
      <c r="A1744" s="234" t="s">
        <v>1197</v>
      </c>
      <c r="B1744" s="235" t="s">
        <v>56</v>
      </c>
      <c r="C1744" s="23">
        <v>45938</v>
      </c>
      <c r="D1744" s="11">
        <v>334</v>
      </c>
      <c r="F1744" s="11" t="s">
        <v>1931</v>
      </c>
      <c r="G1744" t="s">
        <v>1977</v>
      </c>
    </row>
    <row r="1745" spans="1:7" ht="15.75">
      <c r="A1745" s="76" t="s">
        <v>1166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1026</v>
      </c>
      <c r="C1747" s="23">
        <v>45938</v>
      </c>
      <c r="D1747" s="11">
        <v>418</v>
      </c>
      <c r="G1747" t="s">
        <v>1977</v>
      </c>
    </row>
    <row r="1748" spans="1:7">
      <c r="A1748" s="235" t="s">
        <v>1128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1217</v>
      </c>
      <c r="B1753" s="331" t="s">
        <v>56</v>
      </c>
      <c r="C1753" s="23">
        <v>45939</v>
      </c>
      <c r="F1753" s="480" t="s">
        <v>104</v>
      </c>
      <c r="G1753" t="s">
        <v>1977</v>
      </c>
    </row>
    <row r="1754" spans="1:7" ht="15.75">
      <c r="A1754" s="27" t="s">
        <v>1166</v>
      </c>
      <c r="B1754" s="175" t="s">
        <v>1368</v>
      </c>
      <c r="C1754" s="239">
        <v>45939</v>
      </c>
      <c r="F1754" s="11" t="s">
        <v>1856</v>
      </c>
      <c r="G1754" t="s">
        <v>1977</v>
      </c>
    </row>
    <row r="1755" spans="1:7">
      <c r="A1755" s="253" t="s">
        <v>1106</v>
      </c>
      <c r="B1755" s="879" t="s">
        <v>1107</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1026</v>
      </c>
      <c r="C1757" s="23">
        <v>45939</v>
      </c>
      <c r="F1757" s="480" t="s">
        <v>104</v>
      </c>
      <c r="G1757" t="s">
        <v>1977</v>
      </c>
    </row>
    <row r="1758" spans="1:7">
      <c r="A1758" s="50" t="s">
        <v>1128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1215</v>
      </c>
      <c r="B1764" s="175" t="s">
        <v>1368</v>
      </c>
      <c r="C1764" s="239">
        <v>45940</v>
      </c>
      <c r="F1764" s="263" t="s">
        <v>1995</v>
      </c>
      <c r="G1764" t="s">
        <v>1977</v>
      </c>
    </row>
    <row r="1765" spans="1:7">
      <c r="A1765" s="559" t="s">
        <v>1403</v>
      </c>
      <c r="B1765" s="559" t="s">
        <v>1026</v>
      </c>
      <c r="C1765" s="23">
        <v>45940</v>
      </c>
      <c r="F1765" s="240" t="s">
        <v>1996</v>
      </c>
      <c r="G1765" t="s">
        <v>1977</v>
      </c>
    </row>
    <row r="1766" spans="1:7" ht="15.75">
      <c r="A1766" s="76" t="s">
        <v>1112</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912</v>
      </c>
      <c r="B1773" s="234" t="s">
        <v>56</v>
      </c>
      <c r="C1773" s="23">
        <v>45943</v>
      </c>
      <c r="D1773" s="89">
        <v>1768</v>
      </c>
      <c r="G1773" t="s">
        <v>1977</v>
      </c>
    </row>
    <row r="1774" spans="1:7" ht="15.75">
      <c r="A1774" s="76" t="s">
        <v>1215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768</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984</v>
      </c>
      <c r="B1780" s="175" t="s">
        <v>1368</v>
      </c>
      <c r="C1780" s="239">
        <v>45944</v>
      </c>
      <c r="F1780" s="263" t="s">
        <v>2000</v>
      </c>
      <c r="G1780" t="s">
        <v>1977</v>
      </c>
    </row>
    <row r="1781" spans="1:7">
      <c r="A1781" s="273" t="s">
        <v>553</v>
      </c>
      <c r="B1781" s="234" t="s">
        <v>56</v>
      </c>
      <c r="C1781" s="23">
        <v>45944</v>
      </c>
      <c r="D1781" s="11">
        <v>150</v>
      </c>
      <c r="G1781" t="s">
        <v>1977</v>
      </c>
    </row>
    <row r="1782" spans="1:7">
      <c r="A1782" s="76" t="s">
        <v>912</v>
      </c>
      <c r="B1782" s="76" t="s">
        <v>56</v>
      </c>
      <c r="C1782" s="239">
        <v>45944</v>
      </c>
      <c r="D1782" s="11">
        <v>510</v>
      </c>
      <c r="F1782" s="11" t="s">
        <v>2001</v>
      </c>
      <c r="G1782" t="s">
        <v>1977</v>
      </c>
    </row>
    <row r="1783" spans="1:7">
      <c r="A1783" s="76" t="s">
        <v>916</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1121</v>
      </c>
      <c r="B1786" s="559" t="s">
        <v>54</v>
      </c>
      <c r="C1786" s="23">
        <v>45944</v>
      </c>
      <c r="D1786" s="11">
        <v>927</v>
      </c>
      <c r="F1786" s="11" t="s">
        <v>1984</v>
      </c>
      <c r="G1786" t="s">
        <v>1977</v>
      </c>
    </row>
    <row r="1787" spans="1:7" ht="15.75">
      <c r="A1787" s="178" t="s">
        <v>768</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984</v>
      </c>
      <c r="B1790" s="175" t="s">
        <v>1368</v>
      </c>
      <c r="C1790" s="239">
        <v>45945</v>
      </c>
      <c r="D1790" s="11">
        <v>240</v>
      </c>
      <c r="E1790" s="74">
        <v>270</v>
      </c>
      <c r="F1790" s="11" t="s">
        <v>2005</v>
      </c>
      <c r="G1790" t="s">
        <v>1977</v>
      </c>
    </row>
    <row r="1791" spans="1:7">
      <c r="A1791" s="244" t="s">
        <v>916</v>
      </c>
      <c r="B1791" s="244" t="s">
        <v>56</v>
      </c>
      <c r="C1791" s="23">
        <v>45945</v>
      </c>
      <c r="D1791" s="89">
        <v>1312</v>
      </c>
      <c r="F1791" s="11" t="s">
        <v>2006</v>
      </c>
      <c r="G1791" t="s">
        <v>1977</v>
      </c>
    </row>
    <row r="1792" spans="1:7">
      <c r="A1792" s="244" t="s">
        <v>908</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1106</v>
      </c>
      <c r="B1794" s="175" t="s">
        <v>1368</v>
      </c>
      <c r="C1794" s="239">
        <v>45945</v>
      </c>
      <c r="D1794" s="11">
        <v>986</v>
      </c>
      <c r="G1794" t="s">
        <v>1977</v>
      </c>
    </row>
    <row r="1795" spans="1:7">
      <c r="A1795" s="234" t="s">
        <v>1124</v>
      </c>
      <c r="B1795" s="273" t="s">
        <v>2009</v>
      </c>
      <c r="C1795" s="23">
        <v>45945</v>
      </c>
      <c r="D1795" s="89">
        <v>1457</v>
      </c>
      <c r="F1795" s="11" t="s">
        <v>2010</v>
      </c>
      <c r="G1795" t="s">
        <v>1977</v>
      </c>
    </row>
    <row r="1796" spans="1:7">
      <c r="A1796" s="263" t="s">
        <v>1121</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916</v>
      </c>
      <c r="B1800" s="76" t="s">
        <v>56</v>
      </c>
      <c r="C1800" s="239">
        <v>45946</v>
      </c>
      <c r="D1800" s="11">
        <v>359</v>
      </c>
      <c r="F1800" s="11" t="s">
        <v>2013</v>
      </c>
      <c r="G1800" t="s">
        <v>1977</v>
      </c>
    </row>
    <row r="1801" spans="1:7">
      <c r="A1801" s="236" t="s">
        <v>908</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1124</v>
      </c>
      <c r="B1805" s="233" t="s">
        <v>2009</v>
      </c>
      <c r="C1805" s="239">
        <v>45946</v>
      </c>
      <c r="D1805" s="89">
        <v>1142</v>
      </c>
      <c r="F1805" s="11" t="s">
        <v>2015</v>
      </c>
      <c r="G1805" t="s">
        <v>1977</v>
      </c>
    </row>
    <row r="1806" spans="1:7">
      <c r="A1806" s="234" t="s">
        <v>1121</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908</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1124</v>
      </c>
      <c r="B1820" s="244" t="s">
        <v>2009</v>
      </c>
      <c r="C1820" s="23">
        <v>45950</v>
      </c>
      <c r="D1820" s="89">
        <v>1186</v>
      </c>
      <c r="F1820" s="11" t="s">
        <v>1859</v>
      </c>
      <c r="G1820" t="s">
        <v>1977</v>
      </c>
    </row>
    <row r="1821" spans="1:7">
      <c r="A1821" s="559" t="s">
        <v>1121</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916</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1219</v>
      </c>
      <c r="B1826" s="634" t="s">
        <v>56</v>
      </c>
      <c r="C1826" s="23">
        <v>45951</v>
      </c>
      <c r="D1826" s="89">
        <v>1007</v>
      </c>
      <c r="F1826" s="11" t="s">
        <v>2025</v>
      </c>
      <c r="G1826" t="s">
        <v>1977</v>
      </c>
    </row>
    <row r="1827" spans="1:7">
      <c r="A1827" s="251" t="s">
        <v>935</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1124</v>
      </c>
      <c r="B1829" s="251" t="s">
        <v>2009</v>
      </c>
      <c r="C1829" s="23">
        <v>45951</v>
      </c>
      <c r="D1829" s="89">
        <v>1564</v>
      </c>
      <c r="F1829" s="11" t="s">
        <v>2027</v>
      </c>
      <c r="G1829" t="s">
        <v>1977</v>
      </c>
    </row>
    <row r="1830" spans="1:7">
      <c r="A1830" s="11" t="s">
        <v>1121</v>
      </c>
      <c r="B1830" s="76" t="s">
        <v>54</v>
      </c>
      <c r="C1830" s="23">
        <v>45951</v>
      </c>
      <c r="D1830" s="11">
        <v>527</v>
      </c>
      <c r="F1830" s="11" t="s">
        <v>2016</v>
      </c>
      <c r="G1830" t="s">
        <v>1977</v>
      </c>
    </row>
    <row r="1831" spans="1:7">
      <c r="A1831" s="449" t="s">
        <v>1139</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935</v>
      </c>
      <c r="B1835" s="76" t="s">
        <v>56</v>
      </c>
      <c r="C1835" s="23">
        <v>45952</v>
      </c>
      <c r="D1835" s="89">
        <v>1604</v>
      </c>
      <c r="F1835" s="11" t="s">
        <v>2030</v>
      </c>
      <c r="G1835" t="s">
        <v>1977</v>
      </c>
    </row>
    <row r="1836" spans="1:7">
      <c r="A1836" s="887" t="s">
        <v>1219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1124</v>
      </c>
      <c r="B1838" s="692" t="s">
        <v>2009</v>
      </c>
      <c r="C1838" s="23">
        <v>45952</v>
      </c>
      <c r="D1838" s="89">
        <v>1012</v>
      </c>
      <c r="F1838" s="11" t="s">
        <v>2033</v>
      </c>
      <c r="G1838" t="s">
        <v>1977</v>
      </c>
    </row>
    <row r="1839" spans="1:7">
      <c r="A1839" s="11" t="s">
        <v>1121</v>
      </c>
      <c r="B1839" s="247" t="s">
        <v>54</v>
      </c>
      <c r="C1839" s="23">
        <v>45952</v>
      </c>
      <c r="D1839" s="11">
        <v>553</v>
      </c>
      <c r="G1839" t="s">
        <v>1977</v>
      </c>
    </row>
    <row r="1840" spans="1:7">
      <c r="A1840" s="82" t="s">
        <v>1139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935</v>
      </c>
      <c r="B1846" s="76" t="s">
        <v>56</v>
      </c>
      <c r="C1846" s="23">
        <v>45953</v>
      </c>
      <c r="D1846" s="89">
        <v>1268</v>
      </c>
      <c r="F1846" s="11" t="s">
        <v>2037</v>
      </c>
      <c r="G1846" t="s">
        <v>1977</v>
      </c>
    </row>
    <row r="1847" spans="1:7">
      <c r="A1847" s="887" t="s">
        <v>1219</v>
      </c>
      <c r="B1847" s="331" t="s">
        <v>56</v>
      </c>
      <c r="C1847" s="23">
        <v>45953</v>
      </c>
      <c r="D1847" s="89">
        <v>1544</v>
      </c>
      <c r="F1847" s="11" t="s">
        <v>2038</v>
      </c>
      <c r="G1847" t="s">
        <v>1977</v>
      </c>
    </row>
    <row r="1848" spans="1:7" ht="15.75">
      <c r="A1848" s="11" t="s">
        <v>1166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1124</v>
      </c>
      <c r="B1850" s="692" t="s">
        <v>2009</v>
      </c>
      <c r="C1850" s="23">
        <v>45953</v>
      </c>
      <c r="D1850" s="11">
        <v>588</v>
      </c>
      <c r="F1850" s="11" t="s">
        <v>2039</v>
      </c>
      <c r="G1850" t="s">
        <v>1977</v>
      </c>
    </row>
    <row r="1851" spans="1:7">
      <c r="A1851" s="82" t="s">
        <v>1139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1122</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1219</v>
      </c>
      <c r="B1866" s="76" t="s">
        <v>56</v>
      </c>
      <c r="C1866" s="23">
        <v>45957</v>
      </c>
      <c r="D1866" s="11">
        <v>587</v>
      </c>
      <c r="F1866" s="11" t="s">
        <v>2049</v>
      </c>
      <c r="G1866" t="s">
        <v>1977</v>
      </c>
    </row>
    <row r="1867" spans="1:7">
      <c r="A1867" s="638" t="s">
        <v>935</v>
      </c>
      <c r="B1867" s="315" t="s">
        <v>56</v>
      </c>
      <c r="C1867" s="23">
        <v>45957</v>
      </c>
      <c r="D1867" s="89">
        <v>1310</v>
      </c>
      <c r="F1867" s="11" t="s">
        <v>2050</v>
      </c>
      <c r="G1867" t="s">
        <v>1977</v>
      </c>
    </row>
    <row r="1868" spans="1:7">
      <c r="A1868" s="251" t="s">
        <v>1166</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1122</v>
      </c>
      <c r="B1870" s="692" t="s">
        <v>2009</v>
      </c>
      <c r="C1870" s="23">
        <v>45957</v>
      </c>
      <c r="D1870" s="89">
        <v>1323</v>
      </c>
      <c r="F1870" s="11" t="s">
        <v>2051</v>
      </c>
      <c r="G1870" t="s">
        <v>1977</v>
      </c>
    </row>
    <row r="1871" spans="1:7">
      <c r="A1871" s="50" t="s">
        <v>1121</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914</v>
      </c>
      <c r="B1879" s="76" t="s">
        <v>56</v>
      </c>
      <c r="C1879" s="23">
        <v>45958</v>
      </c>
      <c r="D1879" s="89">
        <v>1509</v>
      </c>
      <c r="F1879" s="11" t="s">
        <v>2055</v>
      </c>
      <c r="G1879" t="s">
        <v>1977</v>
      </c>
    </row>
    <row r="1880" spans="1:7">
      <c r="A1880" s="638" t="s">
        <v>910</v>
      </c>
      <c r="B1880" s="315" t="s">
        <v>56</v>
      </c>
      <c r="C1880" s="23">
        <v>45958</v>
      </c>
      <c r="D1880" s="89">
        <v>1678</v>
      </c>
      <c r="F1880" s="11" t="s">
        <v>2056</v>
      </c>
      <c r="G1880" t="s">
        <v>1977</v>
      </c>
    </row>
    <row r="1881" spans="1:7">
      <c r="A1881" s="887" t="s">
        <v>1219</v>
      </c>
      <c r="B1881" s="331" t="s">
        <v>56</v>
      </c>
      <c r="C1881" s="23">
        <v>45958</v>
      </c>
      <c r="D1881" s="89">
        <v>115</v>
      </c>
      <c r="F1881" s="11" t="s">
        <v>1945</v>
      </c>
      <c r="G1881" t="s">
        <v>1977</v>
      </c>
    </row>
    <row r="1882" spans="1:7" ht="15.75">
      <c r="A1882" s="11" t="s">
        <v>1166</v>
      </c>
      <c r="B1882" s="175" t="s">
        <v>1368</v>
      </c>
      <c r="C1882" s="239">
        <v>45958</v>
      </c>
      <c r="D1882" s="11">
        <v>60</v>
      </c>
      <c r="E1882" s="74">
        <v>886</v>
      </c>
      <c r="F1882" s="11" t="s">
        <v>2057</v>
      </c>
      <c r="G1882" t="s">
        <v>1977</v>
      </c>
    </row>
    <row r="1883" spans="1:7">
      <c r="A1883" s="908" t="s">
        <v>1122</v>
      </c>
      <c r="B1883" s="692" t="s">
        <v>2009</v>
      </c>
      <c r="C1883" s="23">
        <v>45958</v>
      </c>
      <c r="D1883" s="89">
        <v>1516</v>
      </c>
      <c r="F1883" s="11" t="s">
        <v>2058</v>
      </c>
      <c r="G1883" t="s">
        <v>1977</v>
      </c>
    </row>
    <row r="1884" spans="1:7">
      <c r="A1884" s="11" t="s">
        <v>1121</v>
      </c>
      <c r="B1884" s="247" t="s">
        <v>54</v>
      </c>
      <c r="C1884" s="23">
        <v>45958</v>
      </c>
      <c r="D1884" s="89">
        <v>1224</v>
      </c>
      <c r="G1884" t="s">
        <v>1977</v>
      </c>
    </row>
    <row r="1885" spans="1:7">
      <c r="A1885" s="50" t="s">
        <v>1121</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914</v>
      </c>
      <c r="B1893" s="247" t="s">
        <v>56</v>
      </c>
      <c r="C1893" s="23">
        <v>45959</v>
      </c>
      <c r="D1893" s="89">
        <v>1087</v>
      </c>
      <c r="F1893" s="11" t="s">
        <v>2064</v>
      </c>
      <c r="G1893" t="s">
        <v>1977</v>
      </c>
    </row>
    <row r="1894" spans="1:7">
      <c r="A1894" s="480" t="s">
        <v>1122</v>
      </c>
      <c r="B1894" s="95" t="s">
        <v>2009</v>
      </c>
      <c r="C1894" s="23">
        <v>45959</v>
      </c>
      <c r="D1894" s="11">
        <v>790</v>
      </c>
      <c r="F1894" s="11" t="s">
        <v>2065</v>
      </c>
      <c r="G1894" t="s">
        <v>1977</v>
      </c>
    </row>
    <row r="1895" spans="1:7">
      <c r="A1895" s="11" t="s">
        <v>1121</v>
      </c>
      <c r="B1895" s="247" t="s">
        <v>54</v>
      </c>
      <c r="C1895" s="23">
        <v>45959</v>
      </c>
      <c r="D1895" s="11">
        <v>343</v>
      </c>
      <c r="G1895" t="s">
        <v>1977</v>
      </c>
    </row>
    <row r="1896" spans="1:7">
      <c r="A1896" s="82" t="s">
        <v>1119</v>
      </c>
      <c r="B1896" s="50" t="s">
        <v>54</v>
      </c>
      <c r="C1896" s="23">
        <v>45959</v>
      </c>
      <c r="D1896" s="89">
        <v>3179</v>
      </c>
      <c r="G1896" t="s">
        <v>1977</v>
      </c>
    </row>
    <row r="1897" spans="1:7" ht="15.75">
      <c r="A1897" s="76" t="s">
        <v>1106</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914</v>
      </c>
      <c r="B1904" s="247" t="s">
        <v>56</v>
      </c>
      <c r="C1904" s="23">
        <v>45960</v>
      </c>
      <c r="D1904" s="11">
        <v>777</v>
      </c>
      <c r="F1904" s="11" t="s">
        <v>2073</v>
      </c>
      <c r="G1904" t="s">
        <v>1977</v>
      </c>
    </row>
    <row r="1905" spans="1:7">
      <c r="A1905" s="11" t="s">
        <v>910</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1219</v>
      </c>
      <c r="B1908" s="175" t="s">
        <v>1368</v>
      </c>
      <c r="C1908" s="239">
        <v>45960</v>
      </c>
      <c r="D1908" s="74"/>
      <c r="E1908" s="11">
        <v>669</v>
      </c>
      <c r="G1908" t="s">
        <v>1977</v>
      </c>
    </row>
    <row r="1909" spans="1:7">
      <c r="A1909" s="103" t="s">
        <v>912</v>
      </c>
      <c r="B1909" s="103" t="s">
        <v>56</v>
      </c>
      <c r="C1909" s="23">
        <v>45960</v>
      </c>
      <c r="D1909" s="74"/>
      <c r="E1909" s="11"/>
      <c r="F1909" s="88" t="s">
        <v>2075</v>
      </c>
      <c r="G1909" t="s">
        <v>1977</v>
      </c>
    </row>
    <row r="1910" spans="1:7">
      <c r="A1910" s="11" t="s">
        <v>1121</v>
      </c>
      <c r="B1910" s="247" t="s">
        <v>54</v>
      </c>
      <c r="C1910" s="23">
        <v>45960</v>
      </c>
      <c r="E1910" s="182"/>
      <c r="F1910" s="76" t="s">
        <v>1465</v>
      </c>
      <c r="G1910" t="s">
        <v>1977</v>
      </c>
    </row>
    <row r="1911" spans="1:7">
      <c r="A1911" s="480" t="s">
        <v>1122</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1106</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914</v>
      </c>
      <c r="B1920" s="235" t="s">
        <v>56</v>
      </c>
      <c r="C1920" s="23">
        <v>45961</v>
      </c>
      <c r="F1920" s="27" t="s">
        <v>2080</v>
      </c>
      <c r="G1920" t="s">
        <v>1977</v>
      </c>
    </row>
    <row r="1921" spans="1:7" ht="15.75">
      <c r="A1921" s="11" t="s">
        <v>914</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1122</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935</v>
      </c>
      <c r="B1929" s="274" t="s">
        <v>56</v>
      </c>
      <c r="C1929" s="23">
        <v>45964</v>
      </c>
      <c r="D1929" s="11">
        <v>701</v>
      </c>
      <c r="F1929" s="11" t="s">
        <v>1923</v>
      </c>
      <c r="G1929" t="s">
        <v>2083</v>
      </c>
    </row>
    <row r="1930" spans="1:7">
      <c r="A1930" s="76" t="s">
        <v>924</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1139</v>
      </c>
      <c r="B1933" s="274" t="s">
        <v>2009</v>
      </c>
      <c r="C1933" s="23">
        <v>45964</v>
      </c>
      <c r="D1933" s="11">
        <v>463</v>
      </c>
      <c r="G1933" t="s">
        <v>2083</v>
      </c>
    </row>
    <row r="1934" spans="1:7">
      <c r="A1934" s="234" t="s">
        <v>1119</v>
      </c>
      <c r="B1934" s="234" t="s">
        <v>54</v>
      </c>
      <c r="C1934" s="23">
        <v>45964</v>
      </c>
      <c r="D1934" s="11">
        <v>882</v>
      </c>
      <c r="F1934" s="11" t="s">
        <v>2085</v>
      </c>
      <c r="G1934" t="s">
        <v>2083</v>
      </c>
    </row>
    <row r="1935" spans="1:7" ht="15.75">
      <c r="A1935" s="76" t="s">
        <v>1106</v>
      </c>
      <c r="B1935" s="175" t="s">
        <v>1368</v>
      </c>
      <c r="C1935" s="239">
        <v>45964</v>
      </c>
      <c r="F1935" s="11" t="s">
        <v>1830</v>
      </c>
      <c r="G1935" t="s">
        <v>2083</v>
      </c>
    </row>
    <row r="1936" spans="1:7">
      <c r="A1936" s="233" t="s">
        <v>1106</v>
      </c>
      <c r="B1936" s="274" t="s">
        <v>2086</v>
      </c>
      <c r="C1936" s="23">
        <v>45964</v>
      </c>
      <c r="E1936" s="250">
        <v>3846</v>
      </c>
      <c r="F1936" s="11" t="s">
        <v>2087</v>
      </c>
      <c r="G1936" t="s">
        <v>2083</v>
      </c>
    </row>
    <row r="1937" spans="1:7">
      <c r="A1937" s="235" t="s">
        <v>1106</v>
      </c>
      <c r="B1937" s="273" t="s">
        <v>1107</v>
      </c>
      <c r="C1937" s="23">
        <v>45964</v>
      </c>
      <c r="F1937" s="624" t="s">
        <v>2088</v>
      </c>
      <c r="G1937" t="s">
        <v>2083</v>
      </c>
    </row>
    <row r="1938" spans="1:7" ht="15.75">
      <c r="A1938" s="76" t="s">
        <v>1150</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924</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1139</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1119</v>
      </c>
      <c r="B1951" s="11" t="s">
        <v>54</v>
      </c>
      <c r="C1951" s="23">
        <v>45965</v>
      </c>
      <c r="D1951" s="89">
        <v>1072</v>
      </c>
      <c r="F1951" s="11" t="s">
        <v>2092</v>
      </c>
      <c r="G1951" t="s">
        <v>2083</v>
      </c>
    </row>
    <row r="1952" spans="1:7">
      <c r="A1952" s="678" t="s">
        <v>1124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924</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992</v>
      </c>
      <c r="B1962" s="233" t="s">
        <v>56</v>
      </c>
      <c r="C1962" s="23">
        <v>45966</v>
      </c>
      <c r="D1962" s="89">
        <v>1031</v>
      </c>
      <c r="G1962" t="s">
        <v>2083</v>
      </c>
    </row>
    <row r="1963" spans="1:7">
      <c r="A1963" s="76" t="s">
        <v>1139</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1119</v>
      </c>
      <c r="B1965" s="234" t="s">
        <v>54</v>
      </c>
      <c r="C1965" s="23">
        <v>45966</v>
      </c>
      <c r="D1965" s="89">
        <v>1034</v>
      </c>
      <c r="G1965" t="s">
        <v>2083</v>
      </c>
    </row>
    <row r="1966" spans="1:7" ht="15.75">
      <c r="A1966" s="76" t="s">
        <v>768</v>
      </c>
      <c r="B1966" s="175" t="s">
        <v>1368</v>
      </c>
      <c r="C1966" s="239">
        <v>45966</v>
      </c>
      <c r="D1966" s="11">
        <v>150</v>
      </c>
      <c r="G1966" t="s">
        <v>2083</v>
      </c>
    </row>
    <row r="1967" spans="1:7">
      <c r="A1967" s="317" t="s">
        <v>1106</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924</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1139</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1119</v>
      </c>
      <c r="B1978" s="11" t="s">
        <v>54</v>
      </c>
      <c r="C1978" s="23">
        <v>45967</v>
      </c>
      <c r="D1978" s="11">
        <v>209</v>
      </c>
      <c r="G1978" t="s">
        <v>2083</v>
      </c>
    </row>
    <row r="1979" spans="1:7">
      <c r="A1979" s="480" t="s">
        <v>1137</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1137</v>
      </c>
      <c r="B1985" s="175" t="s">
        <v>1368</v>
      </c>
      <c r="C1985" s="239">
        <v>45968</v>
      </c>
      <c r="D1985" s="11">
        <v>350</v>
      </c>
      <c r="G1985" t="s">
        <v>2083</v>
      </c>
    </row>
    <row r="1986" spans="1:7">
      <c r="A1986" s="233" t="s">
        <v>1137</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1122</v>
      </c>
      <c r="B1988" s="76" t="s">
        <v>2009</v>
      </c>
      <c r="C1988" s="23">
        <v>45968</v>
      </c>
      <c r="F1988" s="240" t="s">
        <v>1746</v>
      </c>
      <c r="G1988" t="s">
        <v>2083</v>
      </c>
    </row>
    <row r="1989" spans="1:7">
      <c r="A1989" s="178" t="s">
        <v>1128</v>
      </c>
      <c r="B1989" s="11" t="s">
        <v>54</v>
      </c>
      <c r="C1989" s="23">
        <v>45968</v>
      </c>
      <c r="D1989" s="11">
        <v>569</v>
      </c>
      <c r="G1989" t="s">
        <v>2083</v>
      </c>
    </row>
    <row r="1990" spans="1:7">
      <c r="A1990" s="178" t="s">
        <v>1075</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992</v>
      </c>
      <c r="B1994" s="244" t="s">
        <v>56</v>
      </c>
      <c r="C1994" s="23">
        <v>45971</v>
      </c>
      <c r="D1994" s="89">
        <v>1351</v>
      </c>
      <c r="G1994" t="s">
        <v>2083</v>
      </c>
    </row>
    <row r="1995" spans="1:7">
      <c r="A1995" s="244" t="s">
        <v>935</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1119</v>
      </c>
      <c r="B1998" s="247" t="s">
        <v>54</v>
      </c>
      <c r="C1998" s="23">
        <v>45971</v>
      </c>
      <c r="D1998" s="11">
        <v>96</v>
      </c>
      <c r="G1998" t="s">
        <v>2083</v>
      </c>
    </row>
    <row r="1999" spans="1:7">
      <c r="A1999" s="233" t="s">
        <v>591</v>
      </c>
      <c r="B1999" s="274" t="s">
        <v>2082</v>
      </c>
      <c r="C1999" s="23">
        <v>45971</v>
      </c>
      <c r="D1999" s="11">
        <v>562</v>
      </c>
      <c r="G1999" t="s">
        <v>2083</v>
      </c>
    </row>
    <row r="2000" spans="1:7">
      <c r="A2000" s="76" t="s">
        <v>774</v>
      </c>
      <c r="B2000" s="247" t="s">
        <v>54</v>
      </c>
      <c r="C2000" s="23">
        <v>45971</v>
      </c>
      <c r="D2000" s="11">
        <v>435</v>
      </c>
      <c r="F2000" s="11" t="s">
        <v>2104</v>
      </c>
      <c r="G2000" t="s">
        <v>2083</v>
      </c>
    </row>
    <row r="2001" spans="1:7">
      <c r="A2001" s="889" t="s">
        <v>1075</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920</v>
      </c>
      <c r="B2008" s="103" t="s">
        <v>56</v>
      </c>
      <c r="C2008" s="23">
        <v>45973</v>
      </c>
      <c r="D2008" s="89">
        <v>1580</v>
      </c>
      <c r="F2008" s="11" t="s">
        <v>1935</v>
      </c>
      <c r="G2008" t="s">
        <v>2083</v>
      </c>
    </row>
    <row r="2009" spans="1:7">
      <c r="A2009" s="11" t="s">
        <v>992</v>
      </c>
      <c r="B2009" s="50" t="s">
        <v>56</v>
      </c>
      <c r="C2009" s="23">
        <v>45973</v>
      </c>
      <c r="D2009" s="11">
        <v>890</v>
      </c>
      <c r="G2009" t="s">
        <v>2083</v>
      </c>
    </row>
    <row r="2010" spans="1:7">
      <c r="A2010" s="11" t="s">
        <v>992</v>
      </c>
      <c r="B2010" s="76" t="s">
        <v>1440</v>
      </c>
      <c r="C2010" s="23">
        <v>45973</v>
      </c>
      <c r="F2010" s="11" t="s">
        <v>1801</v>
      </c>
      <c r="G2010" t="s">
        <v>2083</v>
      </c>
    </row>
    <row r="2011" spans="1:7">
      <c r="A2011" s="50" t="s">
        <v>918</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1122</v>
      </c>
      <c r="B2014" s="103" t="s">
        <v>2009</v>
      </c>
      <c r="C2014" s="23">
        <v>45973</v>
      </c>
      <c r="F2014" s="240" t="s">
        <v>2111</v>
      </c>
      <c r="G2014" t="s">
        <v>2083</v>
      </c>
    </row>
    <row r="2015" spans="1:7">
      <c r="A2015" s="480" t="s">
        <v>803</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1075</v>
      </c>
      <c r="B2017" s="11" t="s">
        <v>56</v>
      </c>
      <c r="C2017" s="23">
        <v>45973</v>
      </c>
      <c r="D2017" s="11">
        <v>242</v>
      </c>
      <c r="G2017" t="s">
        <v>2083</v>
      </c>
    </row>
    <row r="2018" spans="1:7">
      <c r="A2018" s="11" t="s">
        <v>1299</v>
      </c>
      <c r="B2018" s="11" t="s">
        <v>56</v>
      </c>
      <c r="C2018" s="23">
        <v>45973</v>
      </c>
      <c r="D2018" s="89">
        <v>1264</v>
      </c>
      <c r="G2018" t="s">
        <v>2083</v>
      </c>
    </row>
    <row r="2019" spans="1:7">
      <c r="A2019" s="50" t="s">
        <v>1080</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920</v>
      </c>
      <c r="B2021" s="103" t="s">
        <v>56</v>
      </c>
      <c r="C2021" s="23">
        <v>45974</v>
      </c>
      <c r="D2021" s="89">
        <v>1258</v>
      </c>
      <c r="F2021" s="11" t="s">
        <v>2113</v>
      </c>
      <c r="G2021" t="s">
        <v>2083</v>
      </c>
    </row>
    <row r="2022" spans="1:7">
      <c r="A2022" s="50" t="s">
        <v>918</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774</v>
      </c>
      <c r="B2026" s="273" t="s">
        <v>54</v>
      </c>
      <c r="C2026" s="23">
        <v>45974</v>
      </c>
      <c r="D2026" s="89">
        <v>1123</v>
      </c>
      <c r="F2026" s="11" t="s">
        <v>2115</v>
      </c>
      <c r="G2026" t="s">
        <v>2083</v>
      </c>
    </row>
    <row r="2027" spans="1:7">
      <c r="A2027" s="555" t="s">
        <v>803</v>
      </c>
      <c r="B2027" s="50" t="s">
        <v>2009</v>
      </c>
      <c r="C2027" s="23">
        <v>45974</v>
      </c>
      <c r="D2027" s="89">
        <v>2912</v>
      </c>
      <c r="G2027" t="s">
        <v>2083</v>
      </c>
    </row>
    <row r="2028" spans="1:7" ht="15.75">
      <c r="A2028" s="480" t="s">
        <v>1112</v>
      </c>
      <c r="B2028" s="175" t="s">
        <v>1368</v>
      </c>
      <c r="C2028" s="239">
        <v>45974</v>
      </c>
      <c r="F2028" s="11" t="s">
        <v>1526</v>
      </c>
      <c r="G2028" t="s">
        <v>2083</v>
      </c>
    </row>
    <row r="2029" spans="1:7">
      <c r="A2029" s="103" t="s">
        <v>1080</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1082</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935</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803</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942</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939</v>
      </c>
      <c r="B2044" s="274" t="s">
        <v>56</v>
      </c>
      <c r="C2044" s="23">
        <v>45978</v>
      </c>
      <c r="D2044" s="11">
        <v>762</v>
      </c>
      <c r="G2044" t="s">
        <v>2083</v>
      </c>
    </row>
    <row r="2045" spans="1:7">
      <c r="A2045" s="235" t="s">
        <v>918</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803</v>
      </c>
      <c r="B2049" s="233" t="s">
        <v>2009</v>
      </c>
      <c r="C2049" s="23">
        <v>45978</v>
      </c>
      <c r="D2049" s="89">
        <v>1449</v>
      </c>
      <c r="G2049" t="s">
        <v>2083</v>
      </c>
    </row>
    <row r="2050" spans="1:7">
      <c r="A2050" s="76" t="s">
        <v>1077</v>
      </c>
      <c r="B2050" s="76" t="s">
        <v>56</v>
      </c>
      <c r="C2050" s="23">
        <v>45978</v>
      </c>
      <c r="D2050" s="89">
        <v>5466</v>
      </c>
      <c r="G2050" t="s">
        <v>2083</v>
      </c>
    </row>
    <row r="2051" spans="1:7">
      <c r="A2051" s="233" t="s">
        <v>1299</v>
      </c>
      <c r="B2051" s="233" t="s">
        <v>56</v>
      </c>
      <c r="C2051" s="23">
        <v>45978</v>
      </c>
      <c r="D2051" s="89">
        <v>1662</v>
      </c>
      <c r="G2051" t="s">
        <v>2083</v>
      </c>
    </row>
    <row r="2052" spans="1:7">
      <c r="A2052" s="233" t="s">
        <v>1082</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992</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1186</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939</v>
      </c>
      <c r="B2059" s="50" t="s">
        <v>56</v>
      </c>
      <c r="C2059" s="23">
        <v>45979</v>
      </c>
      <c r="D2059" s="89">
        <v>1530</v>
      </c>
      <c r="F2059" s="11" t="s">
        <v>2123</v>
      </c>
      <c r="G2059" t="s">
        <v>2083</v>
      </c>
    </row>
    <row r="2060" spans="1:7" ht="15.75">
      <c r="A2060" s="480" t="s">
        <v>1116</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774</v>
      </c>
      <c r="B2062" s="274" t="s">
        <v>54</v>
      </c>
      <c r="C2062" s="23">
        <v>45979</v>
      </c>
      <c r="D2062" s="89">
        <v>1917</v>
      </c>
      <c r="F2062" s="27"/>
      <c r="G2062" t="s">
        <v>2083</v>
      </c>
    </row>
    <row r="2063" spans="1:7">
      <c r="A2063" s="11" t="s">
        <v>805</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1082</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935</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1186</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939</v>
      </c>
      <c r="B2071" s="282" t="s">
        <v>56</v>
      </c>
      <c r="C2071" s="23">
        <v>45980</v>
      </c>
      <c r="D2071" s="11">
        <v>954</v>
      </c>
      <c r="E2071" s="182"/>
      <c r="F2071" s="39" t="s">
        <v>2128</v>
      </c>
      <c r="G2071" t="s">
        <v>2083</v>
      </c>
    </row>
    <row r="2072" spans="1:7" ht="15.75">
      <c r="A2072" s="480" t="s">
        <v>1116</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805</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939</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1186</v>
      </c>
      <c r="B2079" s="234" t="s">
        <v>56</v>
      </c>
      <c r="C2079" s="23">
        <v>45981</v>
      </c>
      <c r="D2079" s="89">
        <v>1624</v>
      </c>
      <c r="F2079" s="27" t="s">
        <v>2132</v>
      </c>
      <c r="G2079" t="s">
        <v>2083</v>
      </c>
    </row>
    <row r="2080" spans="1:7" ht="15.75">
      <c r="A2080" s="76" t="s">
        <v>935</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774</v>
      </c>
      <c r="B2083" s="274" t="s">
        <v>54</v>
      </c>
      <c r="C2083" s="23">
        <v>45981</v>
      </c>
      <c r="D2083" s="11">
        <v>272</v>
      </c>
      <c r="F2083" s="27"/>
      <c r="G2083" t="s">
        <v>2083</v>
      </c>
    </row>
    <row r="2084" spans="1:7">
      <c r="A2084" s="11" t="s">
        <v>803</v>
      </c>
      <c r="B2084" s="11" t="s">
        <v>2009</v>
      </c>
      <c r="C2084" s="23">
        <v>45982</v>
      </c>
      <c r="E2084" s="182"/>
      <c r="F2084" s="240" t="s">
        <v>2135</v>
      </c>
      <c r="G2084" t="s">
        <v>2083</v>
      </c>
    </row>
    <row r="2085" spans="1:7">
      <c r="A2085" s="233" t="s">
        <v>805</v>
      </c>
      <c r="B2085" s="233" t="s">
        <v>2009</v>
      </c>
      <c r="C2085" s="23">
        <v>45981</v>
      </c>
      <c r="D2085" s="89">
        <v>2139</v>
      </c>
      <c r="F2085" s="27"/>
      <c r="G2085" t="s">
        <v>2083</v>
      </c>
    </row>
    <row r="2086" spans="1:7">
      <c r="A2086" s="273" t="s">
        <v>1077</v>
      </c>
      <c r="B2086" s="282" t="s">
        <v>56</v>
      </c>
      <c r="C2086" s="23">
        <v>45981</v>
      </c>
      <c r="D2086" s="89">
        <v>2252</v>
      </c>
      <c r="F2086" s="27"/>
      <c r="G2086" t="s">
        <v>2083</v>
      </c>
    </row>
    <row r="2087" spans="1:7">
      <c r="A2087" s="247" t="s">
        <v>1082</v>
      </c>
      <c r="B2087" s="309" t="s">
        <v>56</v>
      </c>
      <c r="C2087" s="23">
        <v>45981</v>
      </c>
      <c r="D2087" s="689">
        <v>1027</v>
      </c>
      <c r="F2087" s="27"/>
      <c r="G2087" t="s">
        <v>2083</v>
      </c>
    </row>
    <row r="2088" spans="1:7">
      <c r="A2088" s="273" t="s">
        <v>1085</v>
      </c>
      <c r="B2088" s="282" t="s">
        <v>56</v>
      </c>
      <c r="C2088" s="23">
        <v>45981</v>
      </c>
      <c r="D2088" s="89">
        <v>1420</v>
      </c>
      <c r="F2088" s="27"/>
      <c r="G2088" t="s">
        <v>2083</v>
      </c>
    </row>
    <row r="2089" spans="1:7">
      <c r="A2089" s="247" t="s">
        <v>1088</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1116</v>
      </c>
      <c r="B2094" s="175" t="s">
        <v>1368</v>
      </c>
      <c r="C2094" s="239">
        <v>45982</v>
      </c>
      <c r="D2094" s="74">
        <v>15</v>
      </c>
      <c r="E2094" s="89">
        <v>1159</v>
      </c>
      <c r="F2094" s="688" t="s">
        <v>2137</v>
      </c>
      <c r="G2094" t="s">
        <v>2083</v>
      </c>
    </row>
    <row r="2095" spans="1:7">
      <c r="A2095" s="103" t="s">
        <v>805</v>
      </c>
      <c r="B2095" s="103" t="s">
        <v>2009</v>
      </c>
      <c r="C2095" s="23">
        <v>45982</v>
      </c>
      <c r="D2095" s="11">
        <v>789</v>
      </c>
      <c r="E2095" s="182"/>
      <c r="F2095" s="39" t="s">
        <v>2138</v>
      </c>
      <c r="G2095" t="s">
        <v>2083</v>
      </c>
    </row>
    <row r="2096" spans="1:7">
      <c r="A2096" s="11" t="s">
        <v>1162</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1082</v>
      </c>
      <c r="B2099" s="107" t="s">
        <v>56</v>
      </c>
      <c r="C2099" s="23">
        <v>45982</v>
      </c>
      <c r="D2099" s="11">
        <v>490</v>
      </c>
      <c r="F2099" s="27"/>
      <c r="G2099" t="s">
        <v>2083</v>
      </c>
    </row>
    <row r="2100" spans="1:7">
      <c r="A2100" s="321" t="s">
        <v>1085</v>
      </c>
      <c r="B2100" s="107" t="s">
        <v>56</v>
      </c>
      <c r="C2100" s="23">
        <v>45982</v>
      </c>
      <c r="D2100" s="89">
        <v>3043</v>
      </c>
      <c r="F2100" s="27"/>
      <c r="G2100" t="s">
        <v>2083</v>
      </c>
    </row>
    <row r="2101" spans="1:7">
      <c r="A2101" s="321" t="s">
        <v>1088</v>
      </c>
      <c r="B2101" s="107" t="s">
        <v>56</v>
      </c>
      <c r="C2101" s="23">
        <v>45982</v>
      </c>
      <c r="D2101" s="89">
        <v>1217</v>
      </c>
      <c r="F2101" s="27"/>
      <c r="G2101" t="s">
        <v>2083</v>
      </c>
    </row>
    <row r="2102" spans="1:7" ht="15.75">
      <c r="A2102" s="27" t="s">
        <v>1050</v>
      </c>
      <c r="B2102" s="175" t="s">
        <v>1368</v>
      </c>
      <c r="C2102" s="239">
        <v>45982</v>
      </c>
      <c r="E2102" s="250">
        <v>2257</v>
      </c>
      <c r="F2102" s="27" t="s">
        <v>1807</v>
      </c>
      <c r="G2102" t="s">
        <v>2083</v>
      </c>
    </row>
    <row r="2103" spans="1:7" ht="15.75">
      <c r="A2103" s="27" t="s">
        <v>1053</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939</v>
      </c>
      <c r="B2111" s="692" t="s">
        <v>56</v>
      </c>
      <c r="C2111" s="23">
        <v>45985</v>
      </c>
      <c r="D2111" s="11">
        <v>805</v>
      </c>
      <c r="F2111" s="27" t="s">
        <v>2143</v>
      </c>
      <c r="G2111" t="s">
        <v>2083</v>
      </c>
    </row>
    <row r="2112" spans="1:7">
      <c r="A2112" s="11" t="s">
        <v>942</v>
      </c>
      <c r="B2112" s="692" t="s">
        <v>56</v>
      </c>
      <c r="C2112" s="23">
        <v>45985</v>
      </c>
      <c r="D2112" s="11">
        <v>665</v>
      </c>
      <c r="F2112" s="27"/>
      <c r="G2112" t="s">
        <v>2083</v>
      </c>
    </row>
    <row r="2113" spans="1:7">
      <c r="A2113" s="50" t="s">
        <v>1186</v>
      </c>
      <c r="B2113" s="890" t="s">
        <v>56</v>
      </c>
      <c r="C2113" s="23">
        <v>45985</v>
      </c>
      <c r="D2113" s="11">
        <v>572</v>
      </c>
      <c r="F2113" s="27" t="s">
        <v>2144</v>
      </c>
      <c r="G2113" t="s">
        <v>2083</v>
      </c>
    </row>
    <row r="2114" spans="1:7" ht="15.75">
      <c r="A2114" s="11" t="s">
        <v>969</v>
      </c>
      <c r="B2114" s="175" t="s">
        <v>1368</v>
      </c>
      <c r="C2114" s="239">
        <v>45985</v>
      </c>
      <c r="D2114" s="11">
        <v>286</v>
      </c>
      <c r="E2114" s="135"/>
      <c r="F2114" s="82"/>
      <c r="G2114" t="s">
        <v>2083</v>
      </c>
    </row>
    <row r="2115" spans="1:7" ht="15.75">
      <c r="A2115" s="11" t="s">
        <v>918</v>
      </c>
      <c r="B2115" s="175" t="s">
        <v>1368</v>
      </c>
      <c r="C2115" s="239">
        <v>45985</v>
      </c>
      <c r="D2115" s="74"/>
      <c r="E2115" s="11">
        <v>734</v>
      </c>
      <c r="F2115" s="27"/>
      <c r="G2115" t="s">
        <v>2083</v>
      </c>
    </row>
    <row r="2116" spans="1:7" ht="15.75">
      <c r="A2116" s="11" t="s">
        <v>920</v>
      </c>
      <c r="B2116" s="175" t="s">
        <v>1368</v>
      </c>
      <c r="C2116" s="239">
        <v>45985</v>
      </c>
      <c r="D2116" s="74"/>
      <c r="E2116" s="11">
        <v>719</v>
      </c>
      <c r="F2116" s="27"/>
      <c r="G2116" t="s">
        <v>2083</v>
      </c>
    </row>
    <row r="2117" spans="1:7">
      <c r="A2117" s="234" t="s">
        <v>774</v>
      </c>
      <c r="B2117" s="274" t="s">
        <v>54</v>
      </c>
      <c r="C2117" s="23">
        <v>45985</v>
      </c>
      <c r="D2117" s="74">
        <v>900</v>
      </c>
      <c r="E2117" s="11"/>
      <c r="F2117" s="27" t="s">
        <v>2145</v>
      </c>
      <c r="G2117" t="s">
        <v>2083</v>
      </c>
    </row>
    <row r="2118" spans="1:7">
      <c r="A2118" s="349" t="s">
        <v>1139</v>
      </c>
      <c r="B2118" s="296" t="s">
        <v>2009</v>
      </c>
      <c r="C2118" s="23">
        <v>45985</v>
      </c>
      <c r="D2118" s="74"/>
      <c r="E2118" s="11"/>
      <c r="F2118" s="1261" t="s">
        <v>2146</v>
      </c>
      <c r="G2118" t="s">
        <v>2083</v>
      </c>
    </row>
    <row r="2119" spans="1:7">
      <c r="A2119" s="347" t="s">
        <v>1137</v>
      </c>
      <c r="B2119" s="178" t="s">
        <v>2009</v>
      </c>
      <c r="C2119" s="23">
        <v>45985</v>
      </c>
      <c r="D2119" s="74"/>
      <c r="E2119" s="11"/>
      <c r="F2119" s="1261" t="s">
        <v>2147</v>
      </c>
      <c r="G2119" t="s">
        <v>2083</v>
      </c>
    </row>
    <row r="2120" spans="1:7">
      <c r="A2120" s="11" t="s">
        <v>1122</v>
      </c>
      <c r="B2120" s="178" t="s">
        <v>2009</v>
      </c>
      <c r="C2120" s="23">
        <v>45985</v>
      </c>
      <c r="D2120" s="74"/>
      <c r="E2120" s="11"/>
      <c r="F2120" s="1261" t="s">
        <v>2148</v>
      </c>
      <c r="G2120" t="s">
        <v>2083</v>
      </c>
    </row>
    <row r="2121" spans="1:7">
      <c r="A2121" s="50" t="s">
        <v>1159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969</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945</v>
      </c>
      <c r="B2128" s="11" t="s">
        <v>56</v>
      </c>
      <c r="C2128" s="23">
        <v>45986</v>
      </c>
      <c r="D2128" s="89">
        <v>1100</v>
      </c>
      <c r="G2128" t="s">
        <v>2083</v>
      </c>
    </row>
    <row r="2129" spans="1:7">
      <c r="A2129" s="11" t="s">
        <v>942</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1139</v>
      </c>
      <c r="B2131" s="296" t="s">
        <v>2009</v>
      </c>
      <c r="C2131" s="23">
        <v>45986</v>
      </c>
      <c r="D2131" s="74"/>
      <c r="E2131" s="11"/>
      <c r="F2131" s="76" t="s">
        <v>2152</v>
      </c>
      <c r="G2131" t="s">
        <v>2083</v>
      </c>
    </row>
    <row r="2132" spans="1:7">
      <c r="A2132" s="347" t="s">
        <v>1137</v>
      </c>
      <c r="B2132" s="178" t="s">
        <v>2009</v>
      </c>
      <c r="C2132" s="23">
        <v>45986</v>
      </c>
      <c r="D2132" s="74"/>
      <c r="E2132" s="11"/>
      <c r="F2132" s="76" t="s">
        <v>2152</v>
      </c>
      <c r="G2132" t="s">
        <v>2083</v>
      </c>
    </row>
    <row r="2133" spans="1:7">
      <c r="A2133" s="11" t="s">
        <v>1122</v>
      </c>
      <c r="B2133" s="178" t="s">
        <v>2009</v>
      </c>
      <c r="C2133" s="23">
        <v>45986</v>
      </c>
      <c r="D2133" s="74"/>
      <c r="E2133" s="11"/>
      <c r="F2133" s="76" t="s">
        <v>2152</v>
      </c>
      <c r="G2133" t="s">
        <v>2083</v>
      </c>
    </row>
    <row r="2134" spans="1:7">
      <c r="A2134" s="11" t="s">
        <v>1162</v>
      </c>
      <c r="B2134" s="11" t="s">
        <v>2009</v>
      </c>
      <c r="C2134" s="23">
        <v>45986</v>
      </c>
      <c r="D2134" s="250">
        <v>2568</v>
      </c>
      <c r="E2134" s="11"/>
      <c r="G2134" t="s">
        <v>2083</v>
      </c>
    </row>
    <row r="2135" spans="1:7">
      <c r="A2135" s="11" t="s">
        <v>1159</v>
      </c>
      <c r="B2135" s="11" t="s">
        <v>2009</v>
      </c>
      <c r="C2135" s="23">
        <v>45986</v>
      </c>
      <c r="D2135" s="89">
        <v>2537</v>
      </c>
      <c r="E2135" s="182"/>
      <c r="F2135" s="103"/>
      <c r="G2135" t="s">
        <v>2083</v>
      </c>
    </row>
    <row r="2136" spans="1:7">
      <c r="A2136" s="260" t="s">
        <v>1069</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1088</v>
      </c>
      <c r="B2139" s="107" t="s">
        <v>56</v>
      </c>
      <c r="C2139" s="23">
        <v>45986</v>
      </c>
      <c r="D2139" s="89">
        <v>3311</v>
      </c>
      <c r="G2139" t="s">
        <v>2083</v>
      </c>
    </row>
    <row r="2140" spans="1:7">
      <c r="A2140" s="27" t="s">
        <v>1291</v>
      </c>
      <c r="B2140" s="107" t="s">
        <v>56</v>
      </c>
      <c r="C2140" s="23">
        <v>45986</v>
      </c>
      <c r="D2140" s="89">
        <v>1175</v>
      </c>
      <c r="G2140" t="s">
        <v>2083</v>
      </c>
    </row>
    <row r="2141" spans="1:7">
      <c r="A2141" s="178" t="s">
        <v>1085</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969</v>
      </c>
      <c r="B2146" s="175" t="s">
        <v>1368</v>
      </c>
      <c r="C2146" s="239">
        <v>45987</v>
      </c>
      <c r="D2146" s="11">
        <v>331</v>
      </c>
      <c r="E2146" s="250">
        <v>1063</v>
      </c>
      <c r="F2146" s="11" t="s">
        <v>2153</v>
      </c>
      <c r="G2146" t="s">
        <v>2083</v>
      </c>
    </row>
    <row r="2147" spans="1:7">
      <c r="A2147" s="271" t="s">
        <v>942</v>
      </c>
      <c r="B2147" s="233" t="s">
        <v>56</v>
      </c>
      <c r="C2147" s="23">
        <v>45987</v>
      </c>
      <c r="D2147" s="89">
        <v>1024</v>
      </c>
      <c r="F2147" s="11" t="s">
        <v>2154</v>
      </c>
      <c r="G2147" t="s">
        <v>2083</v>
      </c>
    </row>
    <row r="2148" spans="1:7">
      <c r="A2148" s="235" t="s">
        <v>945</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1139</v>
      </c>
      <c r="B2151" s="235" t="s">
        <v>2009</v>
      </c>
      <c r="C2151" s="23">
        <v>45987</v>
      </c>
      <c r="D2151" s="74"/>
      <c r="E2151" s="11"/>
      <c r="F2151" s="76" t="s">
        <v>2152</v>
      </c>
      <c r="G2151" t="s">
        <v>2083</v>
      </c>
    </row>
    <row r="2152" spans="1:7">
      <c r="A2152" s="76" t="s">
        <v>1137</v>
      </c>
      <c r="B2152" s="76" t="s">
        <v>2009</v>
      </c>
      <c r="C2152" s="23">
        <v>45987</v>
      </c>
      <c r="D2152" s="74"/>
      <c r="E2152" s="11"/>
      <c r="F2152" s="76" t="s">
        <v>2152</v>
      </c>
      <c r="G2152" t="s">
        <v>2083</v>
      </c>
    </row>
    <row r="2153" spans="1:7">
      <c r="A2153" s="234" t="s">
        <v>1122</v>
      </c>
      <c r="B2153" s="234" t="s">
        <v>2009</v>
      </c>
      <c r="C2153" s="262">
        <v>45987</v>
      </c>
      <c r="D2153" s="74"/>
      <c r="E2153" s="11"/>
      <c r="F2153" s="76" t="s">
        <v>2152</v>
      </c>
      <c r="G2153" t="s">
        <v>2083</v>
      </c>
    </row>
    <row r="2154" spans="1:7">
      <c r="A2154" s="76" t="s">
        <v>1119</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774</v>
      </c>
      <c r="B2156" s="76" t="s">
        <v>54</v>
      </c>
      <c r="C2156" s="23">
        <v>45987</v>
      </c>
      <c r="D2156" s="340"/>
      <c r="E2156" s="11"/>
      <c r="F2156" s="76" t="s">
        <v>2152</v>
      </c>
      <c r="G2156" t="s">
        <v>2083</v>
      </c>
    </row>
    <row r="2157" spans="1:7">
      <c r="A2157" s="235" t="s">
        <v>1112</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1055</v>
      </c>
      <c r="B2160" s="175" t="s">
        <v>1368</v>
      </c>
      <c r="C2160" s="239">
        <v>45987</v>
      </c>
      <c r="E2160" s="74">
        <v>175</v>
      </c>
      <c r="G2160" t="s">
        <v>2083</v>
      </c>
    </row>
    <row r="2161" spans="1:7">
      <c r="A2161" s="234" t="s">
        <v>1055</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1057</v>
      </c>
      <c r="B2164" s="175" t="s">
        <v>1368</v>
      </c>
      <c r="C2164" s="239">
        <v>45987</v>
      </c>
      <c r="E2164" s="250">
        <v>1264</v>
      </c>
      <c r="G2164" t="s">
        <v>2083</v>
      </c>
    </row>
    <row r="2165" spans="1:7" ht="15.75">
      <c r="A2165" s="76" t="s">
        <v>1059</v>
      </c>
      <c r="B2165" s="175" t="s">
        <v>1368</v>
      </c>
      <c r="C2165" s="239">
        <v>45987</v>
      </c>
      <c r="E2165" s="250">
        <v>1520</v>
      </c>
      <c r="G2165" t="s">
        <v>2083</v>
      </c>
    </row>
    <row r="2166" spans="1:7" ht="15.75">
      <c r="A2166" s="76" t="s">
        <v>1061</v>
      </c>
      <c r="B2166" s="175" t="s">
        <v>1368</v>
      </c>
      <c r="C2166" s="239">
        <v>45987</v>
      </c>
      <c r="E2166" s="250">
        <v>1739</v>
      </c>
      <c r="G2166" t="s">
        <v>2083</v>
      </c>
    </row>
    <row r="2167" spans="1:7" ht="15.75">
      <c r="A2167" s="76" t="s">
        <v>1063</v>
      </c>
      <c r="B2167" s="175" t="s">
        <v>1368</v>
      </c>
      <c r="C2167" s="239">
        <v>45987</v>
      </c>
      <c r="E2167" s="250">
        <v>1584</v>
      </c>
      <c r="G2167" t="s">
        <v>2083</v>
      </c>
    </row>
    <row r="2168" spans="1:7" ht="15.75">
      <c r="A2168" s="76" t="s">
        <v>1065</v>
      </c>
      <c r="B2168" s="175" t="s">
        <v>1368</v>
      </c>
      <c r="C2168" s="239">
        <v>45987</v>
      </c>
      <c r="E2168" s="250">
        <v>1140</v>
      </c>
      <c r="G2168" t="s">
        <v>2083</v>
      </c>
    </row>
    <row r="2169" spans="1:7" ht="15.75">
      <c r="A2169" s="76" t="s">
        <v>1067</v>
      </c>
      <c r="B2169" s="175" t="s">
        <v>1368</v>
      </c>
      <c r="C2169" s="239">
        <v>45987</v>
      </c>
      <c r="E2169" s="74">
        <v>692</v>
      </c>
      <c r="G2169" t="s">
        <v>2083</v>
      </c>
    </row>
    <row r="2170" spans="1:7">
      <c r="A2170" s="922"/>
      <c r="B2170" s="923"/>
      <c r="C2170" s="23">
        <v>45988</v>
      </c>
      <c r="G2170" t="s">
        <v>2083</v>
      </c>
    </row>
    <row r="2171" spans="1:7" ht="15.75">
      <c r="A2171" s="178" t="s">
        <v>939</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942</v>
      </c>
      <c r="B2176" s="76" t="s">
        <v>56</v>
      </c>
      <c r="C2176" s="23">
        <v>45992</v>
      </c>
      <c r="D2176" s="89">
        <v>1610</v>
      </c>
      <c r="F2176" s="11" t="s">
        <v>2166</v>
      </c>
      <c r="G2176" t="s">
        <v>2163</v>
      </c>
    </row>
    <row r="2177" spans="1:7">
      <c r="A2177" s="271" t="s">
        <v>945</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1159</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1069</v>
      </c>
      <c r="B2183" s="237" t="s">
        <v>56</v>
      </c>
      <c r="C2183" s="23">
        <v>45992</v>
      </c>
      <c r="D2183" s="89">
        <v>3084</v>
      </c>
      <c r="G2183" t="s">
        <v>2163</v>
      </c>
    </row>
    <row r="2184" spans="1:7">
      <c r="A2184" s="240" t="s">
        <v>1322</v>
      </c>
      <c r="B2184" s="240" t="s">
        <v>56</v>
      </c>
      <c r="C2184" s="23">
        <v>45992</v>
      </c>
      <c r="D2184" s="89">
        <v>1829</v>
      </c>
      <c r="G2184" t="s">
        <v>2163</v>
      </c>
    </row>
    <row r="2185" spans="1:7">
      <c r="A2185" s="178" t="s">
        <v>1072</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945</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924</v>
      </c>
      <c r="B2193" s="175" t="s">
        <v>1368</v>
      </c>
      <c r="C2193" s="239">
        <v>45993</v>
      </c>
      <c r="D2193" s="11">
        <v>175</v>
      </c>
      <c r="G2193" t="s">
        <v>2163</v>
      </c>
    </row>
    <row r="2194" spans="1:7">
      <c r="A2194" s="244" t="s">
        <v>1072</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1203</v>
      </c>
      <c r="B2202" s="176" t="s">
        <v>880</v>
      </c>
      <c r="C2202" s="239">
        <v>45994</v>
      </c>
      <c r="D2202" s="11">
        <v>466</v>
      </c>
      <c r="F2202" s="11" t="s">
        <v>2177</v>
      </c>
      <c r="G2202" t="s">
        <v>2163</v>
      </c>
    </row>
    <row r="2203" spans="1:7">
      <c r="A2203" s="233" t="s">
        <v>1418</v>
      </c>
      <c r="B2203" s="233" t="s">
        <v>1440</v>
      </c>
      <c r="C2203" s="23">
        <v>45994</v>
      </c>
      <c r="D2203" s="11">
        <v>383</v>
      </c>
      <c r="G2203" t="s">
        <v>2163</v>
      </c>
    </row>
    <row r="2204" spans="1:7">
      <c r="A2204" s="76" t="s">
        <v>905</v>
      </c>
      <c r="B2204" s="233" t="s">
        <v>56</v>
      </c>
      <c r="C2204" s="23">
        <v>45994</v>
      </c>
      <c r="D2204" s="89">
        <v>1379</v>
      </c>
      <c r="F2204" s="11" t="s">
        <v>2178</v>
      </c>
      <c r="G2204" t="s">
        <v>2163</v>
      </c>
    </row>
    <row r="2205" spans="1:7">
      <c r="A2205" s="76" t="s">
        <v>1159</v>
      </c>
      <c r="B2205" s="76" t="s">
        <v>2009</v>
      </c>
      <c r="C2205" s="23">
        <v>45994</v>
      </c>
      <c r="D2205" s="89">
        <v>1677</v>
      </c>
      <c r="G2205" t="s">
        <v>2163</v>
      </c>
    </row>
    <row r="2206" spans="1:7">
      <c r="A2206" s="246" t="s">
        <v>1072</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948</v>
      </c>
      <c r="B2213" s="235" t="s">
        <v>56</v>
      </c>
      <c r="C2213" s="23">
        <v>45995</v>
      </c>
      <c r="D2213" s="89">
        <v>1431</v>
      </c>
      <c r="F2213" s="11" t="s">
        <v>2181</v>
      </c>
      <c r="G2213" t="s">
        <v>2163</v>
      </c>
    </row>
    <row r="2214" spans="1:7">
      <c r="A2214" s="76" t="s">
        <v>1203</v>
      </c>
      <c r="B2214" s="176" t="s">
        <v>880</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905</v>
      </c>
      <c r="B2216" s="559" t="s">
        <v>56</v>
      </c>
      <c r="C2216" s="23">
        <v>45995</v>
      </c>
      <c r="D2216" s="89">
        <v>1154</v>
      </c>
      <c r="F2216" s="11" t="s">
        <v>2184</v>
      </c>
      <c r="G2216" t="s">
        <v>2163</v>
      </c>
    </row>
    <row r="2217" spans="1:7">
      <c r="A2217" s="76" t="s">
        <v>1203</v>
      </c>
      <c r="B2217" s="176" t="s">
        <v>880</v>
      </c>
      <c r="C2217" s="239">
        <v>45995</v>
      </c>
      <c r="D2217" s="89">
        <v>150</v>
      </c>
      <c r="F2217" s="11" t="s">
        <v>2185</v>
      </c>
      <c r="G2217" t="s">
        <v>2163</v>
      </c>
    </row>
    <row r="2218" spans="1:7">
      <c r="A2218" s="233" t="s">
        <v>1159</v>
      </c>
      <c r="B2218" s="233" t="s">
        <v>2009</v>
      </c>
      <c r="C2218" s="23">
        <v>45995</v>
      </c>
      <c r="D2218" s="89">
        <v>1316</v>
      </c>
      <c r="G2218" t="s">
        <v>2163</v>
      </c>
    </row>
    <row r="2219" spans="1:7">
      <c r="A2219" s="76" t="s">
        <v>1162</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1077</v>
      </c>
      <c r="B2221" s="175" t="s">
        <v>1368</v>
      </c>
      <c r="C2221" s="239">
        <v>45995</v>
      </c>
      <c r="D2221" s="11">
        <v>64</v>
      </c>
      <c r="F2221" s="11" t="s">
        <v>2187</v>
      </c>
      <c r="G2221" t="s">
        <v>2163</v>
      </c>
    </row>
    <row r="2222" spans="1:7">
      <c r="A2222" s="317" t="s">
        <v>1085</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939</v>
      </c>
      <c r="B2228" s="175" t="s">
        <v>1368</v>
      </c>
      <c r="C2228" s="239">
        <v>45996</v>
      </c>
      <c r="E2228" s="74">
        <v>446</v>
      </c>
      <c r="F2228" s="76"/>
      <c r="G2228" t="s">
        <v>2163</v>
      </c>
    </row>
    <row r="2229" spans="1:7" ht="15.75">
      <c r="A2229" s="76" t="s">
        <v>945</v>
      </c>
      <c r="B2229" s="175" t="s">
        <v>1368</v>
      </c>
      <c r="C2229" s="239">
        <v>45996</v>
      </c>
      <c r="E2229" s="74">
        <v>422</v>
      </c>
      <c r="F2229" s="233"/>
      <c r="G2229" t="s">
        <v>2163</v>
      </c>
    </row>
    <row r="2230" spans="1:7" ht="15.75">
      <c r="A2230" s="76" t="s">
        <v>945</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1080</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942</v>
      </c>
      <c r="B2240" s="869" t="s">
        <v>1368</v>
      </c>
      <c r="C2240" s="239">
        <v>45999</v>
      </c>
      <c r="F2240" s="240" t="s">
        <v>2195</v>
      </c>
      <c r="G2240" t="s">
        <v>2163</v>
      </c>
    </row>
    <row r="2241" spans="1:7">
      <c r="A2241" s="76" t="s">
        <v>1203</v>
      </c>
      <c r="B2241" s="176" t="s">
        <v>880</v>
      </c>
      <c r="C2241" s="239">
        <v>45999</v>
      </c>
      <c r="D2241" s="89">
        <v>1172</v>
      </c>
      <c r="E2241" s="135"/>
      <c r="F2241" s="50" t="s">
        <v>2196</v>
      </c>
      <c r="G2241" t="s">
        <v>2163</v>
      </c>
    </row>
    <row r="2242" spans="1:7">
      <c r="A2242" s="317" t="s">
        <v>948</v>
      </c>
      <c r="B2242" s="925" t="s">
        <v>56</v>
      </c>
      <c r="C2242" s="23">
        <v>45999</v>
      </c>
      <c r="D2242" s="250">
        <v>1583</v>
      </c>
      <c r="E2242" s="11"/>
      <c r="F2242" s="11" t="s">
        <v>2197</v>
      </c>
      <c r="G2242" t="s">
        <v>2163</v>
      </c>
    </row>
    <row r="2243" spans="1:7">
      <c r="A2243" s="296" t="s">
        <v>905</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1162</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948</v>
      </c>
      <c r="B2253" s="296" t="s">
        <v>56</v>
      </c>
      <c r="C2253" s="239">
        <v>46000</v>
      </c>
      <c r="D2253" s="89">
        <v>1325</v>
      </c>
      <c r="F2253" s="11" t="s">
        <v>2155</v>
      </c>
      <c r="G2253" t="s">
        <v>2163</v>
      </c>
    </row>
    <row r="2254" spans="1:7" ht="15.75">
      <c r="A2254" s="296" t="s">
        <v>905</v>
      </c>
      <c r="B2254" s="869" t="s">
        <v>1368</v>
      </c>
      <c r="C2254" s="239">
        <v>46000</v>
      </c>
      <c r="E2254" s="74">
        <v>540</v>
      </c>
      <c r="G2254" t="s">
        <v>2163</v>
      </c>
    </row>
    <row r="2255" spans="1:7">
      <c r="A2255" s="76" t="s">
        <v>1200</v>
      </c>
      <c r="B2255" s="176" t="s">
        <v>880</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1157</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1100</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948</v>
      </c>
      <c r="B2268" s="282" t="s">
        <v>56</v>
      </c>
      <c r="C2268" s="23">
        <v>46001</v>
      </c>
      <c r="D2268" s="11">
        <v>621</v>
      </c>
      <c r="F2268" s="11" t="s">
        <v>2209</v>
      </c>
      <c r="G2268" t="s">
        <v>2163</v>
      </c>
    </row>
    <row r="2269" spans="1:7">
      <c r="A2269" s="76" t="s">
        <v>1200</v>
      </c>
      <c r="B2269" s="176" t="s">
        <v>880</v>
      </c>
      <c r="C2269" s="239">
        <v>46001</v>
      </c>
      <c r="D2269" s="89">
        <v>1084</v>
      </c>
      <c r="F2269" s="11" t="s">
        <v>2210</v>
      </c>
      <c r="G2269" t="s">
        <v>2163</v>
      </c>
    </row>
    <row r="2270" spans="1:7" ht="15.75">
      <c r="A2270" s="233" t="s">
        <v>942</v>
      </c>
      <c r="B2270" s="894" t="s">
        <v>1368</v>
      </c>
      <c r="C2270" s="239">
        <v>46001</v>
      </c>
      <c r="E2270" s="250">
        <v>1685</v>
      </c>
      <c r="G2270" t="s">
        <v>2163</v>
      </c>
    </row>
    <row r="2271" spans="1:7">
      <c r="A2271" s="233" t="s">
        <v>1157</v>
      </c>
      <c r="B2271" s="233" t="s">
        <v>2009</v>
      </c>
      <c r="C2271" s="23">
        <v>46001</v>
      </c>
      <c r="D2271" s="89">
        <v>1177</v>
      </c>
      <c r="F2271" s="11" t="s">
        <v>2211</v>
      </c>
      <c r="G2271" t="s">
        <v>2163</v>
      </c>
    </row>
    <row r="2272" spans="1:7">
      <c r="A2272" s="76" t="s">
        <v>791</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1304</v>
      </c>
      <c r="B2274" s="233" t="s">
        <v>56</v>
      </c>
      <c r="C2274" s="23">
        <v>46001</v>
      </c>
      <c r="D2274" s="11">
        <v>931</v>
      </c>
      <c r="G2274" t="s">
        <v>2163</v>
      </c>
    </row>
    <row r="2275" spans="1:7">
      <c r="A2275" s="76" t="s">
        <v>1100</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1194</v>
      </c>
      <c r="B2285" s="176" t="s">
        <v>880</v>
      </c>
      <c r="C2285" s="239">
        <v>46002</v>
      </c>
      <c r="D2285" s="89">
        <v>1351</v>
      </c>
      <c r="F2285" s="11" t="s">
        <v>2218</v>
      </c>
      <c r="G2285" t="s">
        <v>2163</v>
      </c>
    </row>
    <row r="2286" spans="1:7">
      <c r="A2286" s="103" t="s">
        <v>791</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1082</v>
      </c>
      <c r="B2288" s="27" t="s">
        <v>56</v>
      </c>
      <c r="C2288" s="23">
        <v>46002</v>
      </c>
      <c r="D2288" s="11">
        <v>242</v>
      </c>
      <c r="F2288" s="11" t="s">
        <v>2220</v>
      </c>
      <c r="G2288" t="s">
        <v>2163</v>
      </c>
    </row>
    <row r="2289" spans="1:7">
      <c r="A2289" s="315" t="s">
        <v>1100</v>
      </c>
      <c r="B2289" s="11" t="s">
        <v>56</v>
      </c>
      <c r="C2289" s="23">
        <v>46002</v>
      </c>
      <c r="D2289" s="89">
        <v>1194</v>
      </c>
      <c r="G2289" t="s">
        <v>2163</v>
      </c>
    </row>
    <row r="2290" spans="1:7">
      <c r="A2290" s="1260"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797</v>
      </c>
      <c r="B2297" s="175" t="s">
        <v>1368</v>
      </c>
      <c r="C2297" s="239">
        <v>46003</v>
      </c>
      <c r="D2297" s="89">
        <v>1832</v>
      </c>
      <c r="F2297" s="11" t="s">
        <v>2225</v>
      </c>
      <c r="G2297" t="s">
        <v>2163</v>
      </c>
    </row>
    <row r="2298" spans="1:7">
      <c r="A2298" s="233" t="s">
        <v>1082</v>
      </c>
      <c r="B2298" s="233" t="s">
        <v>56</v>
      </c>
      <c r="C2298" s="23">
        <v>46003</v>
      </c>
      <c r="F2298" s="263" t="s">
        <v>2226</v>
      </c>
      <c r="G2298" t="s">
        <v>2163</v>
      </c>
    </row>
    <row r="2299" spans="1:7">
      <c r="A2299" s="234" t="s">
        <v>1100</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1194</v>
      </c>
      <c r="B2306" s="176" t="s">
        <v>880</v>
      </c>
      <c r="C2306" s="239">
        <v>46006</v>
      </c>
      <c r="D2306" s="11">
        <v>689</v>
      </c>
      <c r="F2306" s="11" t="s">
        <v>2230</v>
      </c>
      <c r="G2306" t="s">
        <v>2163</v>
      </c>
    </row>
    <row r="2307" spans="1:7">
      <c r="A2307" s="271" t="s">
        <v>1189</v>
      </c>
      <c r="B2307" s="317" t="s">
        <v>56</v>
      </c>
      <c r="C2307" s="239">
        <v>46006</v>
      </c>
      <c r="D2307" s="89">
        <v>1095</v>
      </c>
      <c r="G2307" t="s">
        <v>2163</v>
      </c>
    </row>
    <row r="2308" spans="1:7">
      <c r="A2308" s="788" t="s">
        <v>901</v>
      </c>
      <c r="B2308" s="11" t="s">
        <v>56</v>
      </c>
      <c r="C2308" s="239">
        <v>46006</v>
      </c>
      <c r="D2308" s="89">
        <v>1344</v>
      </c>
      <c r="F2308" s="11" t="s">
        <v>2231</v>
      </c>
      <c r="G2308" t="s">
        <v>2163</v>
      </c>
    </row>
    <row r="2309" spans="1:7">
      <c r="A2309" s="788" t="s">
        <v>942</v>
      </c>
      <c r="B2309" s="11" t="s">
        <v>56</v>
      </c>
      <c r="C2309" s="239">
        <v>46006</v>
      </c>
      <c r="F2309" s="240" t="s">
        <v>1665</v>
      </c>
      <c r="G2309" t="s">
        <v>2163</v>
      </c>
    </row>
    <row r="2310" spans="1:7">
      <c r="A2310" s="82" t="s">
        <v>807</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1088</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1194</v>
      </c>
      <c r="B2318" s="176" t="s">
        <v>880</v>
      </c>
      <c r="C2318" s="239">
        <v>46007</v>
      </c>
      <c r="D2318" s="11">
        <v>586</v>
      </c>
      <c r="F2318" s="11" t="s">
        <v>2237</v>
      </c>
      <c r="G2318" t="s">
        <v>2163</v>
      </c>
    </row>
    <row r="2319" spans="1:7">
      <c r="A2319" s="271" t="s">
        <v>1189</v>
      </c>
      <c r="B2319" s="925" t="s">
        <v>56</v>
      </c>
      <c r="C2319" s="23">
        <v>46007</v>
      </c>
      <c r="D2319" s="89">
        <v>1676</v>
      </c>
      <c r="F2319" s="11" t="s">
        <v>2238</v>
      </c>
      <c r="G2319" t="s">
        <v>2163</v>
      </c>
    </row>
    <row r="2320" spans="1:7">
      <c r="A2320" s="178" t="s">
        <v>901</v>
      </c>
      <c r="B2320" t="s">
        <v>56</v>
      </c>
      <c r="C2320" s="23">
        <v>46007</v>
      </c>
      <c r="D2320" s="89">
        <v>1583</v>
      </c>
      <c r="F2320" s="11" t="s">
        <v>2239</v>
      </c>
      <c r="G2320" t="s">
        <v>2163</v>
      </c>
    </row>
    <row r="2321" spans="1:7">
      <c r="A2321" s="349" t="s">
        <v>785</v>
      </c>
      <c r="B2321" s="296" t="s">
        <v>54</v>
      </c>
      <c r="C2321" s="23">
        <v>46007</v>
      </c>
      <c r="D2321" s="11">
        <v>890</v>
      </c>
      <c r="F2321" s="11" t="s">
        <v>2240</v>
      </c>
      <c r="G2321" t="s">
        <v>2163</v>
      </c>
    </row>
    <row r="2322" spans="1:7" ht="15.75">
      <c r="A2322" s="11" t="s">
        <v>797</v>
      </c>
      <c r="B2322" s="175" t="s">
        <v>1368</v>
      </c>
      <c r="C2322" s="239">
        <v>46007</v>
      </c>
      <c r="D2322" s="89">
        <v>1164</v>
      </c>
      <c r="G2322" t="s">
        <v>2163</v>
      </c>
    </row>
    <row r="2323" spans="1:7">
      <c r="A2323" s="449" t="s">
        <v>807</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1194</v>
      </c>
      <c r="B2332" s="176" t="s">
        <v>880</v>
      </c>
      <c r="C2332" s="239">
        <v>46008</v>
      </c>
      <c r="D2332" s="11">
        <v>199</v>
      </c>
      <c r="F2332" s="11" t="s">
        <v>2245</v>
      </c>
      <c r="G2332" t="s">
        <v>2163</v>
      </c>
    </row>
    <row r="2333" spans="1:7">
      <c r="A2333" s="271" t="s">
        <v>1189</v>
      </c>
      <c r="B2333" s="925" t="s">
        <v>56</v>
      </c>
      <c r="C2333" s="23">
        <v>46008</v>
      </c>
      <c r="D2333" s="89">
        <v>1139</v>
      </c>
      <c r="F2333" s="11" t="s">
        <v>2246</v>
      </c>
      <c r="G2333" t="s">
        <v>2163</v>
      </c>
    </row>
    <row r="2334" spans="1:7">
      <c r="A2334" s="296" t="s">
        <v>901</v>
      </c>
      <c r="B2334" t="s">
        <v>56</v>
      </c>
      <c r="C2334" s="23">
        <v>46008</v>
      </c>
      <c r="D2334" s="89">
        <v>1027</v>
      </c>
      <c r="F2334" s="11" t="s">
        <v>2247</v>
      </c>
      <c r="G2334" t="s">
        <v>2163</v>
      </c>
    </row>
    <row r="2335" spans="1:7">
      <c r="A2335" s="178" t="s">
        <v>1203</v>
      </c>
      <c r="B2335" s="176" t="s">
        <v>880</v>
      </c>
      <c r="C2335" s="239">
        <v>46008</v>
      </c>
      <c r="D2335" s="11">
        <v>163</v>
      </c>
      <c r="F2335" s="11" t="s">
        <v>2248</v>
      </c>
      <c r="G2335" t="s">
        <v>2163</v>
      </c>
    </row>
    <row r="2336" spans="1:7">
      <c r="A2336" s="878" t="s">
        <v>785</v>
      </c>
      <c r="B2336" s="879" t="s">
        <v>54</v>
      </c>
      <c r="C2336" s="23">
        <v>46008</v>
      </c>
      <c r="D2336" s="89">
        <v>1810</v>
      </c>
      <c r="F2336" s="11" t="s">
        <v>2249</v>
      </c>
      <c r="G2336" t="s">
        <v>2163</v>
      </c>
    </row>
    <row r="2337" spans="1:7" ht="15.75">
      <c r="A2337" s="11" t="s">
        <v>797</v>
      </c>
      <c r="B2337" s="175" t="s">
        <v>1368</v>
      </c>
      <c r="C2337" s="239">
        <v>46008</v>
      </c>
      <c r="D2337" s="11">
        <v>308</v>
      </c>
      <c r="F2337" s="11" t="s">
        <v>2250</v>
      </c>
      <c r="G2337" t="s">
        <v>2163</v>
      </c>
    </row>
    <row r="2338" spans="1:7">
      <c r="A2338" s="449" t="s">
        <v>807</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1094</v>
      </c>
      <c r="B2340" s="82" t="s">
        <v>56</v>
      </c>
      <c r="C2340" s="23">
        <v>46008</v>
      </c>
      <c r="D2340" s="89">
        <v>1083</v>
      </c>
      <c r="G2340" t="s">
        <v>2163</v>
      </c>
    </row>
    <row r="2341" spans="1:7">
      <c r="A2341" s="82" t="s">
        <v>1082</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1100</v>
      </c>
      <c r="B2344" s="27" t="s">
        <v>56</v>
      </c>
      <c r="C2344" s="23">
        <v>46008</v>
      </c>
      <c r="D2344" s="89">
        <v>1049</v>
      </c>
      <c r="G2344" t="s">
        <v>2163</v>
      </c>
    </row>
    <row r="2345" spans="1:7">
      <c r="A2345" s="82" t="s">
        <v>1080</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1194</v>
      </c>
      <c r="B2353" s="176" t="s">
        <v>880</v>
      </c>
      <c r="C2353" s="239">
        <v>46009</v>
      </c>
      <c r="F2353" s="233" t="s">
        <v>2080</v>
      </c>
      <c r="G2353" t="s">
        <v>2163</v>
      </c>
    </row>
    <row r="2354" spans="1:7">
      <c r="A2354" s="273" t="s">
        <v>901</v>
      </c>
      <c r="B2354" s="271" t="s">
        <v>56</v>
      </c>
      <c r="C2354" s="23">
        <v>46009</v>
      </c>
      <c r="D2354" s="89">
        <v>1596</v>
      </c>
      <c r="F2354" s="11" t="s">
        <v>2253</v>
      </c>
      <c r="G2354" t="s">
        <v>2163</v>
      </c>
    </row>
    <row r="2355" spans="1:7">
      <c r="A2355" s="76" t="s">
        <v>1200</v>
      </c>
      <c r="B2355" s="176" t="s">
        <v>880</v>
      </c>
      <c r="C2355" s="239">
        <v>46009</v>
      </c>
      <c r="F2355" s="233" t="s">
        <v>2080</v>
      </c>
      <c r="G2355" t="s">
        <v>2163</v>
      </c>
    </row>
    <row r="2356" spans="1:7">
      <c r="A2356" s="76" t="s">
        <v>1203</v>
      </c>
      <c r="B2356" s="176" t="s">
        <v>880</v>
      </c>
      <c r="C2356" s="239">
        <v>46009</v>
      </c>
      <c r="F2356" s="233" t="s">
        <v>2080</v>
      </c>
      <c r="G2356" t="s">
        <v>2163</v>
      </c>
    </row>
    <row r="2357" spans="1:7">
      <c r="A2357" s="273" t="s">
        <v>1232</v>
      </c>
      <c r="B2357" s="271" t="s">
        <v>56</v>
      </c>
      <c r="C2357" s="23">
        <v>46009</v>
      </c>
      <c r="D2357" s="89">
        <v>1568</v>
      </c>
      <c r="G2357" t="s">
        <v>2163</v>
      </c>
    </row>
    <row r="2358" spans="1:7" ht="15.75">
      <c r="A2358" s="76" t="s">
        <v>797</v>
      </c>
      <c r="B2358" s="175" t="s">
        <v>1368</v>
      </c>
      <c r="C2358" s="239">
        <v>46009</v>
      </c>
      <c r="D2358" s="11">
        <v>892</v>
      </c>
      <c r="F2358" s="11" t="s">
        <v>2254</v>
      </c>
      <c r="G2358" t="s">
        <v>2163</v>
      </c>
    </row>
    <row r="2359" spans="1:7">
      <c r="A2359" s="234" t="s">
        <v>807</v>
      </c>
      <c r="B2359" s="234" t="s">
        <v>2009</v>
      </c>
      <c r="C2359" s="239">
        <v>46009</v>
      </c>
      <c r="D2359" s="89">
        <v>1704</v>
      </c>
      <c r="F2359" s="11" t="s">
        <v>2255</v>
      </c>
      <c r="G2359" t="s">
        <v>2163</v>
      </c>
    </row>
    <row r="2360" spans="1:7" ht="15.75">
      <c r="A2360" s="76" t="s">
        <v>785</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1094</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1080</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1194</v>
      </c>
      <c r="B2374" s="176" t="s">
        <v>880</v>
      </c>
      <c r="C2374" s="239">
        <v>46010</v>
      </c>
      <c r="E2374" s="74">
        <v>765</v>
      </c>
      <c r="G2374" t="s">
        <v>2163</v>
      </c>
    </row>
    <row r="2375" spans="1:7">
      <c r="A2375" s="234" t="s">
        <v>1189</v>
      </c>
      <c r="B2375" s="234" t="s">
        <v>56</v>
      </c>
      <c r="C2375" s="239">
        <v>46010</v>
      </c>
      <c r="E2375" s="74">
        <v>883</v>
      </c>
      <c r="F2375" s="240" t="s">
        <v>2261</v>
      </c>
      <c r="G2375" t="s">
        <v>2163</v>
      </c>
    </row>
    <row r="2376" spans="1:7">
      <c r="A2376" s="76" t="s">
        <v>1200</v>
      </c>
      <c r="B2376" s="176" t="s">
        <v>880</v>
      </c>
      <c r="C2376" s="239">
        <v>46010</v>
      </c>
      <c r="E2376" s="74">
        <v>765</v>
      </c>
      <c r="G2376" t="s">
        <v>2163</v>
      </c>
    </row>
    <row r="2377" spans="1:7">
      <c r="A2377" s="76" t="s">
        <v>1203</v>
      </c>
      <c r="B2377" s="176" t="s">
        <v>880</v>
      </c>
      <c r="C2377" s="239">
        <v>46010</v>
      </c>
      <c r="E2377" s="74">
        <v>560</v>
      </c>
      <c r="G2377" t="s">
        <v>2163</v>
      </c>
    </row>
    <row r="2378" spans="1:7" ht="15.75">
      <c r="A2378" s="103" t="s">
        <v>797</v>
      </c>
      <c r="B2378" s="894" t="s">
        <v>1368</v>
      </c>
      <c r="C2378" s="239">
        <v>46010</v>
      </c>
      <c r="D2378" s="11">
        <v>366</v>
      </c>
      <c r="F2378" s="11" t="s">
        <v>2262</v>
      </c>
      <c r="G2378" t="s">
        <v>2163</v>
      </c>
    </row>
    <row r="2379" spans="1:7">
      <c r="A2379" s="449" t="s">
        <v>807</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1094</v>
      </c>
      <c r="B2381" s="1218" t="s">
        <v>56</v>
      </c>
      <c r="C2381" s="23">
        <v>46010</v>
      </c>
      <c r="D2381" s="89">
        <v>2064</v>
      </c>
      <c r="G2381" t="s">
        <v>2163</v>
      </c>
    </row>
    <row r="2382" spans="1:7">
      <c r="A2382" s="178" t="s">
        <v>1307</v>
      </c>
      <c r="B2382" s="1218" t="s">
        <v>56</v>
      </c>
      <c r="C2382" s="23">
        <v>46010</v>
      </c>
      <c r="D2382" s="89">
        <v>1683</v>
      </c>
      <c r="G2382" t="s">
        <v>2163</v>
      </c>
    </row>
    <row r="2383" spans="1:7">
      <c r="A2383" s="178" t="s">
        <v>1097</v>
      </c>
      <c r="B2383" s="1218" t="s">
        <v>56</v>
      </c>
      <c r="C2383" s="23">
        <v>46010</v>
      </c>
      <c r="D2383" s="89">
        <v>1235</v>
      </c>
      <c r="G2383" t="s">
        <v>2163</v>
      </c>
    </row>
    <row r="2384" spans="1:7">
      <c r="A2384" s="178" t="s">
        <v>1091</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981</v>
      </c>
      <c r="B2391" s="244" t="s">
        <v>56</v>
      </c>
      <c r="C2391" s="23">
        <v>46013</v>
      </c>
      <c r="D2391" s="11">
        <v>523</v>
      </c>
      <c r="G2391" t="s">
        <v>2163</v>
      </c>
    </row>
    <row r="2392" spans="1:7">
      <c r="A2392" s="559" t="s">
        <v>901</v>
      </c>
      <c r="B2392" s="559" t="s">
        <v>56</v>
      </c>
      <c r="C2392" s="23">
        <v>46013</v>
      </c>
      <c r="D2392" s="11">
        <v>342</v>
      </c>
      <c r="F2392" s="240" t="s">
        <v>2267</v>
      </c>
      <c r="G2392" t="s">
        <v>2163</v>
      </c>
    </row>
    <row r="2393" spans="1:7" ht="15.75">
      <c r="A2393" s="76" t="s">
        <v>797</v>
      </c>
      <c r="B2393" s="175" t="s">
        <v>1368</v>
      </c>
      <c r="C2393" s="239">
        <v>46013</v>
      </c>
      <c r="D2393" s="11">
        <v>154</v>
      </c>
      <c r="G2393" t="s">
        <v>2163</v>
      </c>
    </row>
    <row r="2394" spans="1:7">
      <c r="A2394" s="233" t="s">
        <v>1296</v>
      </c>
      <c r="B2394" s="233" t="s">
        <v>56</v>
      </c>
      <c r="C2394" s="23">
        <v>46013</v>
      </c>
      <c r="D2394" s="11">
        <v>551</v>
      </c>
      <c r="G2394" t="s">
        <v>2163</v>
      </c>
    </row>
    <row r="2395" spans="1:7">
      <c r="A2395" s="233" t="s">
        <v>1094</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981</v>
      </c>
      <c r="B2402" s="271" t="s">
        <v>56</v>
      </c>
      <c r="C2402" s="23">
        <v>46014</v>
      </c>
      <c r="D2402" s="11">
        <v>405</v>
      </c>
      <c r="F2402" s="11" t="s">
        <v>1505</v>
      </c>
      <c r="G2402" t="s">
        <v>2163</v>
      </c>
    </row>
    <row r="2403" spans="1:7" ht="15.75">
      <c r="A2403" s="76" t="s">
        <v>901</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981</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951</v>
      </c>
      <c r="B2411" s="236" t="s">
        <v>56</v>
      </c>
      <c r="C2411" s="23">
        <v>46020</v>
      </c>
      <c r="D2411" s="89">
        <v>1188</v>
      </c>
      <c r="F2411" s="11" t="s">
        <v>2272</v>
      </c>
      <c r="G2411" t="s">
        <v>2163</v>
      </c>
    </row>
    <row r="2412" spans="1:7">
      <c r="A2412" s="273" t="s">
        <v>954</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1072</v>
      </c>
      <c r="B2418" s="233" t="s">
        <v>56</v>
      </c>
      <c r="C2418" s="23">
        <v>46020</v>
      </c>
      <c r="D2418" s="11">
        <v>0</v>
      </c>
      <c r="F2418" s="240" t="s">
        <v>2274</v>
      </c>
      <c r="G2418" t="s">
        <v>2163</v>
      </c>
    </row>
    <row r="2419" spans="1:7">
      <c r="A2419" s="234" t="s">
        <v>1100</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948</v>
      </c>
      <c r="B2421" s="175" t="s">
        <v>1368</v>
      </c>
      <c r="C2421" s="239">
        <v>46021</v>
      </c>
      <c r="E2421" s="74">
        <v>766</v>
      </c>
      <c r="F2421" s="76"/>
      <c r="G2421" t="s">
        <v>2163</v>
      </c>
    </row>
    <row r="2422" spans="1:7" ht="15.75">
      <c r="A2422" s="76" t="s">
        <v>954</v>
      </c>
      <c r="B2422" s="175" t="s">
        <v>1368</v>
      </c>
      <c r="C2422" s="239">
        <v>46021</v>
      </c>
      <c r="E2422" s="74">
        <v>343</v>
      </c>
      <c r="F2422" s="233"/>
      <c r="G2422" t="s">
        <v>2163</v>
      </c>
    </row>
    <row r="2423" spans="1:7">
      <c r="A2423" s="244" t="s">
        <v>951</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1069</v>
      </c>
      <c r="B2426" s="234" t="s">
        <v>56</v>
      </c>
      <c r="C2426" s="23">
        <v>46021</v>
      </c>
      <c r="D2426" s="11">
        <v>0</v>
      </c>
      <c r="F2426" s="240" t="s">
        <v>2274</v>
      </c>
      <c r="G2426" t="s">
        <v>2163</v>
      </c>
    </row>
    <row r="2427" spans="1:7" ht="15.75">
      <c r="A2427" s="76" t="s">
        <v>797</v>
      </c>
      <c r="B2427" s="175" t="s">
        <v>1368</v>
      </c>
      <c r="C2427" s="239">
        <v>46022</v>
      </c>
      <c r="D2427" s="11">
        <v>173</v>
      </c>
      <c r="G2427" t="s">
        <v>2163</v>
      </c>
    </row>
    <row r="2428" spans="1:7" ht="15.75">
      <c r="A2428" s="76" t="s">
        <v>1072</v>
      </c>
      <c r="B2428" s="175" t="s">
        <v>1368</v>
      </c>
      <c r="C2428" s="239">
        <v>46022</v>
      </c>
      <c r="D2428" s="89"/>
      <c r="E2428" s="89">
        <v>2728</v>
      </c>
      <c r="G2428" t="s">
        <v>2163</v>
      </c>
    </row>
    <row r="2429" spans="1:7" ht="15.75">
      <c r="A2429" s="76" t="s">
        <v>1075</v>
      </c>
      <c r="B2429" s="175" t="s">
        <v>1368</v>
      </c>
      <c r="C2429" s="239">
        <v>46022</v>
      </c>
      <c r="E2429" s="250">
        <v>1231</v>
      </c>
      <c r="G2429" t="s">
        <v>2163</v>
      </c>
    </row>
    <row r="2430" spans="1:7" ht="15.75">
      <c r="A2430" s="76" t="s">
        <v>1100</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972</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1133</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1212</v>
      </c>
      <c r="B2441" s="91" t="s">
        <v>56</v>
      </c>
      <c r="C2441" s="23">
        <v>46028</v>
      </c>
      <c r="D2441" s="818">
        <v>1534</v>
      </c>
      <c r="E2441" s="11"/>
      <c r="F2441" s="11" t="s">
        <v>2277</v>
      </c>
      <c r="G2441" t="s">
        <v>2275</v>
      </c>
    </row>
    <row r="2442" spans="1:7">
      <c r="A2442" s="296" t="s">
        <v>1133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972</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2" t="s">
        <v>56</v>
      </c>
      <c r="C2446" s="23">
        <v>46029</v>
      </c>
      <c r="D2446" s="38">
        <v>0</v>
      </c>
      <c r="E2446" s="11"/>
      <c r="F2446" s="240" t="s">
        <v>2278</v>
      </c>
      <c r="G2446" t="s">
        <v>2275</v>
      </c>
    </row>
    <row r="2447" spans="1:7">
      <c r="A2447" s="178" t="s">
        <v>926</v>
      </c>
      <c r="B2447" s="91" t="s">
        <v>56</v>
      </c>
      <c r="C2447" s="23">
        <v>46029</v>
      </c>
      <c r="D2447" s="818">
        <v>1687</v>
      </c>
      <c r="E2447" s="11"/>
      <c r="G2447" t="s">
        <v>2275</v>
      </c>
    </row>
    <row r="2448" spans="1:7">
      <c r="A2448" s="178" t="s">
        <v>1221</v>
      </c>
      <c r="B2448" s="91" t="s">
        <v>56</v>
      </c>
      <c r="C2448" s="23">
        <v>46029</v>
      </c>
      <c r="D2448" s="818">
        <v>1056</v>
      </c>
      <c r="E2448" s="11"/>
      <c r="F2448" s="1234" t="s">
        <v>2279</v>
      </c>
      <c r="G2448" t="s">
        <v>2275</v>
      </c>
    </row>
    <row r="2449" spans="1:7">
      <c r="A2449" s="178" t="s">
        <v>1212</v>
      </c>
      <c r="B2449" s="91" t="s">
        <v>56</v>
      </c>
      <c r="C2449" s="23">
        <v>46029</v>
      </c>
      <c r="D2449" s="38">
        <v>180</v>
      </c>
      <c r="E2449" s="11"/>
      <c r="F2449" s="1234" t="s">
        <v>1447</v>
      </c>
      <c r="G2449" t="s">
        <v>2275</v>
      </c>
    </row>
    <row r="2450" spans="1:7">
      <c r="A2450" s="178" t="s">
        <v>1133</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926</v>
      </c>
      <c r="B2455" s="812" t="s">
        <v>56</v>
      </c>
      <c r="C2455" s="23">
        <v>46030</v>
      </c>
      <c r="D2455" s="818">
        <v>1053</v>
      </c>
      <c r="E2455" s="11"/>
      <c r="F2455" s="1234" t="s">
        <v>2281</v>
      </c>
      <c r="G2455" t="s">
        <v>2275</v>
      </c>
    </row>
    <row r="2456" spans="1:7">
      <c r="A2456" s="178" t="s">
        <v>1133</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1137</v>
      </c>
      <c r="B2458" s="91" t="s">
        <v>2282</v>
      </c>
      <c r="C2458" s="23">
        <v>46030</v>
      </c>
      <c r="D2458" s="818"/>
      <c r="E2458" s="818">
        <v>2706</v>
      </c>
      <c r="F2458" s="1234"/>
      <c r="G2458" t="s">
        <v>2275</v>
      </c>
    </row>
    <row r="2459" spans="1:7">
      <c r="A2459" s="178" t="s">
        <v>1137</v>
      </c>
      <c r="B2459" s="91" t="s">
        <v>2282</v>
      </c>
      <c r="C2459" s="23">
        <v>46031</v>
      </c>
      <c r="D2459" s="38">
        <v>0</v>
      </c>
      <c r="E2459" s="38"/>
      <c r="F2459" s="820" t="s">
        <v>2283</v>
      </c>
      <c r="G2459" t="s">
        <v>2275</v>
      </c>
    </row>
    <row r="2460" spans="1:7">
      <c r="A2460" s="178" t="s">
        <v>1147</v>
      </c>
      <c r="B2460" s="91" t="s">
        <v>2282</v>
      </c>
      <c r="C2460" s="23">
        <v>46031</v>
      </c>
      <c r="D2460" s="38">
        <v>0</v>
      </c>
      <c r="E2460" s="38"/>
      <c r="F2460" s="1234" t="s">
        <v>1493</v>
      </c>
      <c r="G2460" t="s">
        <v>2275</v>
      </c>
    </row>
    <row r="2461" spans="1:7">
      <c r="A2461" s="178" t="s">
        <v>1133</v>
      </c>
      <c r="B2461" s="91" t="s">
        <v>52</v>
      </c>
      <c r="C2461" s="23">
        <v>46031</v>
      </c>
      <c r="D2461" s="818">
        <v>1000</v>
      </c>
      <c r="E2461" s="38"/>
      <c r="F2461" s="820"/>
      <c r="G2461" t="s">
        <v>2275</v>
      </c>
    </row>
    <row r="2462" spans="1:7">
      <c r="A2462" s="178" t="s">
        <v>1094</v>
      </c>
      <c r="B2462" s="91" t="s">
        <v>56</v>
      </c>
      <c r="C2462" s="23">
        <v>46031</v>
      </c>
      <c r="D2462" s="818">
        <v>104</v>
      </c>
      <c r="E2462" s="38"/>
      <c r="F2462" s="820"/>
      <c r="G2462" t="s">
        <v>2275</v>
      </c>
    </row>
    <row r="2463" spans="1:7">
      <c r="A2463" s="178" t="s">
        <v>1097</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794</v>
      </c>
      <c r="B2466" s="91" t="s">
        <v>52</v>
      </c>
      <c r="C2466" s="23">
        <v>46031</v>
      </c>
      <c r="D2466" s="818">
        <v>1319</v>
      </c>
      <c r="E2466" s="38"/>
      <c r="F2466" s="820" t="s">
        <v>2284</v>
      </c>
      <c r="G2466" t="s">
        <v>2275</v>
      </c>
    </row>
    <row r="2467" spans="1:7">
      <c r="A2467" s="178" t="s">
        <v>926</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1150</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1221</v>
      </c>
      <c r="B2474" s="91" t="s">
        <v>56</v>
      </c>
      <c r="C2474" s="23">
        <v>46034</v>
      </c>
      <c r="D2474" s="818">
        <v>1356</v>
      </c>
      <c r="E2474" s="38"/>
      <c r="F2474" s="820" t="s">
        <v>2285</v>
      </c>
      <c r="G2474" t="s">
        <v>2275</v>
      </c>
    </row>
    <row r="2475" spans="1:7">
      <c r="A2475" s="178" t="s">
        <v>1155</v>
      </c>
      <c r="B2475" s="91" t="s">
        <v>58</v>
      </c>
      <c r="C2475" s="23">
        <v>46034</v>
      </c>
      <c r="D2475" s="38">
        <v>607</v>
      </c>
      <c r="E2475" s="38"/>
      <c r="F2475" s="820"/>
      <c r="G2475" t="s">
        <v>2275</v>
      </c>
    </row>
    <row r="2476" spans="1:7">
      <c r="A2476" s="178" t="s">
        <v>1133</v>
      </c>
      <c r="B2476" s="91" t="s">
        <v>52</v>
      </c>
      <c r="C2476" s="23">
        <v>46034</v>
      </c>
      <c r="D2476" s="818">
        <v>1812</v>
      </c>
      <c r="E2476" s="38"/>
      <c r="F2476" s="820"/>
      <c r="G2476" t="s">
        <v>2275</v>
      </c>
    </row>
    <row r="2477" spans="1:7">
      <c r="A2477" s="178" t="s">
        <v>972</v>
      </c>
      <c r="B2477" s="91" t="s">
        <v>56</v>
      </c>
      <c r="C2477" s="23">
        <v>46034</v>
      </c>
      <c r="D2477" s="818">
        <v>1314</v>
      </c>
      <c r="E2477" s="38"/>
      <c r="F2477" s="820" t="s">
        <v>1866</v>
      </c>
      <c r="G2477" t="s">
        <v>2275</v>
      </c>
    </row>
    <row r="2478" spans="1:7">
      <c r="A2478" s="296" t="s">
        <v>794</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960</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1221</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1133</v>
      </c>
      <c r="B2487" s="812" t="s">
        <v>52</v>
      </c>
      <c r="C2487" s="23">
        <v>46035</v>
      </c>
      <c r="D2487" s="818">
        <v>1838</v>
      </c>
      <c r="E2487" s="38"/>
      <c r="F2487" s="1234"/>
      <c r="G2487" t="s">
        <v>2275</v>
      </c>
    </row>
    <row r="2488" spans="1:7">
      <c r="A2488" s="178" t="s">
        <v>1112</v>
      </c>
      <c r="B2488" s="91" t="s">
        <v>2289</v>
      </c>
      <c r="C2488" s="23">
        <v>46035</v>
      </c>
      <c r="D2488" s="38"/>
      <c r="E2488" s="818">
        <v>5312</v>
      </c>
      <c r="F2488" s="820" t="s">
        <v>2290</v>
      </c>
      <c r="G2488" t="s">
        <v>2275</v>
      </c>
    </row>
    <row r="2489" spans="1:7">
      <c r="A2489" s="178" t="s">
        <v>1155</v>
      </c>
      <c r="B2489" s="91" t="s">
        <v>58</v>
      </c>
      <c r="C2489" s="23">
        <v>46035</v>
      </c>
      <c r="D2489" s="38">
        <v>662</v>
      </c>
      <c r="E2489" s="38"/>
      <c r="F2489" s="820"/>
      <c r="G2489" t="s">
        <v>2275</v>
      </c>
    </row>
    <row r="2490" spans="1:7">
      <c r="A2490" s="296" t="s">
        <v>794</v>
      </c>
      <c r="B2490" s="595" t="s">
        <v>52</v>
      </c>
      <c r="C2490" s="23">
        <v>46035</v>
      </c>
      <c r="D2490" s="818">
        <v>1128</v>
      </c>
      <c r="E2490" s="38"/>
      <c r="F2490" s="820" t="s">
        <v>2291</v>
      </c>
      <c r="G2490" t="s">
        <v>2275</v>
      </c>
    </row>
    <row r="2491" spans="1:7" ht="15.75">
      <c r="A2491" s="178" t="s">
        <v>1212</v>
      </c>
      <c r="B2491" s="175" t="s">
        <v>1368</v>
      </c>
      <c r="C2491" s="239">
        <v>46035</v>
      </c>
      <c r="D2491" s="818"/>
      <c r="E2491" s="38">
        <v>576</v>
      </c>
      <c r="F2491" s="820"/>
      <c r="G2491" t="s">
        <v>2275</v>
      </c>
    </row>
    <row r="2492" spans="1:7">
      <c r="A2492" s="317" t="s">
        <v>1212</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1155</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794</v>
      </c>
      <c r="B2498" s="91" t="s">
        <v>52</v>
      </c>
      <c r="C2498" s="23">
        <v>46036</v>
      </c>
      <c r="D2498" s="818">
        <v>1082</v>
      </c>
      <c r="E2498" s="11"/>
      <c r="F2498" s="820" t="s">
        <v>2294</v>
      </c>
      <c r="G2498" t="s">
        <v>2275</v>
      </c>
    </row>
    <row r="2499" spans="1:7">
      <c r="A2499" s="178" t="s">
        <v>1221</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1097</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1155</v>
      </c>
      <c r="B2510" s="91" t="s">
        <v>58</v>
      </c>
      <c r="C2510" s="23">
        <v>46037</v>
      </c>
      <c r="D2510" s="38">
        <v>499</v>
      </c>
      <c r="E2510" s="11"/>
      <c r="F2510" s="820" t="s">
        <v>2299</v>
      </c>
      <c r="G2510" t="s">
        <v>2275</v>
      </c>
    </row>
    <row r="2511" spans="1:7">
      <c r="A2511" s="296" t="s">
        <v>794</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1133</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1155</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794</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1221</v>
      </c>
      <c r="B2525" s="812" t="s">
        <v>56</v>
      </c>
      <c r="C2525" s="23">
        <v>46042</v>
      </c>
      <c r="D2525" s="11">
        <v>0</v>
      </c>
      <c r="E2525" s="182"/>
      <c r="F2525" s="904" t="s">
        <v>1665</v>
      </c>
      <c r="G2525" t="s">
        <v>2275</v>
      </c>
    </row>
    <row r="2526" spans="1:7">
      <c r="A2526" s="240" t="s">
        <v>817</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657</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1047</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929</v>
      </c>
      <c r="B2537" s="176" t="s">
        <v>880</v>
      </c>
      <c r="C2537" s="239">
        <v>46043</v>
      </c>
      <c r="D2537" s="11">
        <v>686</v>
      </c>
      <c r="F2537" s="1234" t="s">
        <v>2284</v>
      </c>
      <c r="G2537" t="s">
        <v>2275</v>
      </c>
    </row>
    <row r="2538" spans="1:7">
      <c r="A2538" s="559" t="s">
        <v>1224</v>
      </c>
      <c r="B2538" s="905" t="s">
        <v>56</v>
      </c>
      <c r="C2538" s="23">
        <v>46043</v>
      </c>
      <c r="D2538" s="11">
        <v>867</v>
      </c>
      <c r="F2538" s="1234" t="s">
        <v>2307</v>
      </c>
      <c r="G2538" t="s">
        <v>2275</v>
      </c>
    </row>
    <row r="2539" spans="1:7" ht="15.75">
      <c r="A2539" s="76" t="s">
        <v>972</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657</v>
      </c>
      <c r="B2542" s="244" t="s">
        <v>52</v>
      </c>
      <c r="C2542" s="23">
        <v>46043</v>
      </c>
      <c r="D2542" s="89">
        <v>408</v>
      </c>
      <c r="F2542" s="1234"/>
      <c r="G2542" t="s">
        <v>2275</v>
      </c>
    </row>
    <row r="2543" spans="1:7">
      <c r="A2543" s="244" t="s">
        <v>663</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929</v>
      </c>
      <c r="B2549" s="176" t="s">
        <v>880</v>
      </c>
      <c r="C2549" s="239">
        <v>46044</v>
      </c>
      <c r="D2549" s="11">
        <v>736</v>
      </c>
      <c r="F2549" s="1234" t="s">
        <v>2311</v>
      </c>
      <c r="G2549" t="s">
        <v>2275</v>
      </c>
    </row>
    <row r="2550" spans="1:7">
      <c r="A2550" s="559" t="s">
        <v>1224</v>
      </c>
      <c r="B2550" s="905" t="s">
        <v>56</v>
      </c>
      <c r="C2550" s="23">
        <v>46044</v>
      </c>
      <c r="D2550" s="89">
        <v>1539</v>
      </c>
      <c r="F2550" s="1234" t="s">
        <v>2312</v>
      </c>
      <c r="G2550" t="s">
        <v>2275</v>
      </c>
    </row>
    <row r="2551" spans="1:7" ht="15.75">
      <c r="A2551" s="76" t="s">
        <v>1221</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777</v>
      </c>
      <c r="B2554" s="244" t="s">
        <v>52</v>
      </c>
      <c r="C2554" s="23">
        <v>46044</v>
      </c>
      <c r="D2554" s="89">
        <v>2031</v>
      </c>
      <c r="F2554" s="1234" t="s">
        <v>2315</v>
      </c>
      <c r="G2554" t="s">
        <v>2275</v>
      </c>
    </row>
    <row r="2555" spans="1:7">
      <c r="A2555" s="244" t="s">
        <v>663</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777</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1224</v>
      </c>
      <c r="B2567" s="595" t="s">
        <v>56</v>
      </c>
      <c r="C2567" s="23">
        <v>46048</v>
      </c>
      <c r="D2567" s="89">
        <v>1590</v>
      </c>
      <c r="F2567" s="1234" t="s">
        <v>2123</v>
      </c>
      <c r="G2567" t="s">
        <v>2275</v>
      </c>
    </row>
    <row r="2568" spans="1:7">
      <c r="A2568" s="76" t="s">
        <v>929</v>
      </c>
      <c r="B2568" s="176" t="s">
        <v>880</v>
      </c>
      <c r="C2568" s="239">
        <v>46048</v>
      </c>
      <c r="D2568" s="11">
        <v>835</v>
      </c>
      <c r="F2568" s="1234" t="s">
        <v>2322</v>
      </c>
      <c r="G2568" t="s">
        <v>2275</v>
      </c>
    </row>
    <row r="2569" spans="1:7">
      <c r="A2569" s="244" t="s">
        <v>932</v>
      </c>
      <c r="B2569" s="812" t="s">
        <v>56</v>
      </c>
      <c r="C2569" s="23">
        <v>46048</v>
      </c>
      <c r="F2569" s="240" t="s">
        <v>2323</v>
      </c>
      <c r="G2569" t="s">
        <v>2275</v>
      </c>
    </row>
    <row r="2570" spans="1:7">
      <c r="A2570" s="559" t="s">
        <v>817</v>
      </c>
      <c r="B2570" s="595" t="s">
        <v>56</v>
      </c>
      <c r="C2570" s="23">
        <v>46048</v>
      </c>
      <c r="D2570" s="11">
        <v>886</v>
      </c>
      <c r="F2570" s="1234" t="s">
        <v>1493</v>
      </c>
      <c r="G2570" t="s">
        <v>2275</v>
      </c>
    </row>
    <row r="2571" spans="1:7" ht="15.75">
      <c r="A2571" s="76" t="s">
        <v>972</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777</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777</v>
      </c>
      <c r="B2578" s="235" t="s">
        <v>52</v>
      </c>
      <c r="C2578" s="23">
        <v>46049</v>
      </c>
      <c r="D2578" s="11">
        <v>388</v>
      </c>
      <c r="E2578" s="11"/>
      <c r="F2578" s="11" t="s">
        <v>2329</v>
      </c>
      <c r="G2578" t="s">
        <v>2275</v>
      </c>
    </row>
    <row r="2579" spans="1:7" ht="15.75">
      <c r="A2579" s="76" t="s">
        <v>926</v>
      </c>
      <c r="B2579" s="175" t="s">
        <v>1368</v>
      </c>
      <c r="C2579" s="248">
        <v>46049</v>
      </c>
      <c r="D2579" s="103"/>
      <c r="E2579" s="182">
        <v>346</v>
      </c>
      <c r="F2579" s="244"/>
      <c r="G2579" t="s">
        <v>2275</v>
      </c>
    </row>
    <row r="2580" spans="1:7">
      <c r="A2580" s="559" t="s">
        <v>1224</v>
      </c>
      <c r="B2580" s="905" t="s">
        <v>56</v>
      </c>
      <c r="C2580" s="23">
        <v>46049</v>
      </c>
      <c r="D2580" s="89">
        <v>1230</v>
      </c>
      <c r="F2580" s="11" t="s">
        <v>2011</v>
      </c>
      <c r="G2580" t="s">
        <v>2275</v>
      </c>
    </row>
    <row r="2581" spans="1:7">
      <c r="A2581" s="76" t="s">
        <v>929</v>
      </c>
      <c r="B2581" s="176" t="s">
        <v>880</v>
      </c>
      <c r="C2581" s="239">
        <v>46049</v>
      </c>
      <c r="D2581" s="11">
        <v>858</v>
      </c>
      <c r="F2581" s="11" t="s">
        <v>2330</v>
      </c>
      <c r="G2581" t="s">
        <v>2275</v>
      </c>
    </row>
    <row r="2582" spans="1:7">
      <c r="A2582" s="244" t="s">
        <v>932</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1047</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1224</v>
      </c>
      <c r="B2593" s="595" t="s">
        <v>56</v>
      </c>
      <c r="C2593" s="23">
        <v>46050</v>
      </c>
      <c r="D2593" s="89">
        <v>1015</v>
      </c>
      <c r="F2593" s="11" t="s">
        <v>2335</v>
      </c>
      <c r="G2593" t="s">
        <v>2275</v>
      </c>
    </row>
    <row r="2594" spans="1:7">
      <c r="A2594" s="76" t="s">
        <v>929</v>
      </c>
      <c r="B2594" s="176" t="s">
        <v>880</v>
      </c>
      <c r="C2594" s="239">
        <v>46050</v>
      </c>
      <c r="D2594" s="11">
        <v>976</v>
      </c>
      <c r="F2594" s="11" t="s">
        <v>2336</v>
      </c>
      <c r="G2594" t="s">
        <v>2275</v>
      </c>
    </row>
    <row r="2595" spans="1:7">
      <c r="A2595" s="244" t="s">
        <v>932</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1133</v>
      </c>
      <c r="B2599" s="76" t="s">
        <v>52</v>
      </c>
      <c r="C2599" s="23">
        <v>46050</v>
      </c>
      <c r="D2599" s="11">
        <v>149</v>
      </c>
      <c r="E2599" s="103"/>
      <c r="F2599" s="103"/>
      <c r="G2599" t="s">
        <v>2275</v>
      </c>
    </row>
    <row r="2600" spans="1:7">
      <c r="A2600" s="627" t="s">
        <v>1145</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929</v>
      </c>
      <c r="B2608" s="176" t="s">
        <v>880</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1145</v>
      </c>
      <c r="B2612" s="76" t="s">
        <v>54</v>
      </c>
      <c r="C2612" s="846">
        <v>46051</v>
      </c>
      <c r="D2612" s="842">
        <v>1143</v>
      </c>
      <c r="E2612" s="135"/>
      <c r="F2612" s="50"/>
      <c r="G2612" t="s">
        <v>2275</v>
      </c>
    </row>
    <row r="2613" spans="1:7">
      <c r="A2613" s="69" t="s">
        <v>800</v>
      </c>
      <c r="B2613" s="76" t="s">
        <v>52</v>
      </c>
      <c r="C2613" s="239">
        <v>46051</v>
      </c>
      <c r="D2613" s="89">
        <v>1468</v>
      </c>
      <c r="E2613" s="11"/>
      <c r="F2613" s="11" t="s">
        <v>2341</v>
      </c>
      <c r="G2613" t="s">
        <v>2275</v>
      </c>
    </row>
    <row r="2614" spans="1:7">
      <c r="A2614" s="69" t="s">
        <v>777</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1145</v>
      </c>
      <c r="B2621" s="244" t="s">
        <v>54</v>
      </c>
      <c r="C2621" s="23">
        <v>46052</v>
      </c>
      <c r="F2621" s="244" t="s">
        <v>2344</v>
      </c>
      <c r="G2621" t="s">
        <v>2275</v>
      </c>
    </row>
    <row r="2622" spans="1:7">
      <c r="A2622" s="479" t="s">
        <v>800</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929</v>
      </c>
      <c r="B2627" s="176" t="s">
        <v>880</v>
      </c>
      <c r="C2627" s="239">
        <v>46055</v>
      </c>
      <c r="D2627" s="11">
        <v>505</v>
      </c>
      <c r="E2627" s="11"/>
      <c r="F2627" s="11" t="s">
        <v>2347</v>
      </c>
      <c r="G2627" t="s">
        <v>1364</v>
      </c>
    </row>
    <row r="2628" spans="1:7" ht="15.75">
      <c r="A2628" s="233" t="s">
        <v>1224</v>
      </c>
      <c r="B2628" s="894" t="s">
        <v>1368</v>
      </c>
      <c r="C2628" s="239">
        <v>46055</v>
      </c>
      <c r="E2628" s="11"/>
      <c r="F2628" s="76" t="s">
        <v>1665</v>
      </c>
      <c r="G2628" t="s">
        <v>1364</v>
      </c>
    </row>
    <row r="2629" spans="1:7" ht="15.75">
      <c r="A2629" s="76" t="s">
        <v>932</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1145</v>
      </c>
      <c r="B2632" s="76" t="s">
        <v>54</v>
      </c>
      <c r="C2632" s="23">
        <v>46055</v>
      </c>
      <c r="E2632" s="11"/>
      <c r="F2632" s="76" t="s">
        <v>2054</v>
      </c>
      <c r="G2632" t="s">
        <v>1364</v>
      </c>
    </row>
    <row r="2633" spans="1:7">
      <c r="A2633" s="178" t="s">
        <v>1133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814</v>
      </c>
      <c r="B2635" s="595" t="s">
        <v>56</v>
      </c>
      <c r="C2635" s="23">
        <v>46056</v>
      </c>
      <c r="D2635" s="89">
        <v>1250</v>
      </c>
      <c r="E2635" s="11"/>
      <c r="F2635" s="240" t="s">
        <v>2349</v>
      </c>
      <c r="G2635" t="s">
        <v>1364</v>
      </c>
    </row>
    <row r="2636" spans="1:7" ht="15.75">
      <c r="A2636" s="76" t="s">
        <v>870</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1145</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800</v>
      </c>
      <c r="B2640" s="812" t="s">
        <v>52</v>
      </c>
      <c r="C2640" s="23">
        <v>46056</v>
      </c>
      <c r="D2640" s="89">
        <v>1646</v>
      </c>
      <c r="E2640" s="11"/>
      <c r="F2640" s="11" t="s">
        <v>2350</v>
      </c>
      <c r="G2640" t="s">
        <v>1364</v>
      </c>
    </row>
    <row r="2641" spans="1:7">
      <c r="A2641" s="263" t="s">
        <v>814</v>
      </c>
      <c r="B2641" s="595" t="s">
        <v>56</v>
      </c>
      <c r="C2641" s="269">
        <v>46057</v>
      </c>
      <c r="D2641" s="103">
        <v>518</v>
      </c>
      <c r="E2641" s="182"/>
      <c r="F2641" s="103" t="s">
        <v>2351</v>
      </c>
      <c r="G2641" t="s">
        <v>1364</v>
      </c>
    </row>
    <row r="2642" spans="1:7" ht="15.75">
      <c r="A2642" s="69" t="s">
        <v>870</v>
      </c>
      <c r="B2642" s="175" t="s">
        <v>1368</v>
      </c>
      <c r="C2642" s="248">
        <v>46057</v>
      </c>
      <c r="D2642" s="103"/>
      <c r="E2642" s="182"/>
      <c r="F2642" s="240" t="s">
        <v>2352</v>
      </c>
      <c r="G2642" t="s">
        <v>1364</v>
      </c>
    </row>
    <row r="2643" spans="1:7">
      <c r="A2643" s="479" t="s">
        <v>1179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1145</v>
      </c>
      <c r="B2645" s="244" t="s">
        <v>54</v>
      </c>
      <c r="C2645" s="269">
        <v>46057</v>
      </c>
      <c r="D2645" s="103">
        <v>933</v>
      </c>
      <c r="E2645" s="182"/>
      <c r="F2645" s="103"/>
      <c r="G2645" t="s">
        <v>1364</v>
      </c>
    </row>
    <row r="2646" spans="1:7">
      <c r="A2646" s="296" t="s">
        <v>657</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814</v>
      </c>
      <c r="B2648" s="905" t="s">
        <v>56</v>
      </c>
      <c r="C2648" s="23">
        <v>46058</v>
      </c>
      <c r="D2648" s="11">
        <v>990</v>
      </c>
      <c r="F2648" s="11" t="s">
        <v>2356</v>
      </c>
      <c r="G2648" t="s">
        <v>1364</v>
      </c>
    </row>
    <row r="2649" spans="1:7" ht="15.75">
      <c r="A2649" s="69" t="s">
        <v>870</v>
      </c>
      <c r="B2649" s="175" t="s">
        <v>1368</v>
      </c>
      <c r="C2649" s="239">
        <v>46058</v>
      </c>
      <c r="D2649" s="11">
        <v>298</v>
      </c>
      <c r="G2649" t="s">
        <v>1364</v>
      </c>
    </row>
    <row r="2650" spans="1:7">
      <c r="A2650" s="479" t="s">
        <v>1179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1145</v>
      </c>
      <c r="B2652" s="244" t="s">
        <v>54</v>
      </c>
      <c r="C2652" s="23">
        <v>46058</v>
      </c>
      <c r="D2652" s="11">
        <v>363</v>
      </c>
      <c r="G2652" t="s">
        <v>1364</v>
      </c>
    </row>
    <row r="2653" spans="1:7">
      <c r="A2653" s="479" t="s">
        <v>657</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657</v>
      </c>
      <c r="B2657" s="244" t="s">
        <v>52</v>
      </c>
      <c r="C2657" s="23">
        <v>46059</v>
      </c>
      <c r="D2657" s="11">
        <v>3</v>
      </c>
      <c r="F2657" s="11" t="s">
        <v>2360</v>
      </c>
      <c r="G2657" t="s">
        <v>1364</v>
      </c>
    </row>
    <row r="2658" spans="1:7">
      <c r="A2658" s="479" t="s">
        <v>800</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814</v>
      </c>
      <c r="B2660" s="240" t="s">
        <v>56</v>
      </c>
      <c r="C2660" s="23">
        <v>46062</v>
      </c>
      <c r="E2660" s="250">
        <v>1049</v>
      </c>
      <c r="F2660" s="11" t="s">
        <v>2362</v>
      </c>
      <c r="G2660" t="s">
        <v>1364</v>
      </c>
    </row>
    <row r="2661" spans="1:7">
      <c r="A2661" s="244" t="s">
        <v>1179</v>
      </c>
      <c r="B2661" s="244" t="s">
        <v>811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1179</v>
      </c>
      <c r="B2666" s="244" t="s">
        <v>811</v>
      </c>
      <c r="C2666" s="23">
        <v>46063</v>
      </c>
      <c r="D2666" s="89">
        <v>1092</v>
      </c>
      <c r="F2666" s="11" t="s">
        <v>2345</v>
      </c>
      <c r="G2666" t="s">
        <v>1364</v>
      </c>
    </row>
    <row r="2667" spans="1:7">
      <c r="A2667" s="240" t="s">
        <v>1145</v>
      </c>
      <c r="B2667" s="240" t="s">
        <v>2282</v>
      </c>
      <c r="C2667" s="23">
        <v>46063</v>
      </c>
      <c r="E2667" s="250">
        <v>2683</v>
      </c>
      <c r="G2667" t="s">
        <v>1364</v>
      </c>
    </row>
    <row r="2668" spans="1:7">
      <c r="A2668" s="244" t="s">
        <v>1130</v>
      </c>
      <c r="B2668" s="244" t="s">
        <v>52</v>
      </c>
      <c r="C2668" s="23">
        <v>46063</v>
      </c>
      <c r="D2668" s="11">
        <v>817</v>
      </c>
      <c r="G2668" t="s">
        <v>1364</v>
      </c>
    </row>
    <row r="2669" spans="1:7">
      <c r="A2669" s="178" t="s">
        <v>1133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870</v>
      </c>
      <c r="B2672" s="240" t="s">
        <v>1368</v>
      </c>
      <c r="C2672" s="23">
        <v>46064</v>
      </c>
      <c r="D2672" s="11">
        <v>150</v>
      </c>
      <c r="F2672" s="11" t="s">
        <v>2194</v>
      </c>
      <c r="G2672" t="s">
        <v>1364</v>
      </c>
    </row>
    <row r="2673" spans="1:7">
      <c r="A2673" s="244" t="s">
        <v>1179</v>
      </c>
      <c r="B2673" s="244" t="s">
        <v>811</v>
      </c>
      <c r="C2673" s="23">
        <v>46064</v>
      </c>
      <c r="D2673" s="11">
        <v>384</v>
      </c>
      <c r="F2673" s="11" t="s">
        <v>2365</v>
      </c>
      <c r="G2673" t="s">
        <v>1364</v>
      </c>
    </row>
    <row r="2674" spans="1:7">
      <c r="A2674" s="240" t="s">
        <v>1145</v>
      </c>
      <c r="B2674" s="240" t="s">
        <v>54</v>
      </c>
      <c r="C2674" s="23">
        <v>46064</v>
      </c>
      <c r="F2674" s="240" t="s">
        <v>1866</v>
      </c>
      <c r="G2674" t="s">
        <v>1364</v>
      </c>
    </row>
    <row r="2675" spans="1:7">
      <c r="A2675" s="244" t="s">
        <v>1145</v>
      </c>
      <c r="B2675" s="240" t="s">
        <v>2282</v>
      </c>
      <c r="C2675" s="23">
        <v>46064</v>
      </c>
      <c r="E2675" s="250">
        <v>1781</v>
      </c>
      <c r="F2675" s="240" t="s">
        <v>2366</v>
      </c>
      <c r="G2675" t="s">
        <v>1364</v>
      </c>
    </row>
    <row r="2676" spans="1:7">
      <c r="A2676" s="244" t="s">
        <v>637</v>
      </c>
      <c r="B2676" s="244" t="s">
        <v>54</v>
      </c>
      <c r="C2676" s="23">
        <v>46064</v>
      </c>
      <c r="D2676" s="11">
        <v>753</v>
      </c>
      <c r="G2676" t="s">
        <v>1364</v>
      </c>
    </row>
    <row r="2677" spans="1:7">
      <c r="A2677" s="244" t="s">
        <v>1130</v>
      </c>
      <c r="B2677" s="244" t="s">
        <v>52</v>
      </c>
      <c r="C2677" s="23">
        <v>46064</v>
      </c>
      <c r="F2677" s="240" t="s">
        <v>1830</v>
      </c>
      <c r="G2677" t="s">
        <v>1364</v>
      </c>
    </row>
    <row r="2678" spans="1:7">
      <c r="A2678" s="244" t="s">
        <v>660</v>
      </c>
      <c r="B2678" s="244" t="s">
        <v>52</v>
      </c>
      <c r="C2678" s="23">
        <v>46064</v>
      </c>
      <c r="D2678" s="89">
        <v>2073</v>
      </c>
      <c r="F2678" s="11" t="s">
        <v>2367</v>
      </c>
      <c r="G2678" t="s">
        <v>1364</v>
      </c>
    </row>
    <row r="2679" spans="1:7">
      <c r="A2679" s="240" t="s">
        <v>870</v>
      </c>
      <c r="B2679" s="240" t="s">
        <v>1368</v>
      </c>
      <c r="C2679" s="23">
        <v>46065</v>
      </c>
      <c r="F2679" s="76" t="s">
        <v>1465</v>
      </c>
      <c r="G2679" t="s">
        <v>1364</v>
      </c>
    </row>
    <row r="2680" spans="1:7">
      <c r="A2680" s="244" t="s">
        <v>1179</v>
      </c>
      <c r="B2680" s="244" t="s">
        <v>811</v>
      </c>
      <c r="C2680" s="23">
        <v>46065</v>
      </c>
      <c r="D2680" s="11">
        <v>397</v>
      </c>
      <c r="F2680" s="11" t="s">
        <v>2368</v>
      </c>
      <c r="G2680" t="s">
        <v>1364</v>
      </c>
    </row>
    <row r="2681" spans="1:7">
      <c r="A2681" s="244" t="s">
        <v>814</v>
      </c>
      <c r="B2681" s="244" t="s">
        <v>1368</v>
      </c>
      <c r="C2681" s="23">
        <v>46065</v>
      </c>
      <c r="E2681" s="74">
        <v>711</v>
      </c>
      <c r="G2681" t="s">
        <v>1364</v>
      </c>
    </row>
    <row r="2682" spans="1:7">
      <c r="A2682" s="240" t="s">
        <v>1145</v>
      </c>
      <c r="B2682" s="240" t="s">
        <v>2282</v>
      </c>
      <c r="C2682" s="23">
        <v>46065</v>
      </c>
      <c r="D2682" s="11">
        <v>30</v>
      </c>
      <c r="G2682" t="s">
        <v>1364</v>
      </c>
    </row>
    <row r="2683" spans="1:7">
      <c r="A2683" s="244" t="s">
        <v>637</v>
      </c>
      <c r="B2683" s="244" t="s">
        <v>54</v>
      </c>
      <c r="C2683" s="23">
        <v>46065</v>
      </c>
      <c r="D2683" s="89">
        <v>1289</v>
      </c>
      <c r="G2683" t="s">
        <v>1364</v>
      </c>
    </row>
    <row r="2684" spans="1:7">
      <c r="A2684" s="244" t="s">
        <v>1130</v>
      </c>
      <c r="B2684" s="244" t="s">
        <v>2282</v>
      </c>
      <c r="C2684" s="23">
        <v>46065</v>
      </c>
      <c r="E2684" s="250">
        <v>1230</v>
      </c>
      <c r="F2684" s="11" t="s">
        <v>2369</v>
      </c>
      <c r="G2684" t="s">
        <v>1364</v>
      </c>
    </row>
    <row r="2685" spans="1:7">
      <c r="A2685" s="244" t="s">
        <v>660</v>
      </c>
      <c r="B2685" s="244" t="s">
        <v>52</v>
      </c>
      <c r="C2685" s="23">
        <v>46065</v>
      </c>
      <c r="D2685" s="89">
        <v>1342</v>
      </c>
      <c r="F2685" s="11" t="s">
        <v>2370</v>
      </c>
      <c r="G2685" t="s">
        <v>1364</v>
      </c>
    </row>
    <row r="2686" spans="1:7">
      <c r="A2686" s="240" t="s">
        <v>814</v>
      </c>
      <c r="B2686" s="240" t="s">
        <v>1368</v>
      </c>
      <c r="C2686" s="23">
        <v>46066</v>
      </c>
      <c r="D2686" s="11">
        <v>342</v>
      </c>
      <c r="G2686" t="s">
        <v>1364</v>
      </c>
    </row>
    <row r="2687" spans="1:7">
      <c r="A2687" s="240" t="s">
        <v>660</v>
      </c>
      <c r="B2687" s="240" t="s">
        <v>52</v>
      </c>
      <c r="C2687" s="23">
        <v>46066</v>
      </c>
      <c r="D2687" s="89">
        <v>1601</v>
      </c>
      <c r="F2687" s="11" t="s">
        <v>2371</v>
      </c>
      <c r="G2687" t="s">
        <v>1364</v>
      </c>
    </row>
    <row r="2688" spans="1:7">
      <c r="A2688" s="240" t="s">
        <v>1179</v>
      </c>
      <c r="B2688" s="240" t="s">
        <v>811</v>
      </c>
      <c r="C2688" s="23">
        <v>46069</v>
      </c>
      <c r="D2688" s="89">
        <v>669</v>
      </c>
      <c r="G2688" t="s">
        <v>1364</v>
      </c>
    </row>
    <row r="2689" spans="1:7">
      <c r="A2689" s="244" t="s">
        <v>1170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1179</v>
      </c>
      <c r="B2693" s="240" t="s">
        <v>811</v>
      </c>
      <c r="C2693" s="23">
        <v>46070</v>
      </c>
      <c r="D2693" s="11">
        <v>467</v>
      </c>
      <c r="G2693" t="s">
        <v>1364</v>
      </c>
    </row>
    <row r="2694" spans="1:7">
      <c r="A2694" s="244" t="s">
        <v>1170</v>
      </c>
      <c r="B2694" s="244" t="s">
        <v>56</v>
      </c>
      <c r="C2694" s="23">
        <v>46070</v>
      </c>
      <c r="D2694" s="89">
        <v>1532</v>
      </c>
      <c r="F2694" s="11" t="s">
        <v>2373</v>
      </c>
      <c r="G2694" t="s">
        <v>1364</v>
      </c>
    </row>
    <row r="2695" spans="1:7">
      <c r="A2695" s="240" t="s">
        <v>1147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1179</v>
      </c>
      <c r="B2700" s="240" t="s">
        <v>811</v>
      </c>
      <c r="C2700" s="23">
        <v>46071</v>
      </c>
      <c r="D2700" s="11">
        <v>1133</v>
      </c>
      <c r="F2700" s="11" t="s">
        <v>2375</v>
      </c>
      <c r="G2700" t="s">
        <v>1364</v>
      </c>
    </row>
    <row r="2701" spans="1:7">
      <c r="A2701" s="244" t="s">
        <v>1170</v>
      </c>
      <c r="B2701" s="244" t="s">
        <v>56</v>
      </c>
      <c r="C2701" s="23">
        <v>46071</v>
      </c>
      <c r="D2701" s="89">
        <v>1447</v>
      </c>
      <c r="F2701" s="11" t="s">
        <v>2376</v>
      </c>
      <c r="G2701" t="s">
        <v>1364</v>
      </c>
    </row>
    <row r="2702" spans="1:7">
      <c r="A2702" s="240" t="s">
        <v>1147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1179</v>
      </c>
      <c r="B2706" s="240" t="s">
        <v>811</v>
      </c>
      <c r="C2706" s="23">
        <v>46072</v>
      </c>
      <c r="D2706" s="11">
        <v>448</v>
      </c>
      <c r="G2706" t="s">
        <v>1364</v>
      </c>
    </row>
    <row r="2707" spans="1:7">
      <c r="A2707" s="244" t="s">
        <v>1170</v>
      </c>
      <c r="B2707" s="244" t="s">
        <v>56</v>
      </c>
      <c r="C2707" s="23">
        <v>46072</v>
      </c>
      <c r="D2707" s="11">
        <v>864</v>
      </c>
      <c r="F2707" s="11" t="s">
        <v>2377</v>
      </c>
      <c r="G2707" t="s">
        <v>1364</v>
      </c>
    </row>
    <row r="2708" spans="1:7">
      <c r="A2708" s="244" t="s">
        <v>1173</v>
      </c>
      <c r="B2708" s="244" t="s">
        <v>56</v>
      </c>
      <c r="C2708" s="23">
        <v>46072</v>
      </c>
      <c r="D2708" s="11">
        <v>538</v>
      </c>
      <c r="F2708" s="11" t="s">
        <v>2378</v>
      </c>
      <c r="G2708" t="s">
        <v>1364</v>
      </c>
    </row>
    <row r="2709" spans="1:7">
      <c r="A2709" s="240" t="s">
        <v>1147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1170</v>
      </c>
      <c r="B2718" s="244" t="s">
        <v>56</v>
      </c>
      <c r="C2718" s="23">
        <v>46076</v>
      </c>
      <c r="F2718" s="11" t="s">
        <v>1746</v>
      </c>
      <c r="G2718" t="s">
        <v>1364</v>
      </c>
    </row>
    <row r="2719" spans="1:7">
      <c r="A2719" s="240" t="s">
        <v>1179</v>
      </c>
      <c r="B2719" s="240" t="s">
        <v>811</v>
      </c>
      <c r="C2719" s="23">
        <v>46076</v>
      </c>
      <c r="D2719" s="89">
        <v>1044</v>
      </c>
      <c r="F2719" s="11" t="s">
        <v>2382</v>
      </c>
      <c r="G2719" t="s">
        <v>1364</v>
      </c>
    </row>
    <row r="2720" spans="1:7">
      <c r="A2720" s="240" t="s">
        <v>1147</v>
      </c>
      <c r="B2720" s="240" t="s">
        <v>52</v>
      </c>
      <c r="C2720" s="23">
        <v>46076</v>
      </c>
      <c r="D2720" s="89">
        <v>1274</v>
      </c>
      <c r="G2720" t="s">
        <v>1364</v>
      </c>
    </row>
    <row r="2721" spans="1:7">
      <c r="A2721" s="244" t="s">
        <v>660</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1179</v>
      </c>
      <c r="B2723" s="240" t="s">
        <v>811</v>
      </c>
      <c r="C2723" s="23">
        <v>46077</v>
      </c>
      <c r="F2723" s="240" t="s">
        <v>2383</v>
      </c>
      <c r="G2723" t="s">
        <v>1364</v>
      </c>
    </row>
    <row r="2724" spans="1:7">
      <c r="A2724" s="244" t="s">
        <v>1173</v>
      </c>
      <c r="B2724" s="244" t="s">
        <v>56</v>
      </c>
      <c r="C2724" s="23">
        <v>46077</v>
      </c>
      <c r="D2724" s="89">
        <v>1056</v>
      </c>
      <c r="F2724" s="11" t="s">
        <v>2384</v>
      </c>
      <c r="G2724" t="s">
        <v>1364</v>
      </c>
    </row>
    <row r="2725" spans="1:7">
      <c r="A2725" s="240" t="s">
        <v>1147</v>
      </c>
      <c r="B2725" s="240" t="s">
        <v>52</v>
      </c>
      <c r="C2725" s="23">
        <v>46077</v>
      </c>
      <c r="D2725" s="89">
        <v>1073</v>
      </c>
      <c r="G2725" t="s">
        <v>1364</v>
      </c>
    </row>
    <row r="2726" spans="1:7">
      <c r="A2726" s="244" t="s">
        <v>637</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1173</v>
      </c>
      <c r="B2728" s="240" t="s">
        <v>56</v>
      </c>
      <c r="C2728" s="23">
        <v>46078</v>
      </c>
      <c r="D2728" s="89">
        <v>2018</v>
      </c>
      <c r="F2728" s="11" t="s">
        <v>2385</v>
      </c>
      <c r="G2728" t="s">
        <v>1364</v>
      </c>
    </row>
    <row r="2729" spans="1:7">
      <c r="A2729" s="240" t="s">
        <v>1147</v>
      </c>
      <c r="B2729" s="240" t="s">
        <v>52</v>
      </c>
      <c r="C2729" s="23">
        <v>46078</v>
      </c>
      <c r="D2729" s="11">
        <v>271</v>
      </c>
      <c r="G2729" t="s">
        <v>1364</v>
      </c>
    </row>
    <row r="2730" spans="1:7">
      <c r="A2730" s="244" t="s">
        <v>637</v>
      </c>
      <c r="B2730" s="244" t="s">
        <v>54</v>
      </c>
      <c r="C2730" s="23">
        <v>46078</v>
      </c>
      <c r="D2730" s="89">
        <v>1318</v>
      </c>
      <c r="G2730" t="s">
        <v>1364</v>
      </c>
    </row>
    <row r="2731" spans="1:7">
      <c r="A2731" s="244" t="s">
        <v>660</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657</v>
      </c>
      <c r="B2733" s="91" t="s">
        <v>52</v>
      </c>
      <c r="C2733" s="23">
        <v>46078</v>
      </c>
      <c r="D2733" s="11">
        <v>667</v>
      </c>
      <c r="G2733" t="s">
        <v>1364</v>
      </c>
    </row>
    <row r="2734" spans="1:7">
      <c r="A2734" s="240" t="s">
        <v>817</v>
      </c>
      <c r="B2734" s="240" t="s">
        <v>56</v>
      </c>
      <c r="C2734" s="23">
        <v>46079</v>
      </c>
      <c r="D2734" s="89">
        <v>1033</v>
      </c>
      <c r="F2734" s="11" t="s">
        <v>1806</v>
      </c>
      <c r="G2734" t="s">
        <v>1364</v>
      </c>
    </row>
    <row r="2735" spans="1:7">
      <c r="A2735" s="240" t="s">
        <v>637</v>
      </c>
      <c r="B2735" s="240" t="s">
        <v>54</v>
      </c>
      <c r="C2735" s="23">
        <v>46079</v>
      </c>
      <c r="D2735" s="89">
        <v>1165</v>
      </c>
      <c r="G2735" t="s">
        <v>1364</v>
      </c>
    </row>
    <row r="2736" spans="1:7">
      <c r="A2736" s="244" t="s">
        <v>660</v>
      </c>
      <c r="B2736" s="244" t="s">
        <v>52</v>
      </c>
      <c r="C2736" s="23">
        <v>46079</v>
      </c>
      <c r="F2736" s="76" t="s">
        <v>2054</v>
      </c>
      <c r="G2736" t="s">
        <v>1364</v>
      </c>
    </row>
    <row r="2737" spans="1:7">
      <c r="A2737" s="240" t="s">
        <v>508</v>
      </c>
      <c r="B2737" s="240" t="s">
        <v>54</v>
      </c>
      <c r="C2737" s="23">
        <v>46080</v>
      </c>
      <c r="D2737" s="11">
        <v>199</v>
      </c>
      <c r="G2737" t="s">
        <v>1364</v>
      </c>
    </row>
    <row r="2738" spans="1:7">
      <c r="A2738" s="240" t="s">
        <v>817</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1173</v>
      </c>
      <c r="B2740" s="240" t="s">
        <v>56</v>
      </c>
      <c r="C2740" s="23">
        <v>46083</v>
      </c>
      <c r="D2740" s="89">
        <v>1016</v>
      </c>
      <c r="F2740" s="11" t="s">
        <v>2387</v>
      </c>
      <c r="G2740" t="s">
        <v>1365</v>
      </c>
    </row>
    <row r="2741" spans="1:7">
      <c r="A2741" s="178" t="s">
        <v>1183</v>
      </c>
      <c r="B2741" s="240" t="s">
        <v>56</v>
      </c>
      <c r="C2741" s="23">
        <v>46083</v>
      </c>
      <c r="D2741" s="11">
        <v>611</v>
      </c>
      <c r="G2741" t="s">
        <v>1365</v>
      </c>
    </row>
    <row r="2742" spans="1:7">
      <c r="A2742" s="178" t="s">
        <v>637</v>
      </c>
      <c r="B2742" s="91" t="s">
        <v>54</v>
      </c>
      <c r="C2742" s="23">
        <v>46083</v>
      </c>
      <c r="D2742" s="89">
        <v>1391</v>
      </c>
      <c r="G2742" t="s">
        <v>1365</v>
      </c>
    </row>
    <row r="2743" spans="1:7">
      <c r="A2743" s="178" t="s">
        <v>1431</v>
      </c>
      <c r="B2743" s="240" t="s">
        <v>62</v>
      </c>
      <c r="C2743" s="23">
        <v>46083</v>
      </c>
      <c r="D2743" s="89">
        <v>1287</v>
      </c>
      <c r="G2743" t="s">
        <v>1365</v>
      </c>
    </row>
    <row r="2744" spans="1:7">
      <c r="A2744" s="240" t="s">
        <v>1183</v>
      </c>
      <c r="B2744" s="240" t="s">
        <v>56</v>
      </c>
      <c r="C2744" s="23">
        <v>46084</v>
      </c>
      <c r="D2744" s="89">
        <v>1612</v>
      </c>
      <c r="F2744" s="11" t="s">
        <v>2388</v>
      </c>
      <c r="G2744" t="s">
        <v>1365</v>
      </c>
    </row>
    <row r="2745" spans="1:7">
      <c r="A2745" s="240" t="s">
        <v>785</v>
      </c>
      <c r="B2745" s="240" t="s">
        <v>54</v>
      </c>
      <c r="C2745" s="23">
        <v>46084</v>
      </c>
      <c r="D2745" s="11">
        <v>179</v>
      </c>
      <c r="G2745" t="s">
        <v>1365</v>
      </c>
    </row>
    <row r="2746" spans="1:7">
      <c r="A2746" s="240" t="s">
        <v>1431</v>
      </c>
      <c r="B2746" s="240" t="s">
        <v>62</v>
      </c>
      <c r="C2746" s="23">
        <v>46084</v>
      </c>
      <c r="D2746" s="11">
        <v>575</v>
      </c>
      <c r="G2746" t="s">
        <v>1365</v>
      </c>
    </row>
    <row r="2747" spans="1:7">
      <c r="A2747" s="240" t="s">
        <v>1173</v>
      </c>
      <c r="B2747" s="240" t="s">
        <v>56</v>
      </c>
      <c r="C2747" s="23">
        <v>46085</v>
      </c>
      <c r="F2747" s="1269" t="s">
        <v>2389</v>
      </c>
      <c r="G2747" t="s">
        <v>1365</v>
      </c>
    </row>
    <row r="2748" spans="1:7">
      <c r="A2748" s="178" t="s">
        <v>1183</v>
      </c>
      <c r="B2748" s="240" t="s">
        <v>56</v>
      </c>
      <c r="C2748" s="23">
        <v>46085</v>
      </c>
      <c r="F2748" s="11" t="s">
        <v>2390</v>
      </c>
      <c r="G2748" t="s">
        <v>1365</v>
      </c>
    </row>
    <row r="2749" spans="1:7">
      <c r="A2749" s="631" t="s">
        <v>1179</v>
      </c>
      <c r="B2749" s="240" t="s">
        <v>1368</v>
      </c>
      <c r="C2749" s="23">
        <v>46085</v>
      </c>
      <c r="E2749" s="74">
        <v>583</v>
      </c>
      <c r="G2749" t="s">
        <v>1365</v>
      </c>
    </row>
    <row r="2750" spans="1:7">
      <c r="A2750" s="240" t="s">
        <v>788</v>
      </c>
      <c r="B2750" s="240" t="s">
        <v>54</v>
      </c>
      <c r="C2750" s="23">
        <v>46085</v>
      </c>
      <c r="D2750" s="11">
        <v>480</v>
      </c>
      <c r="F2750" s="11" t="s">
        <v>2193</v>
      </c>
      <c r="G2750" t="s">
        <v>1365</v>
      </c>
    </row>
    <row r="2751" spans="1:7">
      <c r="A2751" s="244" t="s">
        <v>1147</v>
      </c>
      <c r="B2751" s="244" t="s">
        <v>52</v>
      </c>
      <c r="C2751" s="23">
        <v>46085</v>
      </c>
      <c r="E2751" s="657"/>
      <c r="F2751" s="50" t="s">
        <v>2391</v>
      </c>
      <c r="G2751" t="s">
        <v>1365</v>
      </c>
    </row>
    <row r="2752" spans="1:7">
      <c r="A2752" s="244" t="s">
        <v>1147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788</v>
      </c>
      <c r="B2754" s="240" t="s">
        <v>54</v>
      </c>
      <c r="C2754" s="23">
        <v>46086</v>
      </c>
      <c r="D2754" s="11">
        <v>774</v>
      </c>
      <c r="G2754" t="s">
        <v>1365</v>
      </c>
    </row>
    <row r="2755" spans="1:7">
      <c r="A2755" s="240" t="s">
        <v>1431</v>
      </c>
      <c r="B2755" s="240" t="s">
        <v>62</v>
      </c>
      <c r="C2755" s="23">
        <v>46086</v>
      </c>
      <c r="D2755" s="11">
        <v>668</v>
      </c>
      <c r="G2755" t="s">
        <v>1365</v>
      </c>
    </row>
    <row r="2756" spans="1:7">
      <c r="A2756" s="240" t="s">
        <v>788</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1183</v>
      </c>
      <c r="B2758" s="240" t="s">
        <v>56</v>
      </c>
      <c r="C2758" s="23">
        <v>46090</v>
      </c>
      <c r="D2758" s="89">
        <v>1561</v>
      </c>
      <c r="F2758" s="11" t="s">
        <v>2395</v>
      </c>
      <c r="G2758" t="s">
        <v>1365</v>
      </c>
    </row>
    <row r="2759" spans="1:7">
      <c r="A2759" s="240" t="s">
        <v>788</v>
      </c>
      <c r="B2759" s="240" t="s">
        <v>54</v>
      </c>
      <c r="C2759" s="23">
        <v>46090</v>
      </c>
      <c r="D2759" s="11">
        <v>570</v>
      </c>
      <c r="F2759" s="11" t="s">
        <v>2326</v>
      </c>
      <c r="G2759" t="s">
        <v>1365</v>
      </c>
    </row>
    <row r="2760" spans="1:7">
      <c r="A2760" s="244" t="s">
        <v>783</v>
      </c>
      <c r="B2760" s="244" t="s">
        <v>52</v>
      </c>
      <c r="C2760" s="23">
        <v>46090</v>
      </c>
      <c r="D2760" s="89">
        <v>1146</v>
      </c>
      <c r="G2760" t="s">
        <v>1365</v>
      </c>
    </row>
    <row r="2761" spans="1:7">
      <c r="A2761" s="244" t="s">
        <v>640</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1176</v>
      </c>
      <c r="B2764" s="240" t="s">
        <v>56</v>
      </c>
      <c r="C2764" s="23">
        <v>46091</v>
      </c>
      <c r="D2764" s="89">
        <v>1595</v>
      </c>
      <c r="G2764" t="s">
        <v>1365</v>
      </c>
    </row>
    <row r="2765" spans="1:7">
      <c r="A2765" s="244" t="s">
        <v>783</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1176</v>
      </c>
      <c r="B2768" s="240" t="s">
        <v>56</v>
      </c>
      <c r="C2768" s="23">
        <v>46092</v>
      </c>
      <c r="D2768" s="89">
        <v>1704</v>
      </c>
      <c r="F2768" s="11" t="s">
        <v>2397</v>
      </c>
      <c r="G2768" t="s">
        <v>1365</v>
      </c>
    </row>
    <row r="2769" spans="1:7">
      <c r="A2769" s="244" t="s">
        <v>783</v>
      </c>
      <c r="B2769" s="244" t="s">
        <v>52</v>
      </c>
      <c r="C2769" s="23">
        <v>46092</v>
      </c>
      <c r="D2769" s="11">
        <v>300</v>
      </c>
      <c r="G2769" t="s">
        <v>1365</v>
      </c>
    </row>
    <row r="2770" spans="1:7">
      <c r="A2770" s="244" t="s">
        <v>640</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783</v>
      </c>
      <c r="B2773" s="244" t="s">
        <v>52</v>
      </c>
      <c r="C2773" s="23">
        <v>46093</v>
      </c>
      <c r="F2773" s="11" t="s">
        <v>1642</v>
      </c>
      <c r="G2773" t="s">
        <v>1365</v>
      </c>
    </row>
    <row r="2774" spans="1:7">
      <c r="A2774" s="244" t="s">
        <v>640</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783</v>
      </c>
      <c r="B2778" s="244" t="s">
        <v>52</v>
      </c>
      <c r="C2778" s="23">
        <v>46094</v>
      </c>
      <c r="D2778" s="11">
        <v>510</v>
      </c>
      <c r="G2778" t="s">
        <v>1365</v>
      </c>
    </row>
    <row r="2779" spans="1:7">
      <c r="A2779" s="244" t="s">
        <v>640</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1176</v>
      </c>
      <c r="B2783" s="244" t="s">
        <v>56</v>
      </c>
      <c r="C2783" s="23">
        <v>46097</v>
      </c>
      <c r="D2783" s="89">
        <v>1581</v>
      </c>
      <c r="G2783" t="s">
        <v>1365</v>
      </c>
    </row>
    <row r="2784" spans="1:7">
      <c r="A2784" s="244" t="s">
        <v>783</v>
      </c>
      <c r="B2784" s="244" t="s">
        <v>52</v>
      </c>
      <c r="C2784" s="23">
        <v>46097</v>
      </c>
      <c r="D2784" s="89">
        <v>1297</v>
      </c>
      <c r="G2784" t="s">
        <v>1365</v>
      </c>
    </row>
    <row r="2785" spans="1:7">
      <c r="A2785" s="244" t="s">
        <v>1109</v>
      </c>
      <c r="B2785" s="244" t="s">
        <v>52</v>
      </c>
      <c r="C2785" s="23">
        <v>46097</v>
      </c>
      <c r="D2785" s="89">
        <v>1163</v>
      </c>
      <c r="G2785" t="s">
        <v>1365</v>
      </c>
    </row>
    <row r="2786" spans="1:7">
      <c r="A2786" s="244" t="s">
        <v>785</v>
      </c>
      <c r="B2786" s="244" t="s">
        <v>54</v>
      </c>
      <c r="C2786" s="23">
        <v>46097</v>
      </c>
      <c r="D2786" s="89">
        <v>326</v>
      </c>
      <c r="F2786" s="11" t="s">
        <v>2016</v>
      </c>
      <c r="G2786" t="s">
        <v>1365</v>
      </c>
    </row>
    <row r="2787" spans="1:7">
      <c r="A2787" s="244" t="s">
        <v>788</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810</v>
      </c>
      <c r="B2791" s="240" t="s">
        <v>811</v>
      </c>
      <c r="C2791" s="23">
        <v>46098</v>
      </c>
      <c r="D2791" s="11">
        <v>560</v>
      </c>
      <c r="F2791" s="11" t="s">
        <v>2403</v>
      </c>
      <c r="G2791" t="s">
        <v>1365</v>
      </c>
    </row>
    <row r="2792" spans="1:7">
      <c r="A2792" s="1276" t="s">
        <v>783</v>
      </c>
      <c r="B2792" s="1276" t="s">
        <v>52</v>
      </c>
      <c r="C2792" s="23">
        <v>46098</v>
      </c>
      <c r="D2792" s="89">
        <v>1300</v>
      </c>
      <c r="G2792" t="s">
        <v>1365</v>
      </c>
    </row>
    <row r="2793" spans="1:7">
      <c r="A2793" s="1277" t="s">
        <v>788</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631</v>
      </c>
      <c r="B2795" s="1277" t="s">
        <v>1368</v>
      </c>
      <c r="C2795" s="23">
        <v>46098</v>
      </c>
      <c r="F2795" s="240" t="s">
        <v>1642</v>
      </c>
      <c r="G2795" t="s">
        <v>1365</v>
      </c>
    </row>
    <row r="2796" spans="1:7">
      <c r="A2796" s="1277" t="s">
        <v>1141</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810</v>
      </c>
      <c r="B2798" s="240" t="s">
        <v>811</v>
      </c>
      <c r="C2798" s="23">
        <v>46099</v>
      </c>
      <c r="D2798" s="11">
        <v>367</v>
      </c>
      <c r="F2798" s="11" t="s">
        <v>2406</v>
      </c>
      <c r="G2798" t="s">
        <v>1365</v>
      </c>
    </row>
    <row r="2799" spans="1:7">
      <c r="A2799" s="244" t="s">
        <v>1434</v>
      </c>
      <c r="B2799" s="244" t="s">
        <v>811</v>
      </c>
      <c r="C2799" s="23">
        <v>46099</v>
      </c>
      <c r="D2799" s="11">
        <v>157</v>
      </c>
      <c r="G2799" t="s">
        <v>1365</v>
      </c>
    </row>
    <row r="2800" spans="1:7">
      <c r="A2800" s="244" t="s">
        <v>788</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668</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1176</v>
      </c>
      <c r="B2804" s="244" t="s">
        <v>56</v>
      </c>
      <c r="C2804" s="23">
        <v>46100</v>
      </c>
      <c r="F2804" s="1339" t="s">
        <v>2408</v>
      </c>
      <c r="G2804" t="s">
        <v>1365</v>
      </c>
    </row>
    <row r="2805" spans="1:7">
      <c r="A2805" s="244" t="s">
        <v>1176</v>
      </c>
      <c r="B2805" s="244" t="s">
        <v>1368</v>
      </c>
      <c r="C2805" s="23">
        <v>46100</v>
      </c>
      <c r="E2805" s="74">
        <v>412</v>
      </c>
      <c r="F2805" s="240"/>
      <c r="G2805" t="s">
        <v>1365</v>
      </c>
    </row>
    <row r="2806" spans="1:7">
      <c r="A2806" s="244" t="s">
        <v>1183</v>
      </c>
      <c r="B2806" s="244" t="s">
        <v>56</v>
      </c>
      <c r="C2806" s="23">
        <v>46100</v>
      </c>
      <c r="F2806" s="1339" t="s">
        <v>1665</v>
      </c>
      <c r="G2806" t="s">
        <v>1365</v>
      </c>
    </row>
    <row r="2807" spans="1:7">
      <c r="A2807" s="244" t="s">
        <v>1183</v>
      </c>
      <c r="B2807" s="244" t="s">
        <v>1368</v>
      </c>
      <c r="C2807" s="23">
        <v>46100</v>
      </c>
      <c r="E2807" s="74">
        <v>679</v>
      </c>
      <c r="F2807" s="240"/>
      <c r="G2807" t="s">
        <v>1365</v>
      </c>
    </row>
    <row r="2808" spans="1:7">
      <c r="A2808" s="1335" t="s">
        <v>652</v>
      </c>
      <c r="B2808" s="1335" t="s">
        <v>58</v>
      </c>
      <c r="C2808" s="23">
        <v>46100</v>
      </c>
      <c r="D2808" s="11">
        <v>646</v>
      </c>
      <c r="G2808" t="s">
        <v>1365</v>
      </c>
    </row>
    <row r="2809" spans="1:7">
      <c r="A2809" s="1336" t="s">
        <v>783</v>
      </c>
      <c r="B2809" s="1336" t="s">
        <v>52</v>
      </c>
      <c r="C2809" s="23">
        <v>46100</v>
      </c>
      <c r="D2809" s="89">
        <v>1766</v>
      </c>
      <c r="F2809" s="11" t="s">
        <v>1866</v>
      </c>
      <c r="G2809" t="s">
        <v>1365</v>
      </c>
    </row>
    <row r="2810" spans="1:7">
      <c r="A2810" s="1336" t="s">
        <v>788</v>
      </c>
      <c r="B2810" s="1336" t="s">
        <v>54</v>
      </c>
      <c r="C2810" s="23">
        <v>46100</v>
      </c>
      <c r="D2810" s="11">
        <v>287</v>
      </c>
      <c r="F2810" s="11" t="s">
        <v>2409</v>
      </c>
      <c r="G2810" t="s">
        <v>1365</v>
      </c>
    </row>
    <row r="2811" spans="1:7">
      <c r="A2811" s="1337" t="s">
        <v>668</v>
      </c>
      <c r="B2811" s="1336" t="s">
        <v>52</v>
      </c>
      <c r="C2811" s="23">
        <v>46100</v>
      </c>
      <c r="D2811" s="89">
        <v>1412</v>
      </c>
      <c r="G2811" t="s">
        <v>1365</v>
      </c>
    </row>
    <row r="2812" spans="1:7">
      <c r="A2812" s="1336" t="s">
        <v>1109</v>
      </c>
      <c r="B2812" s="1336" t="s">
        <v>2282</v>
      </c>
      <c r="C2812" s="23">
        <v>46100</v>
      </c>
      <c r="E2812" s="250">
        <v>1678</v>
      </c>
      <c r="F2812" s="11" t="s">
        <v>2410</v>
      </c>
      <c r="G2812" t="s">
        <v>1365</v>
      </c>
    </row>
    <row r="2813" spans="1:7">
      <c r="A2813" s="1336" t="s">
        <v>1141</v>
      </c>
      <c r="B2813" s="1336" t="s">
        <v>2282</v>
      </c>
      <c r="C2813" s="23">
        <v>46100</v>
      </c>
      <c r="E2813" s="74">
        <v>318</v>
      </c>
      <c r="F2813" s="1339" t="s">
        <v>2411</v>
      </c>
      <c r="G2813" t="s">
        <v>1365</v>
      </c>
    </row>
    <row r="2814" spans="1:7">
      <c r="A2814" s="1336" t="s">
        <v>1109</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783</v>
      </c>
      <c r="B2816" s="1336" t="s">
        <v>52</v>
      </c>
      <c r="C2816" s="23">
        <v>46101</v>
      </c>
      <c r="D2816" s="11">
        <v>41</v>
      </c>
      <c r="F2816" s="11" t="s">
        <v>1809</v>
      </c>
      <c r="G2816" t="s">
        <v>1365</v>
      </c>
    </row>
    <row r="2817" spans="1:7">
      <c r="A2817" s="1335" t="s">
        <v>652</v>
      </c>
      <c r="B2817" s="1335" t="s">
        <v>58</v>
      </c>
      <c r="C2817" s="23">
        <v>46101</v>
      </c>
      <c r="D2817" s="11">
        <v>212</v>
      </c>
      <c r="G2817" t="s">
        <v>1365</v>
      </c>
    </row>
    <row r="2818" spans="1:7">
      <c r="A2818" s="1337" t="s">
        <v>668</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652</v>
      </c>
      <c r="B2820" s="1349" t="s">
        <v>58</v>
      </c>
      <c r="C2820" s="23">
        <v>46104</v>
      </c>
      <c r="D2820" s="11">
        <v>225</v>
      </c>
      <c r="G2820" t="s">
        <v>1365</v>
      </c>
    </row>
    <row r="2821" spans="1:7">
      <c r="A2821" s="1350" t="s">
        <v>785</v>
      </c>
      <c r="B2821" s="1350" t="s">
        <v>54</v>
      </c>
      <c r="C2821" s="23">
        <v>46104</v>
      </c>
      <c r="F2821" s="1340" t="s">
        <v>1665</v>
      </c>
      <c r="G2821" t="s">
        <v>1365</v>
      </c>
    </row>
    <row r="2822" spans="1:7">
      <c r="A2822" s="1350" t="s">
        <v>788</v>
      </c>
      <c r="B2822" s="1350" t="s">
        <v>54</v>
      </c>
      <c r="C2822" s="23">
        <v>46104</v>
      </c>
      <c r="F2822" s="1340" t="s">
        <v>1665</v>
      </c>
      <c r="G2822" t="s">
        <v>1365</v>
      </c>
    </row>
    <row r="2823" spans="1:7">
      <c r="A2823" s="178" t="s">
        <v>594</v>
      </c>
      <c r="B2823" s="1350" t="s">
        <v>54</v>
      </c>
      <c r="C2823" s="23">
        <v>46104</v>
      </c>
      <c r="D2823" s="11">
        <v>735</v>
      </c>
      <c r="G2823" t="s">
        <v>1365</v>
      </c>
    </row>
    <row r="2824" spans="1:7">
      <c r="A2824" s="1335" t="s">
        <v>652</v>
      </c>
      <c r="B2824" s="1335" t="s">
        <v>58</v>
      </c>
      <c r="C2824" s="23">
        <v>46105</v>
      </c>
      <c r="D2824" s="11">
        <v>135</v>
      </c>
      <c r="G2824" t="s">
        <v>1365</v>
      </c>
    </row>
    <row r="2825" spans="1:7">
      <c r="A2825" s="1336" t="s">
        <v>1435</v>
      </c>
      <c r="B2825" s="1336" t="s">
        <v>1368</v>
      </c>
      <c r="C2825" s="23">
        <v>46105</v>
      </c>
      <c r="D2825" s="11">
        <v>513</v>
      </c>
      <c r="G2825" t="s">
        <v>1365</v>
      </c>
    </row>
    <row r="2826" spans="1:7">
      <c r="A2826" s="1336" t="s">
        <v>654</v>
      </c>
      <c r="B2826" s="1336" t="s">
        <v>2414</v>
      </c>
      <c r="C2826" s="23">
        <v>46105</v>
      </c>
      <c r="F2826" s="1340" t="s">
        <v>1642</v>
      </c>
      <c r="G2826" t="s">
        <v>1365</v>
      </c>
    </row>
    <row r="2827" spans="1:7">
      <c r="A2827" s="1336" t="s">
        <v>594</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820</v>
      </c>
      <c r="B2829" s="240" t="s">
        <v>56</v>
      </c>
      <c r="C2829" s="23">
        <v>46106</v>
      </c>
      <c r="D2829" s="11">
        <v>918</v>
      </c>
      <c r="F2829" s="11" t="s">
        <v>1830</v>
      </c>
      <c r="G2829" t="s">
        <v>1365</v>
      </c>
    </row>
    <row r="2830" spans="1:7">
      <c r="A2830" s="1335" t="s">
        <v>652</v>
      </c>
      <c r="B2830" s="1335" t="s">
        <v>58</v>
      </c>
      <c r="C2830" s="23">
        <v>46106</v>
      </c>
      <c r="D2830" s="11">
        <v>278</v>
      </c>
      <c r="F2830" s="11" t="s">
        <v>2416</v>
      </c>
      <c r="G2830" t="s">
        <v>1365</v>
      </c>
    </row>
    <row r="2831" spans="1:7">
      <c r="A2831" s="1336" t="s">
        <v>594</v>
      </c>
      <c r="B2831" s="1336" t="s">
        <v>54</v>
      </c>
      <c r="C2831" s="23">
        <v>46106</v>
      </c>
      <c r="D2831" s="11">
        <v>897</v>
      </c>
      <c r="F2831" s="11" t="s">
        <v>2016</v>
      </c>
      <c r="G2831" t="s">
        <v>1365</v>
      </c>
    </row>
    <row r="2832" spans="1:7">
      <c r="A2832" s="1336" t="s">
        <v>783</v>
      </c>
      <c r="B2832" s="1336" t="s">
        <v>2282</v>
      </c>
      <c r="C2832" s="23">
        <v>46106</v>
      </c>
      <c r="E2832" s="250">
        <v>8226</v>
      </c>
      <c r="F2832" s="11" t="s">
        <v>2417</v>
      </c>
      <c r="G2832" t="s">
        <v>1365</v>
      </c>
    </row>
    <row r="2833" spans="1:7">
      <c r="A2833" s="1336" t="s">
        <v>652</v>
      </c>
      <c r="B2833" s="1336" t="s">
        <v>1368</v>
      </c>
      <c r="C2833" s="23">
        <v>46106</v>
      </c>
      <c r="D2833" s="11">
        <v>216</v>
      </c>
      <c r="G2833" t="s">
        <v>1365</v>
      </c>
    </row>
    <row r="2834" spans="1:7">
      <c r="A2834" s="1336" t="s">
        <v>668</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830</v>
      </c>
      <c r="B2836" s="1336" t="s">
        <v>1368</v>
      </c>
      <c r="C2836" s="23">
        <v>46106</v>
      </c>
      <c r="D2836" s="11">
        <v>7</v>
      </c>
      <c r="F2836" s="11" t="s">
        <v>1493</v>
      </c>
      <c r="G2836" t="s">
        <v>1365</v>
      </c>
    </row>
    <row r="2837" spans="1:7">
      <c r="A2837" s="1336" t="s">
        <v>654</v>
      </c>
      <c r="B2837" s="1336" t="s">
        <v>2418</v>
      </c>
      <c r="C2837" s="23">
        <v>46106</v>
      </c>
      <c r="D2837" s="11">
        <v>172</v>
      </c>
      <c r="G2837" t="s">
        <v>1365</v>
      </c>
    </row>
    <row r="2838" spans="1:7">
      <c r="A2838" s="240" t="s">
        <v>507</v>
      </c>
      <c r="B2838" s="1336" t="s">
        <v>1368</v>
      </c>
      <c r="C2838" s="23">
        <v>46107</v>
      </c>
      <c r="G2838" t="s">
        <v>1365</v>
      </c>
    </row>
    <row r="2839" spans="1:7">
      <c r="A2839" s="1335" t="s">
        <v>652</v>
      </c>
      <c r="B2839" s="1335" t="s">
        <v>58</v>
      </c>
      <c r="C2839" s="23">
        <v>46107</v>
      </c>
      <c r="G2839" t="s">
        <v>1365</v>
      </c>
    </row>
    <row r="2840" spans="1:7">
      <c r="A2840" s="1336" t="s">
        <v>591</v>
      </c>
      <c r="B2840" s="1336" t="s">
        <v>54</v>
      </c>
      <c r="C2840" s="23">
        <v>46107</v>
      </c>
      <c r="G2840" t="s">
        <v>1365</v>
      </c>
    </row>
    <row r="2841" spans="1:7">
      <c r="A2841" s="1336" t="s">
        <v>594</v>
      </c>
      <c r="B2841" s="1336" t="s">
        <v>54</v>
      </c>
      <c r="C2841" s="23">
        <v>46107</v>
      </c>
      <c r="G2841" t="s">
        <v>1365</v>
      </c>
    </row>
    <row r="2842" spans="1:7">
      <c r="A2842" s="1336" t="s">
        <v>668</v>
      </c>
      <c r="B2842" s="1336"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9">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9">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9">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9">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9">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9">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9">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9">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9"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9"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9">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9">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9">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BHZD-FLX-04-W</v>
      </c>
      <c r="B23" s="997" t="str">
        <v>Bradenton</v>
      </c>
      <c r="C23" s="998">
        <v>46107</v>
      </c>
      <c r="D23" s="997">
        <v>7</v>
      </c>
      <c r="E23" s="997" t="str">
        <v>Received</v>
      </c>
      <c r="F23" s="997" t="str">
        <v>Yes</v>
      </c>
      <c r="G23" s="997">
        <v>34736.85</v>
      </c>
      <c r="H23" s="997" t="str">
        <v>Yes</v>
      </c>
      <c r="I23" s="997">
        <v>1661</v>
      </c>
      <c r="J23" s="997"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9">
        <v>46099</v>
      </c>
      <c r="D24" s="271">
        <v>69</v>
      </c>
      <c r="E24" s="271" t="str">
        <v>Received</v>
      </c>
      <c r="F24" s="271" t="str">
        <v>Yes</v>
      </c>
      <c r="G24" s="271">
        <v>51632</v>
      </c>
      <c r="H24" s="271" t="str">
        <v>Yes</v>
      </c>
      <c r="I24" s="271">
        <v>3743</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D-HLR212</v>
      </c>
      <c r="B25" s="271" t="str">
        <v>Bradenton</v>
      </c>
      <c r="C25" s="999">
        <v>46099</v>
      </c>
      <c r="D25" s="271">
        <v>48</v>
      </c>
      <c r="E25" s="271" t="str">
        <v>Received</v>
      </c>
      <c r="F25" s="271" t="str">
        <v>Yes</v>
      </c>
      <c r="G25" s="271">
        <v>39064</v>
      </c>
      <c r="H25" s="271" t="str">
        <v>Yes</v>
      </c>
      <c r="I25" s="271">
        <v>2387</v>
      </c>
      <c r="J25" s="271" t="str">
        <v>9/15 Pending Permit. 10/2 permit added to site tracker on 9/25 downloaded and put in sharepoint folder</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D-HLX401</v>
      </c>
      <c r="B26" s="271" t="str">
        <v>Bradenton</v>
      </c>
      <c r="C26" s="999">
        <v>46249</v>
      </c>
      <c r="D26" s="271">
        <v>52</v>
      </c>
      <c r="E26" s="271" t="str">
        <v>Received</v>
      </c>
      <c r="F26" s="271" t="str">
        <v>Yes</v>
      </c>
      <c r="G26" s="271">
        <v>61830</v>
      </c>
      <c r="H26" s="271" t="str">
        <v>Yes</v>
      </c>
      <c r="I26" s="271">
        <v>0</v>
      </c>
      <c r="J26" s="271" t="str">
        <v xml:space="preserve">10/27 Permit Package 11 Received. Hold Removed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D-HLX402</v>
      </c>
      <c r="B27" s="271" t="str">
        <v>Bradenton</v>
      </c>
      <c r="C27" s="999">
        <v>46171</v>
      </c>
      <c r="D27" s="271">
        <v>56</v>
      </c>
      <c r="E27" s="271" t="str">
        <v>Received</v>
      </c>
      <c r="F27" s="271" t="str">
        <v>Yes</v>
      </c>
      <c r="G27" s="271">
        <v>75665</v>
      </c>
      <c r="H27" s="271" t="str">
        <v>Yes</v>
      </c>
      <c r="I27" s="271">
        <v>0</v>
      </c>
      <c r="J27" s="271" t="str">
        <v xml:space="preserve">10/22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D-HLX403</v>
      </c>
      <c r="B28" s="271" t="str">
        <v>Bradenton</v>
      </c>
      <c r="C28" s="999">
        <v>46171</v>
      </c>
      <c r="D28" s="271">
        <v>70</v>
      </c>
      <c r="E28" s="271" t="str">
        <v>Received</v>
      </c>
      <c r="F28" s="271" t="str">
        <v>Yes</v>
      </c>
      <c r="G28" s="271">
        <v>80624</v>
      </c>
      <c r="H28" s="271" t="str">
        <v>Yes</v>
      </c>
      <c r="I28" s="271">
        <v>0</v>
      </c>
      <c r="J28" s="271" t="str">
        <v xml:space="preserve">9/26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D-HLX404</v>
      </c>
      <c r="B29" s="271" t="str">
        <v>Bradenton</v>
      </c>
      <c r="C29" s="999">
        <v>46171</v>
      </c>
      <c r="D29" s="271">
        <v>30</v>
      </c>
      <c r="E29" s="271" t="str">
        <v>Received</v>
      </c>
      <c r="F29" s="271" t="str">
        <v>Yes</v>
      </c>
      <c r="G29" s="271">
        <v>45160</v>
      </c>
      <c r="H29" s="271" t="str">
        <v>Yes</v>
      </c>
      <c r="I29" s="271">
        <v>0</v>
      </c>
      <c r="J29" s="271" t="str">
        <v xml:space="preserve">10/21 Package 11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D-HLX405</v>
      </c>
      <c r="B30" s="271" t="str">
        <v>Bradenton</v>
      </c>
      <c r="C30" s="999">
        <v>46131</v>
      </c>
      <c r="D30" s="271">
        <v>2</v>
      </c>
      <c r="E30" s="271" t="str">
        <v>Received</v>
      </c>
      <c r="F30" s="271" t="str">
        <v>Yes</v>
      </c>
      <c r="G30" s="271">
        <v>21370</v>
      </c>
      <c r="H30" s="271" t="str">
        <v>Yes</v>
      </c>
      <c r="I30" s="271">
        <v>0</v>
      </c>
      <c r="J30" s="271" t="str">
        <v>3/6 NTP Package Received With FDOT.</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D-HLX406</v>
      </c>
      <c r="B31" s="271" t="str">
        <v>Bradenton</v>
      </c>
      <c r="C31" s="999">
        <v>46171</v>
      </c>
      <c r="D31" s="271">
        <v>48</v>
      </c>
      <c r="E31" s="271" t="str">
        <v>Received</v>
      </c>
      <c r="F31" s="271" t="str">
        <v>Yes</v>
      </c>
      <c r="G31" s="271">
        <v>54814</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D-HLX407</v>
      </c>
      <c r="B32" s="271" t="str">
        <v>Bradenton</v>
      </c>
      <c r="C32" s="999">
        <v>46171</v>
      </c>
      <c r="D32" s="271">
        <v>60</v>
      </c>
      <c r="E32" s="271" t="str">
        <v>Received</v>
      </c>
      <c r="F32" s="271" t="str">
        <v>Yes</v>
      </c>
      <c r="G32" s="271">
        <v>76865.5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D-HLX416</v>
      </c>
      <c r="B33" s="271" t="str">
        <v>Bradenton</v>
      </c>
      <c r="C33" s="999">
        <v>46171</v>
      </c>
      <c r="D33" s="271">
        <v>72</v>
      </c>
      <c r="E33" s="271" t="str">
        <v>Received</v>
      </c>
      <c r="F33" s="271" t="str">
        <v>Yes</v>
      </c>
      <c r="G33" s="271">
        <v>85035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D-HLX421</v>
      </c>
      <c r="B34" s="271" t="str">
        <v>Bradenton</v>
      </c>
      <c r="C34" s="999">
        <v>46107</v>
      </c>
      <c r="D34" s="271">
        <v>20</v>
      </c>
      <c r="E34" s="271" t="str">
        <v>Received</v>
      </c>
      <c r="F34" s="271" t="str">
        <v>Yes</v>
      </c>
      <c r="G34" s="271">
        <v>23501</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FB-HAL101</v>
      </c>
      <c r="B35" s="271" t="str">
        <v>Bradenton</v>
      </c>
      <c r="C35" s="999">
        <v>46079</v>
      </c>
      <c r="D35" s="271">
        <v>0</v>
      </c>
      <c r="E35" s="271" t="str">
        <v>Received</v>
      </c>
      <c r="F35" s="271" t="str">
        <v>Yes</v>
      </c>
      <c r="G35" s="271">
        <v>36998.550000000003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FB-HAL113</v>
      </c>
      <c r="B36" s="271" t="str">
        <v>Bradenton</v>
      </c>
      <c r="C36" s="999">
        <v>46079</v>
      </c>
      <c r="D36" s="271">
        <v>0</v>
      </c>
      <c r="E36" s="271" t="str">
        <v>Received</v>
      </c>
      <c r="F36" s="271" t="str">
        <v>Yes</v>
      </c>
      <c r="G36" s="271">
        <v>49932.800000000003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FB-HAL176</v>
      </c>
      <c r="B37" s="271" t="str">
        <v>Bradenton</v>
      </c>
      <c r="C37" s="999">
        <v>46112</v>
      </c>
      <c r="D37" s="271">
        <v>20</v>
      </c>
      <c r="E37" s="271" t="str">
        <v>Received</v>
      </c>
      <c r="F37" s="271" t="str">
        <v>Yes</v>
      </c>
      <c r="G37" s="271">
        <v>1733.25</v>
      </c>
      <c r="H37" s="271" t="str">
        <v>Yes</v>
      </c>
      <c r="I37" s="271">
        <v>0</v>
      </c>
      <c r="J37" s="271" t="str">
        <v>11/5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FB-HAL177</v>
      </c>
      <c r="B38" s="271" t="str">
        <v>Bradenton</v>
      </c>
      <c r="C38" s="999">
        <v>46099</v>
      </c>
      <c r="D38" s="271">
        <v>0</v>
      </c>
      <c r="E38" s="271" t="str">
        <v>Received</v>
      </c>
      <c r="F38" s="271" t="str">
        <v>Yes</v>
      </c>
      <c r="G38" s="271">
        <v>18270.8</v>
      </c>
      <c r="H38" s="271" t="str">
        <v>Yes</v>
      </c>
      <c r="I38" s="271">
        <v>0</v>
      </c>
      <c r="J38" s="271" t="str">
        <v>11/28 FDOT Permit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FB-HOE176</v>
      </c>
      <c r="B39" s="271" t="str">
        <v>Bradenton</v>
      </c>
      <c r="C39" s="999">
        <v>46112</v>
      </c>
      <c r="D39" s="271">
        <v>0</v>
      </c>
      <c r="E39" s="271" t="str">
        <v>Received</v>
      </c>
      <c r="F39" s="271" t="str">
        <v>Yes</v>
      </c>
      <c r="G39" s="271">
        <v>3995.4</v>
      </c>
      <c r="H39" s="271" t="str">
        <v>Yes</v>
      </c>
      <c r="I39" s="271">
        <v>0</v>
      </c>
      <c r="J39" s="271" t="str">
        <v>10/27 FDOT Permit Received--NTP Package Missing The BOM.</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FB-HOE179</v>
      </c>
      <c r="B40" s="271" t="str">
        <v>Bradenton</v>
      </c>
      <c r="C40" s="999">
        <v>46040</v>
      </c>
      <c r="D40" s="271">
        <v>0</v>
      </c>
      <c r="E40" s="271" t="str">
        <v>Received</v>
      </c>
      <c r="F40" s="271" t="str">
        <v>Yes</v>
      </c>
      <c r="G40" s="271">
        <v>18171.599999999999</v>
      </c>
      <c r="H40" s="271" t="str">
        <v>Yes</v>
      </c>
      <c r="I40" s="271">
        <v>0</v>
      </c>
      <c r="J40" s="271" t="str">
        <v>10/27 FDOT Permit Received--NTP Package Missing The Fiber Details Splicing Document.</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FB-HOE401-V3</v>
      </c>
      <c r="B41" s="271" t="str">
        <v>Bradenton</v>
      </c>
      <c r="C41" s="999">
        <v>46079</v>
      </c>
      <c r="D41" s="271">
        <v>0</v>
      </c>
      <c r="E41" s="271" t="str">
        <v>Received</v>
      </c>
      <c r="F41" s="271" t="str">
        <v>Yes</v>
      </c>
      <c r="G41" s="271">
        <v>118710.8</v>
      </c>
      <c r="H41" s="271" t="str">
        <v>Yes</v>
      </c>
      <c r="I41" s="271">
        <v>6978</v>
      </c>
      <c r="J41"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FB-HLX409</v>
      </c>
      <c r="B42" s="271" t="str">
        <v>Bradenton</v>
      </c>
      <c r="C42" s="999">
        <v>46103</v>
      </c>
      <c r="D42" s="271">
        <v>0</v>
      </c>
      <c r="E42" s="271" t="str">
        <v>Received</v>
      </c>
      <c r="F42" s="271" t="str">
        <v>Yes</v>
      </c>
      <c r="G42" s="271">
        <v>15002.75</v>
      </c>
      <c r="H42" s="271" t="str">
        <v>Yes</v>
      </c>
      <c r="I42" s="271">
        <v>980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FB-HLX417</v>
      </c>
      <c r="B43" s="271" t="str">
        <v>Bradenton</v>
      </c>
      <c r="C43" s="999">
        <v>46103</v>
      </c>
      <c r="D43" s="271">
        <v>0</v>
      </c>
      <c r="E43" s="271" t="str">
        <v>Received</v>
      </c>
      <c r="F43" s="271" t="str">
        <v>Yes</v>
      </c>
      <c r="G43" s="271">
        <v>12977.65</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FB-HLX478</v>
      </c>
      <c r="B44" s="271" t="str">
        <v>Bradenton</v>
      </c>
      <c r="C44" s="999">
        <v>46112</v>
      </c>
      <c r="D44" s="271">
        <v>0</v>
      </c>
      <c r="E44" s="271" t="str">
        <v>Received</v>
      </c>
      <c r="F44" s="271" t="str">
        <v>Yes</v>
      </c>
      <c r="G44" s="271">
        <v>6526.35</v>
      </c>
      <c r="H44" s="271" t="str">
        <v>Yes</v>
      </c>
      <c r="I44" s="271">
        <v>0</v>
      </c>
      <c r="J44" s="271" t="str">
        <v>10/27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FB-HLX501</v>
      </c>
      <c r="B45" s="271" t="str">
        <v>Bradenton</v>
      </c>
      <c r="C45" s="999">
        <v>46174</v>
      </c>
      <c r="D45" s="271">
        <v>0</v>
      </c>
      <c r="E45" s="271" t="str">
        <v>Received</v>
      </c>
      <c r="F45" s="271" t="str">
        <v>Yes</v>
      </c>
      <c r="G45" s="271">
        <v>170309.8</v>
      </c>
      <c r="H45" s="271" t="str">
        <v>Yes</v>
      </c>
      <c r="I45" s="271">
        <v>0</v>
      </c>
      <c r="J45" s="271" t="str">
        <v>3/23 PO Approved.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North Oaks Estates</v>
      </c>
      <c r="B46" s="271" t="str">
        <v>Bradenton</v>
      </c>
      <c r="C46" s="999">
        <v>46108</v>
      </c>
      <c r="D46" s="271">
        <v>107</v>
      </c>
      <c r="E46" s="271" t="str">
        <v>Not Required</v>
      </c>
      <c r="F46" s="271" t="str">
        <v>No</v>
      </c>
      <c r="G46" s="271">
        <v>0</v>
      </c>
      <c r="H46" s="271" t="str">
        <v>No</v>
      </c>
      <c r="I46" s="271">
        <v>0</v>
      </c>
      <c r="J46" s="271" t="str">
        <v>2/12 Pending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Willow Walk North</v>
      </c>
      <c r="B47" s="271" t="str">
        <v>Bradenton</v>
      </c>
      <c r="C47" s="999">
        <v>46174</v>
      </c>
      <c r="D47" s="271">
        <v>115</v>
      </c>
      <c r="E47" s="271" t="str">
        <v>Not Required</v>
      </c>
      <c r="F47" s="271" t="str">
        <v>Yes</v>
      </c>
      <c r="G47" s="271">
        <v>125188</v>
      </c>
      <c r="H47" s="271" t="str">
        <v>Yes</v>
      </c>
      <c r="I47" s="271">
        <v>5945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BHCD-FPW-03-E</v>
      </c>
      <c r="B48" s="271" t="str">
        <v>Fort Myers</v>
      </c>
      <c r="C48" s="999">
        <v>46129</v>
      </c>
      <c r="D48" s="271">
        <v>0</v>
      </c>
      <c r="E48" s="271" t="str">
        <v>Received</v>
      </c>
      <c r="F48" s="271" t="str">
        <v>Yes</v>
      </c>
      <c r="G48" s="271">
        <v>43061.3</v>
      </c>
      <c r="H48" s="271" t="str">
        <v>Yes</v>
      </c>
      <c r="I48" s="271">
        <v>172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999">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999">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999">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999">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99">
        <v>46172</v>
      </c>
      <c r="D53" s="271">
        <v>402</v>
      </c>
      <c r="E53" s="271" t="str">
        <v>Received</v>
      </c>
      <c r="F53" s="271" t="str">
        <v>Yes</v>
      </c>
      <c r="G53" s="271">
        <v>438978.5</v>
      </c>
      <c r="H53" s="271" t="str">
        <v>Yes</v>
      </c>
      <c r="I53" s="271">
        <v>0</v>
      </c>
      <c r="J53" s="271" t="str">
        <v>3/16/2026 on hold needs permit per tillman</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BHCD-FSF-05-E</v>
      </c>
      <c r="B54" s="271" t="str">
        <v>Port Charlotte</v>
      </c>
      <c r="C54" s="999">
        <v>46111</v>
      </c>
      <c r="D54" s="271">
        <v>0</v>
      </c>
      <c r="E54" s="271" t="str">
        <v>Received</v>
      </c>
      <c r="F54" s="271" t="str">
        <v>Yes</v>
      </c>
      <c r="G54" s="271">
        <v>151170.79999999999</v>
      </c>
      <c r="H54" s="271" t="str">
        <v>Yes</v>
      </c>
      <c r="I54" s="271">
        <v>5217</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FB-HSF379</v>
      </c>
      <c r="B55" s="271" t="str">
        <v>Port Charlotte</v>
      </c>
      <c r="C55" s="999">
        <v>46111</v>
      </c>
      <c r="D55" s="271">
        <v>0</v>
      </c>
      <c r="E55" s="271" t="str">
        <v>Received</v>
      </c>
      <c r="F55" s="271" t="str">
        <v>Yes</v>
      </c>
      <c r="G55" s="271">
        <v>24122.75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FB-HSF381</v>
      </c>
      <c r="B56" s="271" t="str">
        <v>Port Charlotte</v>
      </c>
      <c r="C56" s="999">
        <v>46111</v>
      </c>
      <c r="D56" s="271">
        <v>0</v>
      </c>
      <c r="E56" s="271" t="str">
        <v>Received</v>
      </c>
      <c r="F56" s="271" t="str">
        <v>Yes</v>
      </c>
      <c r="G56" s="271">
        <v>26639.1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FB-HSF383</v>
      </c>
      <c r="B57" s="271" t="str">
        <v>Port Charlotte</v>
      </c>
      <c r="C57" s="999">
        <v>46111</v>
      </c>
      <c r="D57" s="271">
        <v>0</v>
      </c>
      <c r="E57" s="271" t="str">
        <v>Received</v>
      </c>
      <c r="F57" s="271" t="str">
        <v>Yes</v>
      </c>
      <c r="G57" s="271">
        <v>1698.25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FB-HSF384</v>
      </c>
      <c r="B58" s="271" t="str">
        <v>Port Charlotte</v>
      </c>
      <c r="C58" s="999">
        <v>46111</v>
      </c>
      <c r="D58" s="271">
        <v>0</v>
      </c>
      <c r="E58" s="271" t="str">
        <v>Received</v>
      </c>
      <c r="F58" s="271" t="str">
        <v>Yes</v>
      </c>
      <c r="G58" s="271">
        <v>5779.1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FB-HSF475</v>
      </c>
      <c r="B59" s="271" t="str">
        <v>Port Charlotte</v>
      </c>
      <c r="C59" s="999">
        <v>46111</v>
      </c>
      <c r="D59" s="271">
        <v>0</v>
      </c>
      <c r="E59" s="271" t="str">
        <v>Received</v>
      </c>
      <c r="F59" s="271" t="str">
        <v>Yes</v>
      </c>
      <c r="G59" s="271">
        <v>9496.2000000000007</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FB-HSF476</v>
      </c>
      <c r="B60" s="271" t="str">
        <v>Port Charlotte</v>
      </c>
      <c r="C60" s="999">
        <v>46111</v>
      </c>
      <c r="D60" s="271">
        <v>0</v>
      </c>
      <c r="E60" s="271" t="str">
        <v>Received</v>
      </c>
      <c r="F60" s="271" t="str">
        <v>Yes</v>
      </c>
      <c r="G60" s="271">
        <v>16760.150000000001</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FB-HSF477</v>
      </c>
      <c r="B61" s="271" t="str">
        <v>Port Charlotte</v>
      </c>
      <c r="C61" s="999">
        <v>46111</v>
      </c>
      <c r="D61" s="271">
        <v>0</v>
      </c>
      <c r="E61" s="271" t="str">
        <v>Received</v>
      </c>
      <c r="F61" s="271" t="str">
        <v>Yes</v>
      </c>
      <c r="G61" s="271">
        <v>14178.2</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FB-HSF606</v>
      </c>
      <c r="B62" s="271" t="str">
        <v>Port Charlotte</v>
      </c>
      <c r="C62" s="999">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FB-HSF675</v>
      </c>
      <c r="B63" s="271" t="str">
        <v>Port Charlotte</v>
      </c>
      <c r="C63" s="999">
        <v>46111</v>
      </c>
      <c r="D63" s="271">
        <v>0</v>
      </c>
      <c r="E63" s="271" t="str">
        <v>Pending</v>
      </c>
      <c r="F63" s="271" t="str">
        <v>No</v>
      </c>
      <c r="G63" s="271">
        <v>0</v>
      </c>
      <c r="H63" s="271" t="str">
        <v>No</v>
      </c>
      <c r="I63" s="271">
        <v>0</v>
      </c>
      <c r="J63" s="271" t="str">
        <v>2/19 Pending NTP Package and SOW.</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9"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4 NTP Number</v>
      </c>
      <c r="B65" s="271" t="str">
        <v>AREA</v>
      </c>
      <c r="C65" s="999"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7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BHC-FSW-04-E</v>
      </c>
      <c r="B68" s="271" t="str">
        <v>Kissimmee</v>
      </c>
      <c r="C68" s="999">
        <v>46096</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BHT-FSE-01</v>
      </c>
      <c r="B69" s="271" t="str">
        <v>Kissimmee</v>
      </c>
      <c r="C69" s="999">
        <v>46071</v>
      </c>
      <c r="D69" s="271">
        <v>0</v>
      </c>
      <c r="E69" s="271" t="str">
        <v>Pending</v>
      </c>
      <c r="F69" s="271" t="str">
        <v>No</v>
      </c>
      <c r="G69" s="271">
        <v>0</v>
      </c>
      <c r="H69" s="271" t="str">
        <v>No</v>
      </c>
      <c r="I69" s="271">
        <v>0</v>
      </c>
      <c r="J69" s="271" t="str">
        <v>2/11 Pending SOW and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D-HSW401</v>
      </c>
      <c r="B70" s="271" t="str">
        <v>Kissimmee</v>
      </c>
      <c r="C70" s="999">
        <v>46372</v>
      </c>
      <c r="D70" s="271">
        <v>60</v>
      </c>
      <c r="E70" s="271" t="str">
        <v>Pending</v>
      </c>
      <c r="F70" s="271" t="str">
        <v>Yes</v>
      </c>
      <c r="G70" s="271">
        <v>82732</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D-HSW402</v>
      </c>
      <c r="B71" s="271" t="str">
        <v>Kissimmee</v>
      </c>
      <c r="C71" s="999">
        <v>46372</v>
      </c>
      <c r="D71" s="271">
        <v>83</v>
      </c>
      <c r="E71" s="271" t="str">
        <v>Pending</v>
      </c>
      <c r="F71" s="271" t="str">
        <v>Yes</v>
      </c>
      <c r="G71" s="271">
        <v>110980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D-HSW403</v>
      </c>
      <c r="B72" s="997" t="str">
        <v>Kissimmee</v>
      </c>
      <c r="C72" s="998">
        <v>46372</v>
      </c>
      <c r="D72" s="997">
        <v>84</v>
      </c>
      <c r="E72" s="997" t="str">
        <v>Pending</v>
      </c>
      <c r="F72" s="997" t="str">
        <v>Yes</v>
      </c>
      <c r="G72" s="997">
        <v>108948</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D-HSW404</v>
      </c>
      <c r="B73" s="271" t="str">
        <v>Kissimmee</v>
      </c>
      <c r="C73" s="999">
        <v>46372</v>
      </c>
      <c r="D73" s="271">
        <v>89</v>
      </c>
      <c r="E73" s="271" t="str">
        <v>Pending</v>
      </c>
      <c r="F73" s="271" t="str">
        <v>Yes</v>
      </c>
      <c r="G73" s="271">
        <v>116114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D-HSW405</v>
      </c>
      <c r="B74" s="997" t="str">
        <v>Kissimmee</v>
      </c>
      <c r="C74" s="998">
        <v>46340</v>
      </c>
      <c r="D74" s="997">
        <v>79</v>
      </c>
      <c r="E74" s="997" t="str">
        <v>Pending</v>
      </c>
      <c r="F74" s="997" t="str">
        <v>Yes</v>
      </c>
      <c r="G74" s="997">
        <v>108665</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D-HSW406</v>
      </c>
      <c r="B75" s="271" t="str">
        <v>Kissimmee</v>
      </c>
      <c r="C75" s="999">
        <v>46340</v>
      </c>
      <c r="D75" s="271">
        <v>87</v>
      </c>
      <c r="E75" s="271" t="str">
        <v>Pending</v>
      </c>
      <c r="F75" s="271" t="str">
        <v>Yes</v>
      </c>
      <c r="G75" s="271">
        <v>120731</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D-HSW407</v>
      </c>
      <c r="B76" s="271" t="str">
        <v>Kissimmee</v>
      </c>
      <c r="C76" s="999">
        <v>46310</v>
      </c>
      <c r="D76" s="271">
        <v>86</v>
      </c>
      <c r="E76" s="271" t="str">
        <v>Pending</v>
      </c>
      <c r="F76" s="271" t="str">
        <v>Yes</v>
      </c>
      <c r="G76" s="271">
        <v>111864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D-HSW408</v>
      </c>
      <c r="B77" s="271" t="str">
        <v>Kissimmee</v>
      </c>
      <c r="C77" s="999">
        <v>46310</v>
      </c>
      <c r="D77" s="271">
        <v>63</v>
      </c>
      <c r="E77" s="271" t="str">
        <v>Pending</v>
      </c>
      <c r="F77" s="271" t="str">
        <v>Yes</v>
      </c>
      <c r="G77" s="271">
        <v>88533.5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D-HSW409</v>
      </c>
      <c r="B78" s="271" t="str">
        <v>Kissimmee</v>
      </c>
      <c r="C78" s="999">
        <v>46218</v>
      </c>
      <c r="D78" s="271">
        <v>78</v>
      </c>
      <c r="E78" s="271" t="str">
        <v>Pending</v>
      </c>
      <c r="F78" s="271" t="str">
        <v>Yes</v>
      </c>
      <c r="G78" s="271">
        <v>75143.5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D-HSW410</v>
      </c>
      <c r="B79" s="271" t="str">
        <v>Kissimmee</v>
      </c>
      <c r="C79" s="999">
        <v>46310</v>
      </c>
      <c r="D79" s="271">
        <v>60</v>
      </c>
      <c r="E79" s="271" t="str">
        <v>Pending</v>
      </c>
      <c r="F79" s="271" t="str">
        <v>Yes</v>
      </c>
      <c r="G79" s="271">
        <v>66890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D-HSW411</v>
      </c>
      <c r="B80" s="271" t="str">
        <v>Kissimmee</v>
      </c>
      <c r="C80" s="999">
        <v>46310</v>
      </c>
      <c r="D80" s="271">
        <v>60</v>
      </c>
      <c r="E80" s="271" t="str">
        <v>Pending</v>
      </c>
      <c r="F80" s="271" t="str">
        <v>Yes</v>
      </c>
      <c r="G80" s="271">
        <v>65974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D-HSW412</v>
      </c>
      <c r="B81" s="271" t="str">
        <v>Kissimmee</v>
      </c>
      <c r="C81" s="999">
        <v>46188</v>
      </c>
      <c r="D81" s="271">
        <v>62</v>
      </c>
      <c r="E81" s="271" t="str">
        <v>Pending</v>
      </c>
      <c r="F81" s="271" t="str">
        <v>Yes</v>
      </c>
      <c r="G81" s="271">
        <v>63989.5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D-HSW413</v>
      </c>
      <c r="B82" s="271" t="str">
        <v>Kissimmee</v>
      </c>
      <c r="C82" s="999">
        <v>46188</v>
      </c>
      <c r="D82" s="271">
        <v>60</v>
      </c>
      <c r="E82" s="271" t="str">
        <v>Pending</v>
      </c>
      <c r="F82" s="271" t="str">
        <v>Yes</v>
      </c>
      <c r="G82" s="271">
        <v>67355.5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D-HSW414</v>
      </c>
      <c r="B83" s="271" t="str">
        <v>Kissimmee</v>
      </c>
      <c r="C83" s="999">
        <v>46127</v>
      </c>
      <c r="D83" s="271">
        <v>86</v>
      </c>
      <c r="E83" s="271" t="str">
        <v>Pending</v>
      </c>
      <c r="F83" s="271" t="str">
        <v>Yes</v>
      </c>
      <c r="G83" s="271">
        <v>86438.5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D-HSW415</v>
      </c>
      <c r="B84" s="271" t="str">
        <v>Kissimmee</v>
      </c>
      <c r="C84" s="999">
        <v>46188</v>
      </c>
      <c r="D84" s="271">
        <v>89</v>
      </c>
      <c r="E84" s="271" t="str">
        <v>Pending</v>
      </c>
      <c r="F84" s="271" t="str">
        <v>Yes</v>
      </c>
      <c r="G84" s="271">
        <v>88748.5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D-HSW416</v>
      </c>
      <c r="B85" s="271" t="str">
        <v>Kissimmee</v>
      </c>
      <c r="C85" s="999">
        <v>46127</v>
      </c>
      <c r="D85" s="271">
        <v>25</v>
      </c>
      <c r="E85" s="271" t="str">
        <v>Pending</v>
      </c>
      <c r="F85" s="271" t="str">
        <v>Yes</v>
      </c>
      <c r="G85" s="271">
        <v>33288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D-HSW417</v>
      </c>
      <c r="B86" s="271" t="str">
        <v>Kissimmee</v>
      </c>
      <c r="C86" s="999">
        <v>46127</v>
      </c>
      <c r="D86" s="271">
        <v>79</v>
      </c>
      <c r="E86" s="271" t="str">
        <v>Pending</v>
      </c>
      <c r="F86" s="271" t="str">
        <v>Yes</v>
      </c>
      <c r="G86" s="271">
        <v>89875.5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D-HSW418</v>
      </c>
      <c r="B87" s="271" t="str">
        <v>Kissimmee</v>
      </c>
      <c r="C87" s="999">
        <v>46188</v>
      </c>
      <c r="D87" s="271">
        <v>84</v>
      </c>
      <c r="E87" s="271" t="str">
        <v>Pending</v>
      </c>
      <c r="F87" s="271" t="str">
        <v>Yes</v>
      </c>
      <c r="G87" s="271">
        <v>95052.5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D-HSW419</v>
      </c>
      <c r="B88" s="271" t="str">
        <v>Kissimmee</v>
      </c>
      <c r="C88" s="999">
        <v>46188</v>
      </c>
      <c r="D88" s="271">
        <v>88</v>
      </c>
      <c r="E88" s="271" t="str">
        <v>Pending</v>
      </c>
      <c r="F88" s="271" t="str">
        <v>Yes</v>
      </c>
      <c r="G88" s="271">
        <v>102476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D-HSW420</v>
      </c>
      <c r="B89" s="271" t="str">
        <v>Kissimmee</v>
      </c>
      <c r="C89" s="999">
        <v>46157</v>
      </c>
      <c r="D89" s="271">
        <v>60</v>
      </c>
      <c r="E89" s="271" t="str">
        <v>Pending</v>
      </c>
      <c r="F89" s="271" t="str">
        <v>Yes</v>
      </c>
      <c r="G89" s="271">
        <v>80344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D-HSW421</v>
      </c>
      <c r="B90" s="271" t="str">
        <v>Kissimmee</v>
      </c>
      <c r="C90" s="999">
        <v>46188</v>
      </c>
      <c r="D90" s="271">
        <v>61</v>
      </c>
      <c r="E90" s="271" t="str">
        <v>Pending</v>
      </c>
      <c r="F90" s="271" t="str">
        <v>Yes</v>
      </c>
      <c r="G90" s="271">
        <v>73166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D-HSW422</v>
      </c>
      <c r="B91" s="271" t="str">
        <v>Kissimmee</v>
      </c>
      <c r="C91" s="999">
        <v>46188</v>
      </c>
      <c r="D91" s="271">
        <v>89</v>
      </c>
      <c r="E91" s="271" t="str">
        <v>Pending</v>
      </c>
      <c r="F91" s="271" t="str">
        <v>Yes</v>
      </c>
      <c r="G91" s="271">
        <v>114642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D-HSW423</v>
      </c>
      <c r="B92" s="271" t="str">
        <v>Kissimmee</v>
      </c>
      <c r="C92" s="999">
        <v>46188</v>
      </c>
      <c r="D92" s="271">
        <v>87</v>
      </c>
      <c r="E92" s="271" t="str">
        <v>Pending</v>
      </c>
      <c r="F92" s="271" t="str">
        <v>Yes</v>
      </c>
      <c r="G92" s="271">
        <v>85589.5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D-HSW424</v>
      </c>
      <c r="B93" s="271" t="str">
        <v>Kissimmee</v>
      </c>
      <c r="C93" s="999">
        <v>46188</v>
      </c>
      <c r="D93" s="271">
        <v>76</v>
      </c>
      <c r="E93" s="271" t="str">
        <v>Pending</v>
      </c>
      <c r="F93" s="271" t="str">
        <v>Yes</v>
      </c>
      <c r="G93" s="271">
        <v>76640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D-HSW425</v>
      </c>
      <c r="B94" s="271" t="str">
        <v>Kissimmee</v>
      </c>
      <c r="C94" s="999">
        <v>46188</v>
      </c>
      <c r="D94" s="271">
        <v>89</v>
      </c>
      <c r="E94" s="271" t="str">
        <v>Pending</v>
      </c>
      <c r="F94" s="271" t="str">
        <v>Yes</v>
      </c>
      <c r="G94" s="271">
        <v>80780</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D-HSW426</v>
      </c>
      <c r="B95" s="271" t="str">
        <v>Kissimmee</v>
      </c>
      <c r="C95" s="999">
        <v>46188</v>
      </c>
      <c r="D95" s="271">
        <v>85</v>
      </c>
      <c r="E95" s="271" t="str">
        <v>Pending</v>
      </c>
      <c r="F95" s="271" t="str">
        <v>Yes</v>
      </c>
      <c r="G95" s="271">
        <v>95244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D-HSW427</v>
      </c>
      <c r="B96" s="271" t="str">
        <v>Kissimmee</v>
      </c>
      <c r="C96" s="999">
        <v>46127</v>
      </c>
      <c r="D96" s="271">
        <v>87</v>
      </c>
      <c r="E96" s="271" t="str">
        <v>Pending</v>
      </c>
      <c r="F96" s="271" t="str">
        <v>Yes</v>
      </c>
      <c r="G96" s="271">
        <v>86888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D-HSW428</v>
      </c>
      <c r="B97" s="271" t="str">
        <v>Kissimmee</v>
      </c>
      <c r="C97" s="999">
        <v>46127</v>
      </c>
      <c r="D97" s="271">
        <v>87</v>
      </c>
      <c r="E97" s="271" t="str">
        <v>Pending</v>
      </c>
      <c r="F97" s="271" t="str">
        <v>Yes</v>
      </c>
      <c r="G97" s="271">
        <v>75700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D-HSW429</v>
      </c>
      <c r="B98" s="271" t="str">
        <v>Kissimmee</v>
      </c>
      <c r="C98" s="999">
        <v>46127</v>
      </c>
      <c r="D98" s="271">
        <v>52</v>
      </c>
      <c r="E98" s="271" t="str">
        <v>Pending</v>
      </c>
      <c r="F98" s="271" t="str">
        <v>Yes</v>
      </c>
      <c r="G98" s="271">
        <v>53698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D-HSW430</v>
      </c>
      <c r="B99" s="271" t="str">
        <v>Kissimmee</v>
      </c>
      <c r="C99" s="999">
        <v>46127</v>
      </c>
      <c r="D99" s="271">
        <v>48</v>
      </c>
      <c r="E99" s="271" t="str">
        <v>Pending</v>
      </c>
      <c r="F99" s="271" t="str">
        <v>Yes</v>
      </c>
      <c r="G99" s="271">
        <v>48883</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D-HSW431</v>
      </c>
      <c r="B100" s="271" t="str">
        <v>Kissimmee</v>
      </c>
      <c r="C100" s="999">
        <v>46218</v>
      </c>
      <c r="D100" s="271">
        <v>88</v>
      </c>
      <c r="E100" s="271" t="str">
        <v>Pending</v>
      </c>
      <c r="F100" s="271" t="str">
        <v>Yes</v>
      </c>
      <c r="G100" s="271">
        <v>83382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D-HSW432</v>
      </c>
      <c r="B101" s="271" t="str">
        <v>Kissimmee</v>
      </c>
      <c r="C101" s="999">
        <v>46127</v>
      </c>
      <c r="D101" s="271">
        <v>90</v>
      </c>
      <c r="E101" s="271" t="str">
        <v>Pending</v>
      </c>
      <c r="F101" s="271" t="str">
        <v>Yes</v>
      </c>
      <c r="G101" s="271">
        <v>88834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D-HSW433</v>
      </c>
      <c r="B102" s="271" t="str">
        <v>Kissimmee</v>
      </c>
      <c r="C102" s="999">
        <v>46127</v>
      </c>
      <c r="D102" s="271">
        <v>83</v>
      </c>
      <c r="E102" s="271" t="str">
        <v>Pending</v>
      </c>
      <c r="F102" s="271" t="str">
        <v>Yes</v>
      </c>
      <c r="G102" s="271">
        <v>81027.5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D-HSW434</v>
      </c>
      <c r="B103" s="271" t="str">
        <v>Kissimmee</v>
      </c>
      <c r="C103" s="999">
        <v>46248</v>
      </c>
      <c r="D103" s="271">
        <v>63</v>
      </c>
      <c r="E103" s="271" t="str">
        <v>Pending</v>
      </c>
      <c r="F103" s="271" t="str">
        <v>Yes</v>
      </c>
      <c r="G103" s="271">
        <v>60264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D-HSW435</v>
      </c>
      <c r="B104" s="271" t="str">
        <v>Kissimmee</v>
      </c>
      <c r="C104" s="999">
        <v>46248</v>
      </c>
      <c r="D104" s="271">
        <v>86</v>
      </c>
      <c r="E104" s="271" t="str">
        <v>Pending</v>
      </c>
      <c r="F104" s="271" t="str">
        <v>Yes</v>
      </c>
      <c r="G104" s="271">
        <v>81096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D-HSW436</v>
      </c>
      <c r="B105" s="271" t="str">
        <v>Kissimmee</v>
      </c>
      <c r="C105" s="999">
        <v>46280</v>
      </c>
      <c r="D105" s="271">
        <v>81</v>
      </c>
      <c r="E105" s="271" t="str">
        <v>Pending</v>
      </c>
      <c r="F105" s="271" t="str">
        <v>Yes</v>
      </c>
      <c r="G105" s="271">
        <v>79796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D-HSW437</v>
      </c>
      <c r="B106" s="271" t="str">
        <v>Kissimmee</v>
      </c>
      <c r="C106" s="999">
        <v>46157</v>
      </c>
      <c r="D106" s="271">
        <v>77</v>
      </c>
      <c r="E106" s="271" t="str">
        <v>Pending</v>
      </c>
      <c r="F106" s="271" t="str">
        <v>Yes</v>
      </c>
      <c r="G106" s="271">
        <v>69082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D-HSW438</v>
      </c>
      <c r="B107" s="271" t="str">
        <v>Kissimmee</v>
      </c>
      <c r="C107" s="999">
        <v>46281</v>
      </c>
      <c r="D107" s="271">
        <v>67</v>
      </c>
      <c r="E107" s="271" t="str">
        <v>Pending</v>
      </c>
      <c r="F107" s="271" t="str">
        <v>Yes</v>
      </c>
      <c r="G107" s="271">
        <v>65448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D-HSW439</v>
      </c>
      <c r="B108" s="271" t="str">
        <v>Kissimmee</v>
      </c>
      <c r="C108" s="999">
        <v>46310</v>
      </c>
      <c r="D108" s="271">
        <v>90</v>
      </c>
      <c r="E108" s="271" t="str">
        <v>Pending</v>
      </c>
      <c r="F108" s="271" t="str">
        <v>Yes</v>
      </c>
      <c r="G108" s="271">
        <v>116020.5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D-HSW440</v>
      </c>
      <c r="B109" s="271" t="str">
        <v>Kissimmee</v>
      </c>
      <c r="C109" s="999">
        <v>46372</v>
      </c>
      <c r="D109" s="271">
        <v>90</v>
      </c>
      <c r="E109" s="271" t="str">
        <v>Pending</v>
      </c>
      <c r="F109" s="271" t="str">
        <v>Yes</v>
      </c>
      <c r="G109" s="271">
        <v>114306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D-HSW441</v>
      </c>
      <c r="B110" s="271" t="str">
        <v>Kissimmee</v>
      </c>
      <c r="C110" s="999">
        <v>46372</v>
      </c>
      <c r="D110" s="271">
        <v>87</v>
      </c>
      <c r="E110" s="271" t="str">
        <v>Pending</v>
      </c>
      <c r="F110" s="271" t="str">
        <v>Yes</v>
      </c>
      <c r="G110" s="271">
        <v>80784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D-HSW442</v>
      </c>
      <c r="B111" s="271" t="str">
        <v>Kissimmee</v>
      </c>
      <c r="C111" s="999">
        <v>46340</v>
      </c>
      <c r="D111" s="271">
        <v>90</v>
      </c>
      <c r="E111" s="271" t="str">
        <v>Pending</v>
      </c>
      <c r="F111" s="271" t="str">
        <v>Yes</v>
      </c>
      <c r="G111" s="271">
        <v>125540.85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D-HSW443</v>
      </c>
      <c r="B112" s="271" t="str">
        <v>Kissimmee</v>
      </c>
      <c r="C112" s="999">
        <v>46340</v>
      </c>
      <c r="D112" s="271">
        <v>89</v>
      </c>
      <c r="E112" s="271" t="str">
        <v>Pending</v>
      </c>
      <c r="F112" s="271" t="str">
        <v>Yes</v>
      </c>
      <c r="G112" s="271">
        <v>119327</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D-HSW444</v>
      </c>
      <c r="B113" s="271" t="str">
        <v>Kissimmee</v>
      </c>
      <c r="C113" s="999">
        <v>46340</v>
      </c>
      <c r="D113" s="271">
        <v>76</v>
      </c>
      <c r="E113" s="271" t="str">
        <v>Pending</v>
      </c>
      <c r="F113" s="271" t="str">
        <v>Yes</v>
      </c>
      <c r="G113" s="271">
        <v>85720</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D-HSW445</v>
      </c>
      <c r="B114" s="271" t="str">
        <v>Kissimmee</v>
      </c>
      <c r="C114" s="999">
        <v>46340</v>
      </c>
      <c r="D114" s="271">
        <v>84</v>
      </c>
      <c r="E114" s="271" t="str">
        <v>Pending</v>
      </c>
      <c r="F114" s="271" t="str">
        <v>Yes</v>
      </c>
      <c r="G114" s="271">
        <v>75682</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D-HSW446</v>
      </c>
      <c r="B115" s="271" t="str">
        <v>Kissimmee</v>
      </c>
      <c r="C115" s="999">
        <v>46340</v>
      </c>
      <c r="D115" s="271">
        <v>55</v>
      </c>
      <c r="E115" s="271" t="str">
        <v>Pending</v>
      </c>
      <c r="F115" s="271" t="str">
        <v>Yes</v>
      </c>
      <c r="G115" s="271">
        <v>60784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D-HSW447</v>
      </c>
      <c r="B116" s="271" t="str">
        <v>Kissimmee</v>
      </c>
      <c r="C116" s="999">
        <v>46248</v>
      </c>
      <c r="D116" s="271">
        <v>54</v>
      </c>
      <c r="E116" s="271" t="str">
        <v>Pending</v>
      </c>
      <c r="F116" s="271" t="str">
        <v>Yes</v>
      </c>
      <c r="G116" s="271">
        <v>52670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D-HSW448</v>
      </c>
      <c r="B117" s="271" t="str">
        <v>Kissimmee</v>
      </c>
      <c r="C117" s="999">
        <v>46102</v>
      </c>
      <c r="D117" s="271">
        <v>88</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FB-HSW406</v>
      </c>
      <c r="B118" s="271" t="str">
        <v>Kissimmee</v>
      </c>
      <c r="C118" s="999">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FB-HSW416</v>
      </c>
      <c r="B119" s="271" t="str">
        <v>Kissimmee</v>
      </c>
      <c r="C119" s="999">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FB-HSW417</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FB-HSW419</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FB-HSW425</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FB-HSW443</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
      </c>
      <c r="B124" s="271" t="str">
        <v/>
      </c>
      <c r="C124" s="999" t="str">
        <v/>
      </c>
      <c r="D124" s="271" t="str">
        <v/>
      </c>
      <c r="E124" s="271" t="str">
        <v/>
      </c>
      <c r="F124" s="271" t="str">
        <v/>
      </c>
      <c r="G124" s="271" t="str">
        <v/>
      </c>
      <c r="H124" s="271" t="str">
        <v/>
      </c>
      <c r="I124" s="271" t="str">
        <v/>
      </c>
      <c r="J124" s="271" t="str">
        <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Market 10 NTP Number</v>
      </c>
      <c r="B125" s="271" t="str">
        <v>AREA</v>
      </c>
      <c r="C125" s="999" t="str">
        <v>SOW TSD Date</v>
      </c>
      <c r="D125" s="271" t="str">
        <v>HHP</v>
      </c>
      <c r="E125" s="271" t="str">
        <v>Permit Status</v>
      </c>
      <c r="F125" s="271" t="str">
        <v>SOW Received</v>
      </c>
      <c r="G125" s="271" t="str">
        <v>SOW Estimated Cost</v>
      </c>
      <c r="H125" s="271" t="str">
        <v>NTP Received</v>
      </c>
      <c r="I125" s="271" t="str">
        <v>Actual Redline Completed Footage UG</v>
      </c>
      <c r="J125" s="271" t="str">
        <v>Notes</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D-HBR252</v>
      </c>
      <c r="B126" s="271" t="str">
        <v>Miami</v>
      </c>
      <c r="C126" s="999">
        <v>46171</v>
      </c>
      <c r="D126" s="271">
        <v>53</v>
      </c>
      <c r="E126" s="271" t="str">
        <v>Received</v>
      </c>
      <c r="F126" s="271" t="str">
        <v>Yes</v>
      </c>
      <c r="G126" s="271">
        <v>51528.05</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D-HBR253</v>
      </c>
      <c r="B127" s="271" t="str">
        <v>Miami</v>
      </c>
      <c r="C127" s="999">
        <v>46388</v>
      </c>
      <c r="D127" s="271">
        <v>55</v>
      </c>
      <c r="E127" s="271" t="str">
        <v>Pending</v>
      </c>
      <c r="F127" s="271" t="str">
        <v>Yes</v>
      </c>
      <c r="G127" s="271">
        <v>55435.9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D-HBR254</v>
      </c>
      <c r="B128" s="271" t="str">
        <v>Miami</v>
      </c>
      <c r="C128" s="999">
        <v>46388</v>
      </c>
      <c r="D128" s="271">
        <v>71</v>
      </c>
      <c r="E128" s="271" t="str">
        <v>Pending</v>
      </c>
      <c r="F128" s="271" t="str">
        <v>Yes</v>
      </c>
      <c r="G128" s="271">
        <v>74320.899999999994</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D-HBR255</v>
      </c>
      <c r="B129" s="271" t="str">
        <v>Miami</v>
      </c>
      <c r="C129" s="999">
        <v>46388</v>
      </c>
      <c r="D129" s="271">
        <v>88</v>
      </c>
      <c r="E129" s="271" t="str">
        <v>Pending</v>
      </c>
      <c r="F129" s="271" t="str">
        <v>Yes</v>
      </c>
      <c r="G129" s="271">
        <v>88069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D-HBR256</v>
      </c>
      <c r="B130" s="271" t="str">
        <v>Miami</v>
      </c>
      <c r="C130" s="999">
        <v>46520</v>
      </c>
      <c r="D130" s="271">
        <v>73</v>
      </c>
      <c r="E130" s="271" t="str">
        <v>Pending</v>
      </c>
      <c r="F130" s="271" t="str">
        <v>No</v>
      </c>
      <c r="G130" s="271">
        <v>0</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D-HBR257</v>
      </c>
      <c r="B131" s="997" t="str">
        <v>Miami</v>
      </c>
      <c r="C131" s="998">
        <v>46388</v>
      </c>
      <c r="D131" s="997">
        <v>87</v>
      </c>
      <c r="E131" s="997" t="str">
        <v>Pending</v>
      </c>
      <c r="F131" s="997" t="str">
        <v>Yes</v>
      </c>
      <c r="G131" s="997">
        <v>108458.4</v>
      </c>
      <c r="H131" s="997" t="str">
        <v>Yes</v>
      </c>
      <c r="I131" s="997">
        <v>0</v>
      </c>
      <c r="J131" s="997"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D-HBR258</v>
      </c>
      <c r="B132" s="271" t="str">
        <v>Miami</v>
      </c>
      <c r="C132" s="999">
        <v>46388</v>
      </c>
      <c r="D132" s="271">
        <v>70</v>
      </c>
      <c r="E132" s="271" t="str">
        <v>Pending</v>
      </c>
      <c r="F132" s="271" t="str">
        <v>Yes</v>
      </c>
      <c r="G132" s="271">
        <v>70105.25</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D-HBR259</v>
      </c>
      <c r="B133" s="271" t="str">
        <v>Miami</v>
      </c>
      <c r="C133" s="999">
        <v>46388</v>
      </c>
      <c r="D133" s="271">
        <v>77</v>
      </c>
      <c r="E133" s="271" t="str">
        <v>Pending</v>
      </c>
      <c r="F133" s="271" t="str">
        <v>Yes</v>
      </c>
      <c r="G133" s="271">
        <v>78047.350000000006</v>
      </c>
      <c r="H133" s="271" t="str">
        <v>Yes</v>
      </c>
      <c r="I133" s="271">
        <v>0</v>
      </c>
      <c r="J133" s="271" t="str">
        <v>12/24 NTP Package Received--PO Needs To Be Approved Once Re-Uploaded By Tillman.</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D-HBR260</v>
      </c>
      <c r="B134" s="271" t="str">
        <v>Miami</v>
      </c>
      <c r="C134" s="999">
        <v>46388</v>
      </c>
      <c r="D134" s="271">
        <v>52</v>
      </c>
      <c r="E134" s="271" t="str">
        <v>Pending</v>
      </c>
      <c r="F134" s="271" t="str">
        <v>Yes</v>
      </c>
      <c r="G134" s="271">
        <v>91411.65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D-HBR261</v>
      </c>
      <c r="B135" s="271" t="str">
        <v>Miami</v>
      </c>
      <c r="C135" s="999">
        <v>46388</v>
      </c>
      <c r="D135" s="271">
        <v>81</v>
      </c>
      <c r="E135" s="271" t="str">
        <v>Pending</v>
      </c>
      <c r="F135" s="271" t="str">
        <v>Yes</v>
      </c>
      <c r="G135" s="271">
        <v>105892.05</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D-HBR262</v>
      </c>
      <c r="B136" s="271" t="str">
        <v>Miami</v>
      </c>
      <c r="C136" s="999">
        <v>46388</v>
      </c>
      <c r="D136" s="271">
        <v>79</v>
      </c>
      <c r="E136" s="271" t="str">
        <v>Pending</v>
      </c>
      <c r="F136" s="271" t="str">
        <v>Yes</v>
      </c>
      <c r="G136" s="271">
        <v>88420</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FB-HBR252</v>
      </c>
      <c r="B137" s="271" t="str">
        <v>Miami</v>
      </c>
      <c r="C137" s="999">
        <v>46356</v>
      </c>
      <c r="D137" s="271">
        <v>0</v>
      </c>
      <c r="E137" s="271" t="str">
        <v>Pending</v>
      </c>
      <c r="F137" s="271" t="str">
        <v>No</v>
      </c>
      <c r="G137" s="271">
        <v>0</v>
      </c>
      <c r="H137" s="271" t="str">
        <v>Yes</v>
      </c>
      <c r="I137" s="271">
        <v>0</v>
      </c>
      <c r="J137" s="271" t="str">
        <v>12/24 NTP Package Received--Pending SOW and Fiber Details Splicing Document.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9"/>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9"/>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F43B2DC-BAA0-4D64-8D78-3399EC4DAC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2026-03-26T13:38:47Z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