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167" documentId="8_{941262AC-BC69-4A39-A0F5-E6C0C5A7C19A}" xr6:coauthVersionLast="47" xr6:coauthVersionMax="47" xr10:uidLastSave="{AF8217F3-FF06-4454-8BF3-D0182DD0368D}"/>
  <bookViews>
    <workbookView xWindow="-28920" yWindow="-120" windowWidth="29040" windowHeight="15720" tabRatio="920" firstSheet="7"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9" r:id="rId12"/>
    <pivotCache cacheId="134" r:id="rId13"/>
    <pivotCache cacheId="141" r:id="rId14"/>
    <pivotCache cacheId="145" r:id="rId15"/>
    <pivotCache cacheId="1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<sst xmlns="http://schemas.openxmlformats.org/spreadsheetml/2006/main" count="19042" uniqueCount="2419">
  <si>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</si>
  <si>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</si>
  <si>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</si>
  <si>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</si>
  <si>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</si>
  <si>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</si>
  <si>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</si>
  <si>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</si>
  <si>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</si>
  <si>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</si>
  <si>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</si>
  <si>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</si>
  <si>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</si>
  <si>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</si>
  <si>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</si>
  <si>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</si>
  <si>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</si>
  <si>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</si>
  <si>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</si>
  <si>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</si>
  <si>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</si>
  <si>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</si>
  <si>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</si>
  <si>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</si>
  <si>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</si>
  <si>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</si>
  <si>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</si>
  <si>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</si>
  <si>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</si>
  <si>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</si>
  <si>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</si>
  <si>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</si>
  <si>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</si>
  <si>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</si>
  <si>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</si>
  <si>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</si>
  <si>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</si>
  <si>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</si>
  <si>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</si>
  <si>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</si>
  <si>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</si>
  <si>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</si>
  <si>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</si>
  <si>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</si>
  <si>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</si>
  <si>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</si>
  <si>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</si>
  <si>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</si>
  <si>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</si>
  <si>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</si>
  <si>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</si>
  <si>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</si>
  <si>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</si>
  <si>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</si>
  <si>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</si>
  <si>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</si>
  <si>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</si>
  <si>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</si>
  <si>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</si>
  <si>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</si>
  <si>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</si>
  <si>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</si>
  <si>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</si>
  <si>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</si>
  <si>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</si>
  <si>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</si>
  <si>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</si>
  <si>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</si>
  <si>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</si>
  <si>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</si>
  <si>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</si>
  <si>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</si>
  <si>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</si>
  <si>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</si>
  <si>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</si>
  <si>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</si>
  <si>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</si>
  <si>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</si>
  <si>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</si>
  <si>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</si>
  <si>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</si>
  <si>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</si>
  <si>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</si>
  <si>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</si>
  <si>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</si>
  <si>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</si>
  <si>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</si>
  <si>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</si>
  <si>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</si>
  <si>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</si>
  <si>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</si>
  <si>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</si>
  <si>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</si>
  <si>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</si>
  <si>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</si>
  <si>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</si>
  <si>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</si>
  <si>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</si>
  <si>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</si>
  <si>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</si>
  <si>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</si>
  <si>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</si>
  <si>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</si>
  <si>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</si>
  <si>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</si>
  <si>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</si>
  <si>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</si>
  <si>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</si>
  <si>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</si>
  <si>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</si>
  <si>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</si>
  <si>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</si>
  <si>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</si>
  <si>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</si>
  <si>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</si>
  <si>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</si>
  <si>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</si>
  <si>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</si>
  <si>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</si>
  <si>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</si>
  <si>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</si>
  <si>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</si>
  <si>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</si>
  <si>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</si>
  <si>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</si>
  <si>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</si>
  <si>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</si>
  <si>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</si>
  <si>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</si>
  <si>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</si>
  <si>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</si>
  <si>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</si>
  <si>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</si>
  <si>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</si>
  <si>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</si>
  <si>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</si>
  <si>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</si>
  <si>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</si>
  <si>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</si>
  <si>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</si>
  <si>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</si>
  <si>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</si>
  <si>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</si>
  <si>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</si>
  <si>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</si>
  <si>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</si>
  <si>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</si>
  <si>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</si>
  <si>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</si>
  <si>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</si>
  <si>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</si>
  <si>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</si>
  <si>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</si>
  <si>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</si>
  <si>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</si>
  <si>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</si>
  <si>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</si>
  <si>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</si>
  <si>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</si>
  <si>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</si>
  <si>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</si>
  <si>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</si>
  <si>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</si>
  <si>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</si>
  <si>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</si>
  <si>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</si>
  <si>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</si>
  <si>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</si>
  <si>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</si>
  <si>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</si>
  <si>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</si>
  <si>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</si>
  <si>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</si>
  <si>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</si>
  <si>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</si>
  <si>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</si>
  <si>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</si>
  <si>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</si>
  <si>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</si>
  <si>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</si>
  <si>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</si>
  <si>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</si>
  <si>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</si>
  <si>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</si>
  <si>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</si>
  <si>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</si>
  <si>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</si>
  <si>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</si>
  <si>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</si>
  <si>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</si>
  <si>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</si>
  <si>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</si>
  <si>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</si>
  <si>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</si>
  <si>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</si>
  <si>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</si>
  <si>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</si>
  <si>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</si>
  <si>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</si>
  <si>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</si>
  <si>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</si>
  <si>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</si>
  <si>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</si>
  <si>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</si>
  <si>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</si>
  <si>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</si>
  <si>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</si>
  <si>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</si>
  <si>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</si>
  <si>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</si>
  <si>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</si>
  <si>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</si>
  <si>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</si>
  <si>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</si>
  <si>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</si>
  <si>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</si>
  <si>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</si>
  <si>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</si>
  <si>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</si>
  <si>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</si>
  <si>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</si>
  <si>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</si>
  <si>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</si>
  <si>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</si>
  <si>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</si>
  <si>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</si>
  <si>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</si>
  <si>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</si>
  <si>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</si>
  <si>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</si>
  <si>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</si>
  <si>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</si>
  <si>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</si>
  <si>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</si>
  <si>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</si>
  <si>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</si>
  <si>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</si>
  <si>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</si>
  <si>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</si>
  <si>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</si>
  <si>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</si>
  <si>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</si>
  <si>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</si>
  <si>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</si>
  <si>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</si>
  <si>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</si>
  <si>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</si>
  <si>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</si>
  <si>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</si>
  <si>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</si>
  <si>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</si>
  <si>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</si>
  <si>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</si>
  <si>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</si>
  <si>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</si>
  <si>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</si>
  <si>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</si>
  <si>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</si>
  <si>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</si>
  <si>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</si>
  <si>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</si>
  <si>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</si>
  <si>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</si>
  <si>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</si>
  <si>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</si>
  <si>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</si>
  <si>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</si>
  <si>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</si>
  <si>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</si>
  <si>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</si>
  <si>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</si>
  <si>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</si>
  <si>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</si>
  <si>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</si>
  <si>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</si>
  <si>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</si>
  <si>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</si>
  <si>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</si>
  <si>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</si>
  <si>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</si>
  <si>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</si>
  <si>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</si>
  <si>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</si>
  <si>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</si>
  <si>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</si>
  <si>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</si>
  <si>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</si>
  <si>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</si>
  <si>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</si>
  <si>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</si>
  <si>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</si>
  <si>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</si>
  <si>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</si>
  <si>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</si>
  <si>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</si>
  <si>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</si>
  <si>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</si>
  <si>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</si>
  <si>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</si>
  <si>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</si>
  <si>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</si>
  <si>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</si>
  <si>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</si>
  <si>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</si>
  <si>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</si>
  <si>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</si>
  <si>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</si>
  <si>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</si>
  <si>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</si>
  <si>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</si>
  <si>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</si>
  <si>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</si>
  <si>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</si>
  <si>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</si>
  <si>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</si>
  <si>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</si>
  <si>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</si>
  <si>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</si>
  <si>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</si>
  <si>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</si>
  <si>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</si>
  <si>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</si>
  <si>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</si>
  <si>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</si>
  <si>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</si>
  <si>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</si>
  <si>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</si>
  <si>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</si>
  <si>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</si>
  <si>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</si>
  <si>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</si>
  <si>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</si>
  <si>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</si>
  <si>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</si>
  <si>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</si>
  <si>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</si>
  <si>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</si>
  <si>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</si>
  <si>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</si>
  <si>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</si>
  <si>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</si>
  <si>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</si>
  <si>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</si>
  <si>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</si>
  <si>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</si>
  <si>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</si>
  <si>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</si>
  <si>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</si>
  <si>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</si>
  <si>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</si>
  <si>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</si>
  <si>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</si>
  <si>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</si>
  <si>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</si>
  <si>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</si>
  <si>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</si>
  <si>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</si>
  <si>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</si>
  <si>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</si>
  <si>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</si>
  <si>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</si>
  <si>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</si>
  <si>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</si>
  <si>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</si>
  <si>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</si>
  <si>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</si>
  <si>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</si>
  <si>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</si>
  <si>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</si>
  <si>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</si>
  <si>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</si>
  <si>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</si>
  <si>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</si>
  <si>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</si>
  <si>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</si>
  <si>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</si>
  <si>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</si>
  <si>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</si>
  <si>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</si>
  <si>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</si>
  <si>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</si>
  <si>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</si>
  <si>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</si>
  <si>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</si>
  <si>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</si>
  <si>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</si>
  <si>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</si>
  <si>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</si>
  <si>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</si>
  <si>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</si>
  <si>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</si>
  <si>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</si>
  <si>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</si>
  <si>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</si>
  <si>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</si>
  <si>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</si>
  <si>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</si>
  <si>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</si>
  <si>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</si>
  <si>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</si>
  <si>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</si>
  <si>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</si>
  <si>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</si>
  <si>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</si>
  <si>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</si>
  <si>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</si>
  <si>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</si>
  <si>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</si>
  <si>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</si>
  <si>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</si>
  <si>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</si>
  <si>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</si>
  <si>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</si>
  <si>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</si>
  <si>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</si>
  <si>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</si>
  <si>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</si>
  <si>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</si>
  <si>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</si>
  <si>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</si>
  <si>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</si>
  <si>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</si>
  <si>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</si>
  <si>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</si>
  <si>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</si>
  <si>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</si>
  <si>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</si>
  <si>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</si>
  <si>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</si>
  <si>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</si>
  <si>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</si>
  <si>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</si>
  <si>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</si>
  <si>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</si>
  <si>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</si>
  <si>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</si>
  <si>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</si>
  <si>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</si>
  <si>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</si>
  <si>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</si>
  <si>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</si>
  <si>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</si>
  <si>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</si>
  <si>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</si>
  <si>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</si>
  <si>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</si>
  <si>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</si>
  <si>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</si>
  <si>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</si>
  <si>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</si>
  <si>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</si>
  <si>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</si>
  <si>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</si>
  <si>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</si>
  <si>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</si>
  <si>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</si>
  <si>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</si>
  <si>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</si>
  <si>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</si>
  <si>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</si>
  <si>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</si>
  <si>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</si>
  <si>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</si>
  <si>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</si>
  <si>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</si>
  <si>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</si>
  <si>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</si>
  <si>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</si>
  <si>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</si>
  <si>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</si>
  <si>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</si>
  <si>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</si>
  <si>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</si>
  <si>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</si>
  <si>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</si>
  <si>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</si>
  <si>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</si>
  <si>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</si>
  <si>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</si>
  <si>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</si>
  <si>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</si>
  <si>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</si>
  <si>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</si>
  <si>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</si>
  <si>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</si>
  <si>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</si>
  <si>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</si>
  <si>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</si>
  <si>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</si>
  <si>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</si>
  <si>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</si>
  <si>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</si>
  <si>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</si>
  <si>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</si>
  <si>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</si>
  <si>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</si>
  <si>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</si>
  <si>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</si>
  <si>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</si>
  <si>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</si>
  <si>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</si>
  <si>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</si>
  <si>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</si>
  <si>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</si>
  <si>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</si>
  <si>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</si>
  <si>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</si>
  <si>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</si>
  <si>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</si>
  <si>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</si>
  <si>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</si>
  <si>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</si>
  <si>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</si>
  <si>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</si>
  <si>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</si>
  <si>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</si>
  <si>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</si>
  <si>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</si>
  <si>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</si>
  <si>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</si>
  <si>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</si>
  <si>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</si>
  <si>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</si>
  <si>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</si>
  <si>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</si>
  <si>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</si>
  <si>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</si>
  <si>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</si>
  <si>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</si>
  <si>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</si>
  <si>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</si>
  <si>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</si>
  <si>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</si>
  <si>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</si>
  <si>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</si>
  <si>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</si>
  <si>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</si>
  <si>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</si>
  <si>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</si>
  <si>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</si>
  <si>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</si>
  <si>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</si>
  <si>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</si>
  <si>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</si>
  <si>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</si>
  <si>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</si>
  <si>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</si>
  <si>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</si>
  <si>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</si>
  <si>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</si>
  <si>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</si>
  <si>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</si>
  <si>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</si>
  <si>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</si>
  <si>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</si>
  <si>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</si>
  <si>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</si>
  <si>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</si>
  <si>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</si>
  <si>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</si>
  <si>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</si>
  <si>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</si>
  <si>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</si>
  <si>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</si>
  <si>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</si>
  <si>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</si>
  <si>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</si>
  <si>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</si>
  <si>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</si>
  <si>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</si>
  <si>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</si>
  <si>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</si>
  <si>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</si>
  <si>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</si>
  <si>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</si>
  <si>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</si>
  <si>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</si>
  <si>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</si>
  <si>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</si>
  <si>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</si>
  <si>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</si>
  <si>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</si>
  <si>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</si>
  <si>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</si>
  <si>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</si>
  <si>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</si>
  <si>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</si>
  <si>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</si>
  <si>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</si>
  <si>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</si>
  <si>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</si>
  <si>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</si>
  <si>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</si>
  <si>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</si>
  <si>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</si>
  <si>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</si>
  <si>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</si>
  <si>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</si>
  <si>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</si>
  <si>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</si>
  <si>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</si>
  <si>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</si>
  <si>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</si>
  <si>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</si>
  <si>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</si>
  <si>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</si>
  <si>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</si>
  <si>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</si>
  <si>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</si>
  <si>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</si>
  <si>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</si>
  <si>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</si>
  <si>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</si>
  <si>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</si>
  <si>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</si>
  <si>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</si>
  <si>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</si>
  <si>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</si>
  <si>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</si>
  <si>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</si>
  <si>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</si>
  <si>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</si>
  <si>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</si>
  <si>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</si>
  <si>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</si>
  <si>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</si>
  <si>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</si>
  <si>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</si>
  <si>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</si>
  <si>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</si>
  <si>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</si>
  <si>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</si>
  <si>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</si>
  <si>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</si>
  <si>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</si>
  <si>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</si>
  <si>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</si>
  <si>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</si>
  <si>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</si>
  <si>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</si>
  <si>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</si>
  <si>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</si>
  <si>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</si>
  <si>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</si>
  <si>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</si>
  <si>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</si>
  <si>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</si>
  <si>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</si>
  <si>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</si>
  <si>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</si>
  <si>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</si>
  <si>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</si>
  <si>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</si>
  <si>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</si>
  <si>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</si>
  <si>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</si>
  <si>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</si>
  <si>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</si>
  <si>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</si>
  <si>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</si>
  <si>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</si>
  <si>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</si>
  <si>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</si>
  <si>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</si>
  <si>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</si>
  <si>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</si>
  <si>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</si>
  <si>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</si>
  <si>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</si>
  <si>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</si>
  <si>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</si>
  <si>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</si>
  <si>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</si>
  <si>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</si>
  <si>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</si>
  <si>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</si>
  <si>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</si>
  <si>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</si>
  <si>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</si>
  <si>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</si>
  <si>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</si>
  <si>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</si>
  <si>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</si>
  <si>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</si>
  <si>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</si>
  <si>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</si>
  <si>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</si>
  <si>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</si>
  <si>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</si>
  <si>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</si>
  <si>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</si>
  <si>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</si>
  <si>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</si>
  <si>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</si>
  <si>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</si>
  <si>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</si>
  <si>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</si>
  <si>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</si>
  <si>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</si>
  <si>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</si>
  <si>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</si>
  <si>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</si>
  <si>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</si>
  <si>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</si>
  <si>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</si>
  <si>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</si>
  <si>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</si>
  <si>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</si>
  <si>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</si>
  <si>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</si>
  <si>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</si>
  <si>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</si>
  <si>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</si>
  <si>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</si>
  <si>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</si>
  <si>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</si>
  <si>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</si>
  <si>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</si>
  <si>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</si>
  <si>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</si>
  <si>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</si>
  <si>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</si>
  <si>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</si>
  <si>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</si>
  <si>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</si>
  <si>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</si>
  <si>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</si>
  <si>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</si>
  <si>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</si>
  <si>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</si>
  <si>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</si>
  <si>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</si>
  <si>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</si>
  <si>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</si>
  <si>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</si>
  <si>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</si>
  <si>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</si>
  <si>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</si>
  <si>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</si>
  <si>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</si>
  <si>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</si>
  <si>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</si>
  <si>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</si>
  <si>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</si>
  <si>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</si>
  <si>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</si>
  <si>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</si>
  <si>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</si>
  <si>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</si>
  <si>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</si>
  <si>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</si>
  <si>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</si>
  <si>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</si>
  <si>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</si>
  <si>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</si>
  <si>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</si>
  <si>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</si>
  <si>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</si>
  <si>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</si>
  <si>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</si>
  <si>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</si>
  <si>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</si>
  <si>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</si>
  <si>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</si>
  <si>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</si>
  <si>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</si>
  <si>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</si>
  <si>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</si>
  <si>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</si>
  <si>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</si>
  <si>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</si>
  <si>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</si>
  <si>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</si>
  <si>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</si>
  <si>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</si>
  <si>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</si>
  <si>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</si>
  <si>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</si>
  <si>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</si>
  <si>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</si>
  <si>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</si>
  <si>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</si>
  <si>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</si>
  <si>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</si>
  <si>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</si>
  <si>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</si>
  <si>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</si>
  <si>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</si>
  <si>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</si>
  <si>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</si>
  <si>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</si>
  <si>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</si>
  <si>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</si>
  <si>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</si>
  <si>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</si>
  <si>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</si>
  <si>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</si>
  <si>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</si>
  <si>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</si>
  <si>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</si>
  <si>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</si>
  <si>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</si>
  <si>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</si>
  <si>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</si>
  <si>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</si>
  <si>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</si>
  <si>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</si>
  <si>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</si>
  <si>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</si>
  <si>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</si>
  <si>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</si>
  <si>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</si>
  <si>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</si>
  <si>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</si>
  <si>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</si>
  <si>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</si>
  <si>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</si>
  <si>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</si>
  <si>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</si>
  <si>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</si>
  <si>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</si>
  <si>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</si>
  <si>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</si>
  <si>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</si>
  <si>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</si>
  <si>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</si>
  <si>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</si>
  <si>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</si>
  <si>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</si>
  <si>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</si>
  <si>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</si>
  <si>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</si>
  <si>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</si>
  <si>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</si>
  <si>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</si>
  <si>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</si>
  <si>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</si>
  <si>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</si>
  <si>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</si>
  <si>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</si>
  <si>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</si>
  <si>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</si>
  <si>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</si>
  <si>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</si>
  <si>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</si>
  <si>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</si>
  <si>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</si>
  <si>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</si>
  <si>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</si>
  <si>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</si>
  <si>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</si>
  <si>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</si>
  <si>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</si>
  <si>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</si>
  <si>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</si>
  <si>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</si>
  <si>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</si>
  <si>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</si>
  <si>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</si>
  <si>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</si>
  <si>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</si>
  <si>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</si>
  <si>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</si>
  <si>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</si>
  <si>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</si>
  <si>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</si>
  <si>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</si>
  <si>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</si>
  <si>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</si>
  <si>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</si>
  <si>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</si>
  <si>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</si>
  <si>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</si>
  <si>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</si>
  <si>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</si>
  <si>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</si>
  <si>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</si>
  <si>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</si>
  <si>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</si>
  <si>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</si>
  <si>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</si>
  <si>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</si>
  <si>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</si>
  <si>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</si>
  <si>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</si>
  <si>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</si>
  <si>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</si>
  <si>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</si>
  <si>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</si>
  <si>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</si>
  <si>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</si>
  <si>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</si>
  <si>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</si>
  <si>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</si>
  <si>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</si>
  <si>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</si>
  <si>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</si>
  <si>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</si>
  <si>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</si>
  <si>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</si>
  <si>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</si>
  <si>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</si>
  <si>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</si>
  <si>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</si>
  <si>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</si>
  <si>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</si>
  <si>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</si>
  <si>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</si>
  <si>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</si>
  <si>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</si>
  <si>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</si>
  <si>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</si>
  <si>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</si>
  <si>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</si>
  <si>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</si>
  <si>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</si>
  <si>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</si>
  <si>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</si>
  <si>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</si>
  <si>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</si>
  <si>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</si>
  <si>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</si>
  <si>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</si>
  <si>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</si>
  <si>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</si>
  <si>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</si>
  <si>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</si>
  <si>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</si>
  <si>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</si>
  <si>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</si>
  <si>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</si>
  <si>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</si>
  <si>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</si>
  <si>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</si>
  <si>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</si>
  <si>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</si>
  <si>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</si>
  <si>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</si>
  <si>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</si>
  <si>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</si>
  <si>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</si>
  <si>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</si>
  <si>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</si>
  <si>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</si>
  <si>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</si>
  <si>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</si>
  <si>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</si>
  <si>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</si>
  <si>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</si>
  <si>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</si>
  <si>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</si>
  <si>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</si>
  <si>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</si>
  <si>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</si>
  <si>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</si>
  <si>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</si>
  <si>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</si>
  <si>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</si>
  <si>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</si>
  <si>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</si>
  <si>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</si>
  <si>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</si>
  <si>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</si>
  <si>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</si>
  <si>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</si>
  <si>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</si>
  <si>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</si>
  <si>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</si>
  <si>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</si>
  <si>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</si>
  <si>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</si>
  <si>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</si>
  <si>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</si>
  <si>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</si>
  <si>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</si>
  <si>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</si>
  <si>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</si>
  <si>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</si>
  <si>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</si>
  <si>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</si>
  <si>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</si>
  <si>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</si>
  <si>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</si>
  <si>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</si>
  <si>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</si>
  <si>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</si>
  <si>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</si>
  <si>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</si>
  <si>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</si>
  <si>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</si>
  <si>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</si>
  <si>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</si>
  <si>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</si>
  <si>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</si>
  <si>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</si>
  <si>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</si>
  <si>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</si>
  <si>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</si>
  <si>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</si>
  <si>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</si>
  <si>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</si>
  <si>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</si>
  <si>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</si>
  <si>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</si>
  <si>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</si>
  <si>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</si>
  <si>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</si>
  <si>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</si>
  <si>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</si>
  <si>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</si>
  <si>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</si>
  <si>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</si>
  <si>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</si>
  <si>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</si>
  <si>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</si>
  <si>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</si>
  <si>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</si>
  <si>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</si>
  <si>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</si>
  <si>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</si>
  <si>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</si>
  <si>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</si>
  <si>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</si>
  <si>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</si>
  <si>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</si>
  <si>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</si>
  <si>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</si>
  <si>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</si>
  <si>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</si>
  <si>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</si>
  <si>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</si>
  <si>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</si>
  <si>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</si>
  <si>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</si>
  <si>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</si>
  <si>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</si>
  <si>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</si>
  <si>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</si>
  <si>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</si>
  <si>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</si>
  <si>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</si>
  <si>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</si>
  <si>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</si>
  <si>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</si>
  <si>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</si>
  <si>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</si>
  <si>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</si>
  <si>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</si>
  <si>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</si>
  <si>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</si>
  <si>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</si>
  <si>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</si>
  <si>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</si>
  <si>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</si>
  <si>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</si>
  <si>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</si>
  <si>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</si>
  <si>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</si>
  <si>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</si>
  <si>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</si>
  <si>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</si>
  <si>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</si>
  <si>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</si>
  <si>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</si>
  <si>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</si>
  <si>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</si>
  <si>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</si>
  <si>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</si>
  <si>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</si>
  <si>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</si>
  <si>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</si>
  <si>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</si>
  <si>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</si>
  <si>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</si>
  <si>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</si>
  <si>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</si>
  <si>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</si>
  <si>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</si>
  <si>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</si>
  <si>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</si>
  <si>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</si>
  <si>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</si>
  <si>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</si>
  <si>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</si>
  <si>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</si>
  <si>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</si>
  <si>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</si>
  <si>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</si>
  <si>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</si>
  <si>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</si>
  <si>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</si>
  <si>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</si>
  <si>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</si>
  <si>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</si>
  <si>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</si>
  <si>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</si>
  <si>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</si>
  <si>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</si>
  <si>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</si>
  <si>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</si>
  <si>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</si>
  <si>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</si>
  <si>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</si>
  <si>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</si>
  <si>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</si>
  <si>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</si>
  <si>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</si>
  <si>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</si>
  <si>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</si>
  <si>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</si>
  <si>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</si>
  <si>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</si>
  <si>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</si>
  <si>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</si>
  <si>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</si>
  <si>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</si>
  <si>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</si>
  <si>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</si>
  <si>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</si>
  <si>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</si>
  <si>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</si>
  <si>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</si>
  <si>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</si>
  <si>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</si>
  <si>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</si>
  <si>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</si>
  <si>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</si>
  <si>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</si>
  <si>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</si>
  <si>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</si>
  <si>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</si>
  <si>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</si>
  <si>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</si>
  <si>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</si>
  <si>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</si>
  <si>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</si>
  <si>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</si>
  <si>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</si>
  <si>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</si>
  <si>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</si>
  <si>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</si>
  <si>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</si>
  <si>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</si>
  <si>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</si>
  <si>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</si>
  <si>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</si>
  <si>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</si>
  <si>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</si>
  <si>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</si>
  <si>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</si>
  <si>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</si>
  <si>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</si>
  <si>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</si>
  <si>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</si>
  <si>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</si>
  <si>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</si>
  <si>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</si>
  <si>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</si>
  <si>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</si>
  <si>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</si>
  <si>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</si>
  <si>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</si>
  <si>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</si>
  <si>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</si>
  <si>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</si>
  <si>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</si>
  <si>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</si>
  <si>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</si>
  <si>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</si>
  <si>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</si>
  <si>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</si>
  <si>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</si>
  <si>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</si>
  <si>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</si>
  <si>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</si>
  <si>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</si>
  <si>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</si>
  <si>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</si>
  <si>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</si>
  <si>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</si>
  <si>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</si>
  <si>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</si>
  <si>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</si>
  <si>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</si>
  <si>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</si>
  <si>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</si>
  <si>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</si>
  <si>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</si>
  <si>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</si>
  <si>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</si>
  <si>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</si>
  <si>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</si>
  <si>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</si>
  <si>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</si>
  <si>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</si>
  <si>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</si>
  <si>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</si>
  <si>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</si>
  <si>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</si>
  <si>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</si>
  <si>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</si>
  <si>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</si>
  <si>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</si>
  <si>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</si>
  <si>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</si>
  <si>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</si>
  <si>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</si>
  <si>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</si>
  <si>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</si>
  <si>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</si>
  <si>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</si>
  <si>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</si>
  <si>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</si>
  <si>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</si>
  <si>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</si>
  <si>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</si>
  <si>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</si>
  <si>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</si>
  <si>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</si>
  <si>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</si>
  <si>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</si>
  <si>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</si>
  <si>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</si>
  <si>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</si>
  <si>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</si>
  <si>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</si>
  <si>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</si>
  <si>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</si>
  <si>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</si>
  <si>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</si>
  <si>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</si>
  <si>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</si>
  <si>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</si>
  <si>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</si>
  <si>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</si>
  <si>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</si>
  <si>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</si>
  <si>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</si>
  <si>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</si>
  <si>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</si>
  <si>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</si>
  <si>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</si>
  <si>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</si>
  <si>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</si>
  <si>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</si>
  <si>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</si>
  <si>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</si>
  <si>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</si>
  <si>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</si>
  <si>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</si>
  <si>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</si>
  <si>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</si>
  <si>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</si>
  <si>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</si>
  <si>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</si>
  <si>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</si>
  <si>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</si>
  <si>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</si>
  <si>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</si>
  <si>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</si>
  <si>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</si>
  <si>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</si>
  <si>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</si>
  <si>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</si>
  <si>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</si>
  <si>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</si>
  <si>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</si>
  <si>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</si>
  <si>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</si>
  <si>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</si>
  <si>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</si>
  <si>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</si>
  <si>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</si>
  <si>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</si>
  <si>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</si>
  <si>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</si>
  <si>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</si>
  <si>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</si>
  <si>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</si>
  <si>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</si>
  <si>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</si>
  <si>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</si>
  <si>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</si>
  <si>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</si>
  <si>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</si>
  <si>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</si>
  <si>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</si>
  <si>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</si>
  <si>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</si>
  <si>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</si>
  <si>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</si>
  <si>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</si>
  <si>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</si>
  <si>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</si>
  <si>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</si>
  <si>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</si>
  <si>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</si>
  <si>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</si>
  <si>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</si>
  <si>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</si>
  <si>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</si>
  <si>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</si>
  <si>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</si>
  <si>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</si>
  <si>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</si>
  <si>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</si>
  <si>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</si>
  <si>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</si>
  <si>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</si>
  <si>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</si>
  <si>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</si>
  <si>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</si>
  <si>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</si>
  <si>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</si>
  <si>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</si>
  <si>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</si>
  <si>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</si>
  <si>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</si>
  <si>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</si>
  <si>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</si>
  <si>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</si>
  <si>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</si>
  <si>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</si>
  <si>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</si>
  <si>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</si>
  <si>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</si>
  <si>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</si>
  <si>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</si>
  <si>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</si>
  <si>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</si>
  <si>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</si>
  <si>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</si>
  <si>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</si>
  <si>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</si>
  <si>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</si>
  <si>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</si>
  <si>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</si>
  <si>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</si>
  <si>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</si>
  <si>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</si>
  <si>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</si>
  <si>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</si>
  <si>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</si>
  <si>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</si>
  <si>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</si>
  <si>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</si>
  <si>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</si>
  <si>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</si>
  <si>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</si>
  <si>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</si>
  <si>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</si>
  <si>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</si>
  <si>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</si>
  <si>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</si>
  <si>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</si>
  <si>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</si>
  <si>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</si>
  <si>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</si>
  <si>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</si>
  <si>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</si>
  <si>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</si>
  <si>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</si>
  <si>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</si>
  <si>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</si>
  <si>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</si>
  <si>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</si>
  <si>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</si>
  <si>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</si>
  <si>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</si>
  <si>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</si>
  <si>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</si>
  <si>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</si>
  <si>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</si>
  <si>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</si>
  <si>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</si>
  <si>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</si>
  <si>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</si>
  <si>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</si>
  <si>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</si>
  <si>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</si>
  <si>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</si>
  <si>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</si>
  <si>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</si>
  <si>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</si>
  <si>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</si>
  <si>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</si>
  <si>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</si>
  <si>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</si>
  <si>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</si>
  <si>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</si>
  <si>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</si>
  <si>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</si>
  <si>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</si>
  <si>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</si>
  <si>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</si>
  <si>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</si>
  <si>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</si>
  <si>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</si>
  <si>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</si>
  <si>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</si>
  <si>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</si>
  <si>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</si>
  <si>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</si>
  <si>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</si>
  <si>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</si>
  <si>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</si>
  <si>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</si>
  <si>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</si>
  <si>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</si>
  <si>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</si>
  <si>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</si>
  <si>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</si>
  <si>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</si>
  <si>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</si>
  <si>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</si>
  <si>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</si>
  <si>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</si>
  <si>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</si>
  <si>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</si>
  <si>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</si>
  <si>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</si>
  <si>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</si>
  <si>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</si>
  <si>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</si>
  <si>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</si>
  <si>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</si>
  <si>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</si>
  <si>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</si>
  <si>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</si>
  <si>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</si>
  <si>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</si>
  <si>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</si>
  <si>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</si>
  <si>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</si>
  <si>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</si>
  <si>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</si>
  <si>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</si>
  <si>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</si>
  <si>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</si>
  <si>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</si>
  <si>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</si>
  <si>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</si>
  <si>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</si>
  <si>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</si>
  <si>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</si>
  <si>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</si>
  <si>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</si>
  <si>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</si>
  <si>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</si>
  <si>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</si>
  <si>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</si>
  <si>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</si>
  <si>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</si>
  <si>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</si>
  <si>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</si>
  <si>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</si>
  <si>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</si>
  <si>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</si>
  <si>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</si>
  <si>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</si>
  <si>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</si>
  <si>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</si>
  <si>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</si>
  <si>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</si>
  <si>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</si>
  <si>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</si>
  <si>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</si>
  <si>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</si>
  <si>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</si>
  <si>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</si>
  <si>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</si>
  <si>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</si>
  <si>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</si>
  <si>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</si>
  <si>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</si>
  <si>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</si>
  <si>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</si>
  <si>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</si>
  <si>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</si>
  <si>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</si>
  <si>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</si>
  <si>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</si>
  <si>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</si>
  <si>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</si>
  <si>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</si>
  <si>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</si>
  <si>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</si>
  <si>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</si>
  <si>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</si>
  <si>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</si>
  <si>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</si>
  <si>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</si>
  <si>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</si>
  <si>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</si>
  <si>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</si>
  <si>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</si>
  <si>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</si>
  <si>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</si>
  <si>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</si>
  <si>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</si>
  <si>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</si>
  <si>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</si>
  <si>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</si>
  <si>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</si>
  <si>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</si>
  <si>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</si>
  <si>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</si>
  <si>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</si>
  <si>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</si>
  <si>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</si>
  <si>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</si>
  <si>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</si>
  <si>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</si>
  <si>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</si>
  <si>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</si>
  <si>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</si>
  <si>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</si>
  <si>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</si>
  <si>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</si>
  <si>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</si>
  <si>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</si>
  <si>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</si>
  <si>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</si>
  <si>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</si>
  <si>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</si>
  <si>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</si>
  <si>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</si>
  <si>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</si>
  <si>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</si>
  <si>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</si>
  <si>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</si>
  <si>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</si>
  <si>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</si>
  <si>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</si>
  <si>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</si>
  <si>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</si>
  <si>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</si>
  <si>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</si>
  <si>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</si>
  <si>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</si>
  <si>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</si>
  <si>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</si>
  <si>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</si>
  <si>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</si>
  <si>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</si>
  <si>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</si>
  <si>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</si>
  <si>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</si>
  <si>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</si>
  <si>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</si>
  <si>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</si>
  <si>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</si>
  <si>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</si>
  <si>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</si>
  <si>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</si>
  <si>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</si>
  <si>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</si>
  <si>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</si>
  <si>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</si>
  <si>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</si>
  <si>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</si>
  <si>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</si>
  <si>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</si>
  <si>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</si>
  <si>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</si>
  <si>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</si>
  <si>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</si>
  <si>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</si>
  <si>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</si>
  <si>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</si>
  <si>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</si>
  <si>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</si>
  <si>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</si>
  <si>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</si>
  <si>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</si>
  <si>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</si>
  <si>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</si>
  <si>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</si>
  <si>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</si>
  <si>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</si>
  <si>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</si>
  <si>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</si>
  <si>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</si>
  <si>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</si>
  <si>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</si>
  <si>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</si>
  <si>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</si>
  <si>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</si>
  <si>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</si>
  <si>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</si>
  <si>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</si>
  <si>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</si>
  <si>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</si>
  <si>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</si>
  <si>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</si>
  <si>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</si>
  <si>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</si>
  <si>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</si>
  <si>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</si>
  <si>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</si>
  <si>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</si>
  <si>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</si>
  <si>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</si>
  <si>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</si>
  <si>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</si>
  <si>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</si>
  <si>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</si>
  <si>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</si>
  <si>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</si>
  <si>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</si>
  <si>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</si>
  <si>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</si>
  <si>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</si>
  <si>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</si>
  <si>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</si>
  <si>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</si>
  <si>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</si>
  <si>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</si>
  <si>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</si>
  <si>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</si>
  <si>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</si>
  <si>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</si>
  <si>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</si>
  <si>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</si>
  <si>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</si>
  <si>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</si>
  <si>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</si>
  <si>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</si>
  <si>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</si>
  <si>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</si>
  <si>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</si>
  <si>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</si>
  <si>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</si>
  <si>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</si>
  <si>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</si>
  <si>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</si>
  <si>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</si>
  <si>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</si>
  <si>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</si>
  <si>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</si>
  <si>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</si>
  <si>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</si>
  <si>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</si>
  <si>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</si>
  <si>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</si>
  <si>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</si>
  <si>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</si>
  <si>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</si>
  <si>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</si>
  <si>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</si>
  <si>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</si>
  <si>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</si>
  <si>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</si>
  <si>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</si>
  <si>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</si>
  <si>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</si>
  <si>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</si>
  <si>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</si>
  <si>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</si>
  <si>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</si>
  <si>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</si>
  <si>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</si>
  <si>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</si>
  <si>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</si>
  <si>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</si>
  <si>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</si>
  <si>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</si>
  <si>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</si>
  <si>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</si>
  <si>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</si>
  <si>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</si>
  <si>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</si>
  <si>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</si>
  <si>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</si>
  <si>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</si>
  <si>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</si>
  <si>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</si>
  <si>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</si>
  <si>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</si>
  <si>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</si>
  <si>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</si>
  <si>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</si>
  <si>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</si>
  <si>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</si>
  <si>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</si>
  <si>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</si>
  <si>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</si>
  <si>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</si>
  <si>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</si>
  <si>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</si>
  <si>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</si>
  <si>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</si>
  <si>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</si>
  <si>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</si>
  <si>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</si>
  <si>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</si>
  <si>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</si>
  <si>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</si>
  <si>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</si>
  <si>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</si>
  <si>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</si>
  <si>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</si>
  <si>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</si>
  <si>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</si>
  <si>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</si>
  <si>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</si>
  <si>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</si>
  <si>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</si>
  <si>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</si>
  <si>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</si>
  <si>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</si>
  <si>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</si>
  <si>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</si>
  <si>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</si>
  <si>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</si>
  <si>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</si>
  <si>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</si>
  <si>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</si>
  <si>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</si>
  <si>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</si>
  <si>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</si>
  <si>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</si>
  <si>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</si>
  <si>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</si>
  <si>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</si>
  <si>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</si>
  <si>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</si>
  <si>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</si>
  <si>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</si>
  <si>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</si>
  <si>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</si>
  <si>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</si>
  <si>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</si>
  <si>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</si>
  <si>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</si>
  <si>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</si>
  <si>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</si>
  <si>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</si>
  <si>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</si>
  <si>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</si>
  <si>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</si>
  <si>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</si>
  <si>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</si>
  <si>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</si>
  <si>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</si>
  <si>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</si>
  <si>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</si>
  <si>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</si>
  <si>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</si>
  <si>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</si>
  <si>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</si>
  <si>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</si>
  <si>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</si>
  <si>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</si>
  <si>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</si>
  <si>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</si>
  <si>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</si>
  <si>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</si>
  <si>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</si>
  <si>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</si>
  <si>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</si>
  <si>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</si>
  <si>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</si>
  <si>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</si>
  <si>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</si>
  <si>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</si>
  <si>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</si>
  <si>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</si>
  <si>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</si>
  <si>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</si>
  <si>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</si>
  <si>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</si>
  <si>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</si>
  <si>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</si>
  <si>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</si>
  <si>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</si>
  <si>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</si>
  <si>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</si>
  <si>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</si>
  <si>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</si>
  <si>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</si>
  <si>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</si>
  <si>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</si>
  <si>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</si>
  <si>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</si>
  <si>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</si>
  <si>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</si>
  <si>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</si>
  <si>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</si>
  <si>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</si>
  <si>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</si>
  <si>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</si>
  <si>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</si>
  <si>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</si>
  <si>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</si>
  <si>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</si>
  <si>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</si>
  <si>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</si>
  <si>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</si>
  <si>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</si>
  <si>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</si>
  <si>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</si>
  <si>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</si>
  <si>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</si>
  <si>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</si>
  <si>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</si>
  <si>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</si>
  <si>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</si>
  <si>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</si>
  <si>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</si>
  <si>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</si>
  <si>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</si>
  <si>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</si>
  <si>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</si>
  <si>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</si>
  <si>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</si>
  <si>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</si>
  <si>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</si>
  <si>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</si>
  <si>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</si>
  <si>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</si>
  <si>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</si>
  <si>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</si>
  <si>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</si>
  <si>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</si>
  <si>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</si>
  <si>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</si>
  <si>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</si>
  <si>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</si>
  <si>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</si>
  <si>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</si>
  <si>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</si>
  <si>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</si>
  <si>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</si>
  <si>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</si>
  <si>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</si>
  <si>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</si>
  <si>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</si>
  <si>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</si>
  <si>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</si>
  <si>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</si>
  <si>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</si>
  <si>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</si>
  <si>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</si>
  <si>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</si>
  <si>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</si>
  <si>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</si>
  <si>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</si>
  <si>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</si>
  <si>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</si>
  <si>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</si>
  <si>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</si>
  <si>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</si>
  <si>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</si>
  <si>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</si>
  <si>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</si>
  <si>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</si>
  <si>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</si>
  <si>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</si>
  <si>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</si>
  <si>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</si>
  <si>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</si>
  <si>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</si>
  <si>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</si>
  <si>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</si>
  <si>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</si>
  <si>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</si>
  <si>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</si>
  <si>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</si>
  <si>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</si>
  <si>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</si>
  <si>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</si>
  <si>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</si>
  <si>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</si>
  <si>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</si>
  <si>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</si>
  <si>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</si>
  <si>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</si>
  <si>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</si>
  <si>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</si>
  <si>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</si>
  <si>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</si>
  <si>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</si>
  <si>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</si>
  <si>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</si>
  <si>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</si>
  <si>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</si>
  <si>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</si>
  <si>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</si>
  <si>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</si>
  <si>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</si>
  <si>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</si>
  <si>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</si>
  <si>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</si>
  <si>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</si>
  <si>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</si>
  <si>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</si>
  <si>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</si>
  <si>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</si>
  <si>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</si>
  <si>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</si>
  <si>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</si>
  <si>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</si>
  <si>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</si>
  <si>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</si>
  <si>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</si>
  <si>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</si>
  <si>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</si>
  <si>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</si>
  <si>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</si>
  <si>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</si>
  <si>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</si>
  <si>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</si>
  <si>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</si>
  <si>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</si>
  <si>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</si>
  <si>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</si>
  <si>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</si>
  <si>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</si>
  <si>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</si>
  <si>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</si>
  <si>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</si>
  <si>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</si>
  <si>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</si>
  <si>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</si>
  <si>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</si>
  <si>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</si>
  <si>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</si>
  <si>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</si>
  <si>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</si>
  <si>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</si>
  <si>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</si>
  <si>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</si>
  <si>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</si>
  <si>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</si>
  <si>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</si>
  <si>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</si>
  <si>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</si>
  <si>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</si>
  <si>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</si>
  <si>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</si>
  <si>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</si>
  <si>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</si>
  <si>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</si>
  <si>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</si>
  <si>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</si>
  <si>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</si>
  <si>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</si>
  <si>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</si>
  <si>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</si>
  <si>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</si>
  <si>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</si>
  <si>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</si>
  <si>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</si>
  <si>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</si>
  <si>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</si>
  <si>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</si>
  <si>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</si>
  <si>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</si>
  <si>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</si>
  <si>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</si>
  <si>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</si>
  <si>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</si>
  <si>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</si>
  <si>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</si>
  <si>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</si>
  <si>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</si>
  <si>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</si>
  <si>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</si>
  <si>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</si>
  <si>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</si>
  <si>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</si>
  <si>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</si>
  <si>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</si>
  <si>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</si>
  <si>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</si>
  <si>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</si>
  <si>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</si>
  <si>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</si>
  <si>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</si>
  <si>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</si>
  <si>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</si>
  <si>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</si>
  <si>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</si>
  <si>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</si>
  <si>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</si>
  <si>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</si>
  <si>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</si>
  <si>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</si>
  <si>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</si>
  <si>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</si>
  <si>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</si>
  <si>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</si>
  <si>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</si>
  <si>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</si>
  <si>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</si>
  <si>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</si>
  <si>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</si>
  <si>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</si>
  <si>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</si>
  <si>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</si>
  <si>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</si>
  <si>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</si>
  <si>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</si>
  <si>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</si>
  <si>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</si>
  <si>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</si>
  <si>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</si>
  <si>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</si>
  <si>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</si>
  <si>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</si>
  <si>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</si>
  <si>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</si>
  <si>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</si>
  <si>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</si>
  <si>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</si>
  <si>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</si>
  <si>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</si>
  <si>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</si>
  <si>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</si>
  <si>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</si>
  <si>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</si>
  <si>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</si>
  <si>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</si>
  <si>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</si>
  <si>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</si>
  <si>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</si>
  <si>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</si>
  <si>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</si>
  <si>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</si>
  <si>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</si>
  <si>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</si>
  <si>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</si>
  <si>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</si>
  <si>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</si>
  <si>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</si>
  <si>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</si>
  <si>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</si>
  <si>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</si>
  <si>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</si>
  <si>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</si>
  <si>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</si>
  <si>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</si>
  <si>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</si>
  <si>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</si>
  <si>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</si>
  <si>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</si>
  <si>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</si>
  <si>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</si>
  <si>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</si>
  <si>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</si>
  <si>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</si>
  <si>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</si>
  <si>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</si>
  <si>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</si>
  <si>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</si>
  <si>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</si>
  <si>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</si>
  <si>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</si>
  <si>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</si>
  <si>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</si>
  <si>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</si>
  <si>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</si>
  <si>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</si>
  <si>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</si>
  <si>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</si>
  <si>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</si>
  <si>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</si>
  <si>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</si>
  <si>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</si>
  <si>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</si>
  <si>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</si>
  <si>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</si>
  <si>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</si>
  <si>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</si>
  <si>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</si>
  <si>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</si>
  <si>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</si>
  <si>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</si>
  <si>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</si>
  <si>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</si>
  <si>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</si>
  <si>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</si>
  <si>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</si>
  <si>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</si>
  <si>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</si>
  <si>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</si>
  <si>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</si>
  <si>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</si>
  <si>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</si>
  <si>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</si>
  <si>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</si>
  <si>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</si>
  <si>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</si>
  <si>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</si>
  <si>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</si>
  <si>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</si>
  <si>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</si>
  <si>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</si>
  <si>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</si>
  <si>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</si>
  <si>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</si>
  <si>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</si>
  <si>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</si>
  <si>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</si>
  <si>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</si>
  <si>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</si>
  <si>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</si>
  <si>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</si>
  <si>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</si>
  <si>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</si>
  <si>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</si>
  <si>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</si>
  <si>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</si>
  <si>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</si>
  <si>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</si>
  <si>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</si>
  <si>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</si>
  <si>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</si>
  <si>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</si>
  <si>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</si>
  <si>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</si>
  <si>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</si>
  <si>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</si>
  <si>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</si>
  <si>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</si>
  <si>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</si>
  <si>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</si>
  <si>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</si>
  <si>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</si>
  <si>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</si>
  <si>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</si>
  <si>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</si>
  <si>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</si>
  <si>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</si>
  <si>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</si>
  <si>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</si>
  <si>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</si>
  <si>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</si>
  <si>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</si>
  <si>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</si>
  <si>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</si>
  <si>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</si>
  <si>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</si>
  <si>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</si>
  <si>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</si>
  <si>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</si>
  <si>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</si>
  <si>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</si>
  <si>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</si>
  <si>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</si>
  <si>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</si>
  <si>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</si>
  <si>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</si>
  <si>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</si>
  <si>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</si>
  <si>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</si>
  <si>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</si>
  <si>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</si>
  <si>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</si>
  <si>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</si>
  <si>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</si>
  <si>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</si>
  <si>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</si>
  <si>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</si>
  <si>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</si>
  <si>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</si>
  <si>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</si>
  <si>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</si>
  <si>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</si>
  <si>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</si>
  <si>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</si>
  <si>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</si>
  <si>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</si>
  <si>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</si>
  <si>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</si>
  <si>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</si>
  <si>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</si>
  <si>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</si>
  <si>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</si>
  <si>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</si>
  <si>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</si>
  <si>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</si>
  <si>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</si>
  <si>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</si>
  <si>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</si>
  <si>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</si>
  <si>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</si>
  <si>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</si>
  <si>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</si>
  <si>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</si>
  <si>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</si>
  <si>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</si>
  <si>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</si>
  <si>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</si>
  <si>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</si>
  <si>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</si>
  <si>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</si>
  <si>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</si>
  <si>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</si>
  <si>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</si>
  <si>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</si>
  <si>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</si>
  <si>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</si>
  <si>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</si>
  <si>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</si>
  <si>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</si>
  <si>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</si>
  <si>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</si>
  <si>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</si>
  <si>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</si>
  <si>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</si>
  <si>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</si>
  <si>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</si>
  <si>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</si>
  <si>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</si>
  <si>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</si>
  <si>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</si>
  <si>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</si>
  <si>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</si>
  <si>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</si>
  <si>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</si>
  <si>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</si>
  <si>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</si>
  <si>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</si>
  <si>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</si>
  <si>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</si>
  <si>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</si>
  <si>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</si>
  <si>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</si>
  <si>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</si>
  <si>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</si>
  <si>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</si>
  <si>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</si>
  <si>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</si>
  <si>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</si>
  <si>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</si>
  <si>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</si>
  <si>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</si>
  <si>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</si>
  <si>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</si>
  <si>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</si>
  <si>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</si>
  <si>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</si>
  <si>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</si>
  <si>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</si>
  <si>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</si>
  <si>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</si>
  <si>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</si>
  <si>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</si>
  <si>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</si>
  <si>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</si>
  <si>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</si>
  <si>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</si>
  <si>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</si>
  <si>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</si>
  <si>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</si>
  <si>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</si>
  <si>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</si>
  <si>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</si>
  <si>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</si>
  <si>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</si>
  <si>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</si>
  <si>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</si>
  <si>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</si>
  <si>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</si>
  <si>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</si>
  <si>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</si>
  <si>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</si>
  <si>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</si>
  <si>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</si>
  <si>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</si>
  <si>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</si>
  <si>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</si>
  <si>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</si>
  <si>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</si>
  <si>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</si>
  <si>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</si>
  <si>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</si>
  <si>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</si>
  <si>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</si>
  <si>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</si>
  <si>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</si>
  <si>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</si>
  <si>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</si>
  <si>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</si>
  <si>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</si>
  <si>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</si>
  <si>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</si>
  <si>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</si>
  <si>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</si>
  <si>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</si>
  <si>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</si>
  <si>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</si>
  <si>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</si>
  <si>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</si>
  <si>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</si>
  <si>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</si>
  <si>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</si>
  <si>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</si>
  <si>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</si>
  <si>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</si>
  <si>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</si>
  <si>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</si>
  <si>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</si>
  <si>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</si>
  <si>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</si>
  <si>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</si>
  <si>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</si>
  <si>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</si>
  <si>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</si>
  <si>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</si>
  <si>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</si>
  <si>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</si>
  <si>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</si>
  <si>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</si>
  <si>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</si>
  <si>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</si>
  <si>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</si>
  <si>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</si>
  <si>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</si>
  <si>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</si>
  <si>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</si>
  <si>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</si>
  <si>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</si>
  <si>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</si>
  <si>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</si>
  <si>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</si>
  <si>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</si>
  <si>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</si>
  <si>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</si>
  <si>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</si>
  <si>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</si>
  <si>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</si>
  <si>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</si>
  <si>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</si>
  <si>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</si>
  <si>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</si>
  <si>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</si>
  <si>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</si>
  <si>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</si>
  <si>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</si>
  <si>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</si>
  <si>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</si>
  <si>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</si>
  <si>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</si>
  <si>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</si>
  <si>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</si>
  <si>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</si>
  <si>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</si>
  <si>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</si>
  <si>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</si>
  <si>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</si>
  <si>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</si>
  <si>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</si>
  <si>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</si>
  <si>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</si>
  <si>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</si>
  <si>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</si>
  <si>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</si>
  <si>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</si>
  <si>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</si>
  <si>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</si>
  <si>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</si>
  <si>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</si>
  <si>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</si>
  <si>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</si>
  <si>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</si>
  <si>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</si>
  <si>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</si>
  <si>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</si>
  <si>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</si>
  <si>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</si>
  <si>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</si>
  <si>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</si>
  <si>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</si>
  <si>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</si>
  <si>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</si>
  <si>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</si>
  <si>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</si>
  <si>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</si>
  <si>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</si>
  <si>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</si>
  <si>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</si>
  <si>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</si>
  <si>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</si>
  <si>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</si>
  <si>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</si>
  <si>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</si>
  <si>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</si>
  <si>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</si>
  <si>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</si>
  <si>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</si>
  <si>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</si>
  <si>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</si>
  <si>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</si>
  <si>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</si>
  <si>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</si>
  <si>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</si>
  <si>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</si>
  <si>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</si>
  <si>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</si>
  <si>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</si>
  <si>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</si>
  <si>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</si>
  <si>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</si>
  <si>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</si>
  <si>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</si>
  <si>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</si>
  <si>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</si>
  <si>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</si>
  <si>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</si>
  <si>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</si>
  <si>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</si>
  <si>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</si>
  <si>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</si>
  <si>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Fiber</t>
  </si>
  <si>
    <t>HH</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</si>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</sst>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0" borderId="2" xfId="0" applyFont="1" applyFill="1" applyBorder="1" applyAlignment="1"/>
    <xf numFmtId="0" fontId="0" fillId="0" borderId="0" xfId="0" applyNumberFormat="1"/>
    <xf numFmtId="0" fontId="4" fillId="17" borderId="21" xfId="0" applyFont="1" applyFill="1" applyBorder="1" applyAlignment="1">
      <alignment horizontal="center"/>
    </xf>
    <xf numFmtId="164" fontId="0" fillId="0" borderId="21" xfId="0" applyNumberFormat="1" applyFill="1" applyBorder="1" applyAlignment="1">
      <alignment horizontal="center"/>
    </xf>
    <xf numFmtId="9" fontId="7" fillId="0" borderId="9" xfId="0" applyNumberFormat="1" applyFont="1" applyFill="1" applyBorder="1" applyAlignment="1">
      <alignment horizontal="center" wrapText="1"/>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97</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425925"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77314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m/>
    <x v="1"/>
  </r>
  <r>
    <s v="FB-HWP478"/>
    <x v="5"/>
    <d v="2026-03-25T00:00:00"/>
    <m/>
    <m/>
    <m/>
    <x v="1"/>
  </r>
  <r>
    <s v="Willow Walk North"/>
    <x v="24"/>
    <d v="2026-03-25T00:00:00"/>
    <m/>
    <m/>
    <m/>
    <x v="1"/>
  </r>
  <r>
    <s v="D-HLR212"/>
    <x v="26"/>
    <d v="2026-03-25T00:00:00"/>
    <m/>
    <m/>
    <m/>
    <x v="1"/>
  </r>
  <r>
    <s v="FB-HLX401"/>
    <x v="38"/>
    <d v="2026-03-25T00:00:00"/>
    <m/>
    <m/>
    <s v="Fiber"/>
    <x v="1"/>
  </r>
  <r>
    <s v="Willow Walk North"/>
    <x v="1"/>
    <d v="2026-03-25T00:00:00"/>
    <m/>
    <m/>
    <m/>
    <x v="1"/>
  </r>
  <r>
    <s v="BHCD-FSF-05-E"/>
    <x v="29"/>
    <d v="2026-03-25T00:00:00"/>
    <m/>
    <m/>
    <m/>
    <x v="1"/>
  </r>
  <r>
    <s v="FB-HSF404"/>
    <x v="1"/>
    <d v="2026-03-25T00:00:00"/>
    <m/>
    <m/>
    <s v="HH"/>
    <x v="1"/>
  </r>
  <r>
    <s v="BHCD-FSF-04-W"/>
    <x v="1"/>
    <d v="2026-03-25T00:00:00"/>
    <m/>
    <m/>
    <m/>
    <x v="1"/>
  </r>
  <r>
    <s v="BHCD-FPW-03-W"/>
    <x v="41"/>
    <d v="2026-03-25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m/>
  </r>
  <r>
    <x v="388"/>
    <x v="5"/>
    <x v="291"/>
    <m/>
    <m/>
    <m/>
  </r>
  <r>
    <x v="384"/>
    <x v="24"/>
    <x v="291"/>
    <m/>
    <m/>
    <m/>
  </r>
  <r>
    <x v="385"/>
    <x v="26"/>
    <x v="291"/>
    <m/>
    <m/>
    <m/>
  </r>
  <r>
    <x v="373"/>
    <x v="38"/>
    <x v="291"/>
    <m/>
    <m/>
    <s v="Fiber"/>
  </r>
  <r>
    <x v="384"/>
    <x v="1"/>
    <x v="291"/>
    <m/>
    <m/>
    <m/>
  </r>
  <r>
    <x v="383"/>
    <x v="29"/>
    <x v="291"/>
    <m/>
    <m/>
    <m/>
  </r>
  <r>
    <x v="389"/>
    <x v="1"/>
    <x v="291"/>
    <m/>
    <m/>
    <s v="HH"/>
  </r>
  <r>
    <x v="390"/>
    <x v="1"/>
    <x v="291"/>
    <m/>
    <m/>
    <m/>
  </r>
  <r>
    <x v="387"/>
    <x v="41"/>
    <x v="291"/>
    <m/>
    <m/>
    <m/>
  </r>
  <r>
    <x v="125"/>
    <x v="15"/>
    <x v="29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4" t="s">
        <v>0</v>
      </c>
      <c r="B1" s="1394"/>
      <c r="C1" s="1394"/>
      <c r="D1" s="1394"/>
      <c r="E1" s="1394"/>
      <c r="F1" s="1394"/>
      <c r="G1" s="1394"/>
      <c r="H1" s="1394"/>
      <c r="I1" s="1394"/>
      <c r="J1" s="1394"/>
      <c r="K1" s="1394"/>
      <c r="L1" s="1394"/>
      <c r="M1" s="1394"/>
      <c r="N1" s="1394"/>
      <c r="O1" s="1394"/>
      <c r="P1" s="1394"/>
      <c r="Q1" s="1088"/>
      <c r="S1" s="1088"/>
      <c r="T1" s="1088"/>
      <c r="U1" s="1088"/>
      <c r="V1" s="1088"/>
      <c r="W1" s="1088"/>
      <c r="X1" s="1088"/>
      <c r="Y1" s="1088"/>
      <c r="Z1" s="1088"/>
    </row>
    <row r="2" spans="1:26" ht="24.95" customHeight="1">
      <c r="A2" s="1395" t="str">
        <f ca="1">"Last Updated: "&amp;TEXT(NOW(),"MM/DD/YYYY  h:mm AM/PM")</f>
        <v>Last Updated: 03/25/2026  12:10 PM</v>
      </c>
      <c r="B2" s="1395"/>
      <c r="C2" s="1395"/>
      <c r="D2" s="1395"/>
      <c r="E2" s="1395"/>
      <c r="F2" s="1395"/>
      <c r="G2" s="1395"/>
      <c r="H2" s="1395"/>
      <c r="I2" s="1395"/>
      <c r="J2" s="1395"/>
      <c r="K2" s="1395"/>
      <c r="L2" s="1395"/>
      <c r="M2" s="1395"/>
      <c r="N2" s="1395"/>
      <c r="O2" s="1395"/>
      <c r="P2" s="139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7" t="s">
        <v>1</v>
      </c>
      <c r="B4" s="1417"/>
      <c r="C4" s="1417"/>
      <c r="D4" s="1417"/>
      <c r="E4" s="1417"/>
      <c r="F4" s="1417"/>
      <c r="G4" s="1417"/>
      <c r="H4" s="1417"/>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96" t="s">
        <v>7</v>
      </c>
      <c r="B7" s="1396"/>
      <c r="C7" s="1396"/>
      <c r="D7" s="1396"/>
      <c r="E7" s="1396"/>
      <c r="F7" s="1396"/>
      <c r="G7" s="1396"/>
      <c r="H7" s="1396"/>
      <c r="I7" s="1396"/>
      <c r="J7" s="1396"/>
      <c r="K7" s="1396"/>
      <c r="L7" s="1396"/>
      <c r="M7" s="1396"/>
      <c r="N7" s="1396"/>
      <c r="O7" s="1396"/>
      <c r="P7" s="139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97" t="s">
        <v>8</v>
      </c>
      <c r="B9" s="1398"/>
      <c r="C9" s="1088"/>
      <c r="D9" s="1377" t="s">
        <v>9</v>
      </c>
      <c r="E9" s="1378"/>
      <c r="F9" s="1379"/>
      <c r="G9" s="1088"/>
      <c r="H9" s="1377" t="s">
        <v>10</v>
      </c>
      <c r="I9" s="1378"/>
      <c r="J9" s="1379"/>
      <c r="K9" s="1088"/>
      <c r="L9" s="1377" t="s">
        <v>11</v>
      </c>
      <c r="M9" s="1378"/>
      <c r="N9" s="1379"/>
      <c r="O9" s="1088"/>
      <c r="P9" s="1088"/>
      <c r="Q9" s="1088"/>
      <c r="R9" s="1088"/>
      <c r="S9" s="1088"/>
      <c r="T9" s="1088"/>
      <c r="U9" s="1088"/>
      <c r="V9" s="1088"/>
      <c r="W9" s="1088"/>
      <c r="X9" s="1088"/>
      <c r="Y9" s="1088"/>
      <c r="Z9" s="1088"/>
    </row>
    <row r="10" spans="1:26" ht="50.1" customHeight="1">
      <c r="A10" s="1383"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128</v>
      </c>
      <c r="B10" s="1385"/>
      <c r="C10" s="1088"/>
      <c r="D10" s="1383"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710658</v>
      </c>
      <c r="E10" s="1384"/>
      <c r="F10" s="1385"/>
      <c r="G10" s="1088"/>
      <c r="H10" s="1399"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50739</v>
      </c>
      <c r="I10" s="1400"/>
      <c r="J10" s="1401"/>
      <c r="K10" s="1088"/>
      <c r="L10" s="1402"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659919</v>
      </c>
      <c r="M10" s="1403"/>
      <c r="N10" s="1404"/>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7" t="s">
        <v>12</v>
      </c>
      <c r="B12" s="1379"/>
      <c r="C12" s="1088"/>
      <c r="D12" s="1377" t="s">
        <v>13</v>
      </c>
      <c r="E12" s="1378"/>
      <c r="F12" s="1379"/>
      <c r="G12" s="1088"/>
      <c r="H12" s="1377" t="s">
        <v>14</v>
      </c>
      <c r="I12" s="1378"/>
      <c r="J12" s="1379"/>
      <c r="K12" s="1088"/>
      <c r="L12" s="1377" t="s">
        <v>15</v>
      </c>
      <c r="M12" s="1378"/>
      <c r="N12" s="1379"/>
      <c r="O12" s="1088"/>
      <c r="P12" s="1088"/>
      <c r="Q12" s="1088"/>
      <c r="R12" s="1088"/>
      <c r="S12" s="1088"/>
      <c r="T12" s="1088"/>
      <c r="U12" s="1088"/>
      <c r="V12" s="1088"/>
      <c r="W12" s="1088"/>
      <c r="X12" s="1088"/>
      <c r="Y12" s="1088"/>
      <c r="Z12" s="1088"/>
    </row>
    <row r="13" spans="1:26" ht="50.1" customHeight="1">
      <c r="A13" s="1405">
        <f>IFERROR(H10/D10,0)</f>
        <v>7.1397212161123921E-2</v>
      </c>
      <c r="B13" s="1406"/>
      <c r="C13" s="1088"/>
      <c r="D13" s="1380"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7767378.8500000006</v>
      </c>
      <c r="E13" s="1381"/>
      <c r="F13" s="1382"/>
      <c r="G13" s="1088"/>
      <c r="H13" s="1383"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84"/>
      <c r="J13" s="1385"/>
      <c r="K13" s="1088"/>
      <c r="L13" s="1391">
        <f>COUNTA('Completed Projects Pending PW'!A2:A41)-COUNTIF('Completed Projects Pending PW'!A2:A41,"")</f>
        <v>18</v>
      </c>
      <c r="M13" s="1392"/>
      <c r="N13" s="139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386" t="s">
        <v>16</v>
      </c>
      <c r="B15" s="1386"/>
      <c r="C15" s="1386"/>
      <c r="D15" s="1386"/>
      <c r="E15" s="1088"/>
      <c r="F15" s="1386" t="s">
        <v>17</v>
      </c>
      <c r="G15" s="1386"/>
      <c r="H15" s="1386"/>
      <c r="I15" s="1386"/>
      <c r="J15" s="1088"/>
      <c r="K15" s="1386" t="s">
        <v>18</v>
      </c>
      <c r="L15" s="1386"/>
      <c r="M15" s="1386"/>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72778</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904536</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44</v>
      </c>
      <c r="M17" s="1099">
        <f>IFERROR(L17/SUM(L17:L19),0)</f>
        <v>0.34375</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11</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23886</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0.16444779368667839</v>
      </c>
      <c r="E18" s="1088"/>
      <c r="F18" s="1097" t="s">
        <v>32</v>
      </c>
      <c r="G18" s="1094" cm="1">
        <f t="array" ref="G18">SUMPRODUCT(--(IF($B$5="All",TRUE,'Tillman UG Footage'!B2:B145=$B$5))*--('Tillman UG Footage'!P2:P145="Not Started")*--(IF($F$5="All",TRUE,ISNUMBER(FIND($F$5,'Tillman UG Footage'!D2:D145&amp;" "))))*--(IF($H$5="All",TRUE,ISNUMBER(FIND($H$5,'Tillman UG Footage'!F2:F145&amp;" ")))))</f>
        <v>97</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577198</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6006207.3500000006</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0.609375</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0.17090930518376349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4.6875E-2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0.27559790436695736</v>
      </c>
      <c r="E20" s="1088"/>
      <c r="F20" s="1097" t="s">
        <v>38</v>
      </c>
      <c r="G20" s="1094" cm="1">
        <f t="array" ref="G20">SUMPRODUCT(--(IF($B$5="All",TRUE,'Tillman UG Footage'!B2:B145=$B$5))*--('Tillman UG Footage'!P2:P145="Completed")*--(IF($F$5="All",TRUE,ISNUMBER(FIND($F$5,'Tillman UG Footage'!D2:D145&amp;" "))))*--(IF($H$5="All",TRUE,ISNUMBER(FIND($H$5,'Tillman UG Footage'!F2:F145&amp;" ")))))</f>
        <v>0</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0</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0</v>
      </c>
      <c r="J20" s="1088"/>
      <c r="K20" s="1101" t="s">
        <v>39</v>
      </c>
      <c r="L20" s="1102">
        <f>SUM(L17:L19)</f>
        <v>128</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0.16308728255879201</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128</v>
      </c>
      <c r="C25" s="1102">
        <f>SUM(C17:C24)</f>
        <v>710658</v>
      </c>
      <c r="D25" s="1103">
        <f>IFERROR(H10/D10,0)</f>
        <v>7.1397212161123921E-2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386" t="s">
        <v>44</v>
      </c>
      <c r="B27" s="1386"/>
      <c r="C27" s="1386"/>
      <c r="D27" s="1386"/>
      <c r="F27" s="1387" t="s">
        <v>45</v>
      </c>
      <c r="G27" s="1387"/>
      <c r="H27" s="1387"/>
      <c r="I27" s="138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15</v>
      </c>
      <c r="C29" s="1107">
        <f>COUNTIF('Completed Projects Pending PW'!D:D,"*Lightspeed In-House*")</f>
        <v>8</v>
      </c>
      <c r="D29" s="1122">
        <f>B29+C29</f>
        <v>23</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5</v>
      </c>
      <c r="C30" s="54">
        <f>COUNTIF('Completed Projects Pending PW'!D:D,"*GN Systems*")</f>
        <v>9</v>
      </c>
      <c r="D30" s="1123">
        <f>B30+C30</f>
        <v>14</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32</v>
      </c>
      <c r="C36" s="1116">
        <f>SUM(C29:C35)</f>
        <v>27</v>
      </c>
      <c r="D36" s="1117">
        <f>SUM(D29:D35)</f>
        <v>59</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388" t="s">
        <v>65</v>
      </c>
      <c r="B39" s="1388"/>
      <c r="C39" s="1388"/>
      <c r="D39" s="1388"/>
      <c r="E39" s="1388"/>
      <c r="F39" s="1388"/>
      <c r="G39" s="1388"/>
      <c r="H39" s="1388"/>
      <c r="I39" s="1388"/>
      <c r="J39" s="1388"/>
      <c r="K39" s="1389"/>
      <c r="L39" s="1389"/>
      <c r="M39" s="1389"/>
      <c r="N39" s="1389"/>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390" t="s">
        <v>66</v>
      </c>
      <c r="B60" s="1390"/>
      <c r="C60" s="1390"/>
      <c r="D60" s="1390"/>
      <c r="E60" s="1390"/>
      <c r="F60" s="1390"/>
      <c r="G60" s="1390"/>
      <c r="H60" s="1390"/>
      <c r="I60" s="1390"/>
      <c r="J60" s="1390"/>
      <c r="K60" s="1390"/>
      <c r="L60" s="1390"/>
      <c r="M60" s="1390"/>
      <c r="N60" s="1390"/>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7" t="s">
        <v>441</v>
      </c>
      <c r="C1" s="1407"/>
      <c r="D1" s="427"/>
      <c r="E1" s="1407" t="s">
        <v>442</v>
      </c>
      <c r="F1" s="140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27768</v>
      </c>
      <c r="E5" t="s">
        <v>48</v>
      </c>
      <c r="F5" s="1413">
        <v>36420</v>
      </c>
      <c r="K5" s="12" t="s">
        <v>450</v>
      </c>
      <c r="P5" s="12" t="s">
        <v>450</v>
      </c>
      <c r="W5" t="s">
        <v>451</v>
      </c>
      <c r="X5">
        <v>13</v>
      </c>
    </row>
    <row r="6" spans="1:25">
      <c r="B6" t="s">
        <v>452</v>
      </c>
      <c r="C6" s="1413">
        <v>110041</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30893</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8"/>
      <c r="B1" s="1408"/>
      <c r="C1" s="1408"/>
      <c r="D1" s="1408"/>
      <c r="E1" s="1408"/>
      <c r="F1" s="1408"/>
      <c r="G1" s="1408"/>
      <c r="H1" s="1409" t="s">
        <v>478</v>
      </c>
      <c r="I1" s="1409"/>
      <c r="J1" s="1409"/>
      <c r="K1" s="1409"/>
      <c r="L1" s="1409"/>
      <c r="M1" s="1409"/>
      <c r="N1" s="1409"/>
      <c r="O1" s="1409"/>
      <c r="P1" s="189"/>
      <c r="Q1" s="1410" t="s">
        <v>97</v>
      </c>
      <c r="R1" s="1410"/>
      <c r="S1" s="1411"/>
      <c r="T1" s="1410"/>
      <c r="U1" s="1410"/>
      <c r="V1" s="1410"/>
      <c r="W1" s="1410"/>
      <c r="X1" s="141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opLeftCell="A6" zoomScale="90" zoomScaleNormal="90" workbookViewId="0">
      <pane xSplit="1" topLeftCell="T49" activePane="topRight" state="frozen"/>
      <selection pane="topRight" activeCell="V63" sqref="V63"/>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03" t="s">
        <v>557</v>
      </c>
      <c r="B11" s="705" t="s">
        <v>31</v>
      </c>
      <c r="C11" s="704">
        <v>46117</v>
      </c>
      <c r="D11" s="704" t="s">
        <v>56</v>
      </c>
      <c r="E11" s="704">
        <v>46100</v>
      </c>
      <c r="F11" s="375" t="s">
        <v>57</v>
      </c>
      <c r="G11" s="705" t="s">
        <v>558</v>
      </c>
      <c r="H11" s="706">
        <v>0</v>
      </c>
      <c r="I11" s="1149" t="s">
        <v>540</v>
      </c>
      <c r="J11" s="706" t="s">
        <v>30</v>
      </c>
      <c r="K11" s="706"/>
      <c r="L11" s="704"/>
      <c r="M11" s="706" t="s">
        <v>110</v>
      </c>
      <c r="N11" s="707">
        <v>13022.05</v>
      </c>
      <c r="O11" s="706" t="s">
        <v>110</v>
      </c>
      <c r="P11" s="708" t="s">
        <v>29</v>
      </c>
      <c r="Q11" s="740">
        <v>46097</v>
      </c>
      <c r="R11" s="744"/>
      <c r="S11" s="709"/>
      <c r="T11" s="709"/>
      <c r="U11" s="333">
        <v>923</v>
      </c>
      <c r="V11" s="333"/>
      <c r="W11" s="710">
        <f t="shared" si="3"/>
        <v>923</v>
      </c>
      <c r="X11" s="365">
        <f t="shared" ref="X11:X18" si="4">IFERROR($V11/$U11, 0)</f>
        <v>0</v>
      </c>
      <c r="Y11" s="1375">
        <v>46106</v>
      </c>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561</v>
      </c>
      <c r="AD12" s="731"/>
    </row>
    <row r="13" spans="1:115" ht="24.75" customHeight="1">
      <c r="A13" s="848"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564</v>
      </c>
      <c r="AD13" s="731"/>
    </row>
    <row r="14" spans="1:115" ht="24.75" customHeight="1">
      <c r="A14" s="1302"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2"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2"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573</v>
      </c>
      <c r="AD16" s="731"/>
      <c r="AE16" s="749"/>
    </row>
    <row r="17" spans="1:115" ht="24.75" customHeight="1">
      <c r="A17" s="1303"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576</v>
      </c>
      <c r="AD17" s="749"/>
      <c r="AE17" s="749"/>
    </row>
    <row r="18" spans="1:115" ht="24.75" customHeight="1">
      <c r="A18" s="1304" t="s">
        <v>577</v>
      </c>
      <c r="B18" s="768" t="s">
        <v>31</v>
      </c>
      <c r="C18" s="767">
        <v>46073</v>
      </c>
      <c r="D18" s="767" t="s">
        <v>463</v>
      </c>
      <c r="E18" s="299"/>
      <c r="F18" s="768" t="s">
        <v>63</v>
      </c>
      <c r="G18" s="768" t="s">
        <v>578</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579</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580</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581</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582</v>
      </c>
      <c r="B23" s="377" t="s">
        <v>34</v>
      </c>
      <c r="C23" s="704">
        <v>46107</v>
      </c>
      <c r="D23" s="358" t="s">
        <v>50</v>
      </c>
      <c r="E23" s="360"/>
      <c r="F23" s="358" t="s">
        <v>57</v>
      </c>
      <c r="G23" s="705" t="s">
        <v>583</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584</v>
      </c>
      <c r="AD23" s="750"/>
      <c r="AE23" s="749"/>
    </row>
    <row r="24" spans="1:115" ht="24.75" customHeight="1">
      <c r="A24" s="1153" t="s">
        <v>585</v>
      </c>
      <c r="B24" s="377" t="s">
        <v>34</v>
      </c>
      <c r="C24" s="704">
        <v>46107</v>
      </c>
      <c r="D24" s="358" t="s">
        <v>50</v>
      </c>
      <c r="E24" s="360">
        <v>46077</v>
      </c>
      <c r="F24" s="358" t="s">
        <v>57</v>
      </c>
      <c r="G24" s="705" t="s">
        <v>586</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4">
        <v>48</v>
      </c>
      <c r="I28" s="706" t="s">
        <v>540</v>
      </c>
      <c r="J28" s="706" t="s">
        <v>30</v>
      </c>
      <c r="K28" s="706"/>
      <c r="L28" s="715"/>
      <c r="M28" s="372" t="s">
        <v>110</v>
      </c>
      <c r="N28" s="1155">
        <v>39064</v>
      </c>
      <c r="O28" s="372" t="s">
        <v>110</v>
      </c>
      <c r="P28" s="729" t="s">
        <v>29</v>
      </c>
      <c r="Q28" s="720">
        <v>45932</v>
      </c>
      <c r="R28" s="720"/>
      <c r="S28" s="1002"/>
      <c r="T28" s="720"/>
      <c r="U28" s="685">
        <v>2982</v>
      </c>
      <c r="V28" s="1371">
        <v>1490</v>
      </c>
      <c r="W28" s="710">
        <f t="shared" si="5"/>
        <v>1492</v>
      </c>
      <c r="X28" s="365">
        <f t="shared" si="6"/>
        <v>0.49966465459423204</v>
      </c>
      <c r="Y28" s="720">
        <v>46104</v>
      </c>
      <c r="Z28" s="712">
        <v>0</v>
      </c>
      <c r="AA28" s="712">
        <v>0</v>
      </c>
      <c r="AB28" s="1150">
        <v>0</v>
      </c>
      <c r="AC28" s="713" t="s">
        <v>599</v>
      </c>
      <c r="AD28" s="753"/>
    </row>
    <row r="29" spans="1:115" ht="24.75" customHeight="1">
      <c r="A29" s="703" t="s">
        <v>600</v>
      </c>
      <c r="B29" s="377" t="s">
        <v>34</v>
      </c>
      <c r="C29" s="704">
        <v>46249</v>
      </c>
      <c r="D29" s="715"/>
      <c r="E29" s="715"/>
      <c r="F29" s="716"/>
      <c r="G29" s="715" t="s">
        <v>601</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602</v>
      </c>
      <c r="AD29" s="753"/>
    </row>
    <row r="30" spans="1:115" ht="24.75" customHeight="1">
      <c r="A30" s="703" t="s">
        <v>603</v>
      </c>
      <c r="B30" s="377" t="s">
        <v>34</v>
      </c>
      <c r="C30" s="715">
        <v>46171</v>
      </c>
      <c r="D30" s="715"/>
      <c r="E30" s="715"/>
      <c r="F30" s="716"/>
      <c r="G30" s="715" t="s">
        <v>604</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605</v>
      </c>
      <c r="AD30" s="753"/>
    </row>
    <row r="31" spans="1:115" ht="24.75" customHeight="1">
      <c r="A31" s="703" t="s">
        <v>606</v>
      </c>
      <c r="B31" s="377" t="s">
        <v>34</v>
      </c>
      <c r="C31" s="715">
        <v>46171</v>
      </c>
      <c r="D31" s="715"/>
      <c r="E31" s="715"/>
      <c r="F31" s="716"/>
      <c r="G31" s="715" t="s">
        <v>607</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608</v>
      </c>
      <c r="AD31" s="753"/>
    </row>
    <row r="32" spans="1:115" ht="24.75" customHeight="1">
      <c r="A32" s="703" t="s">
        <v>609</v>
      </c>
      <c r="B32" s="377" t="s">
        <v>34</v>
      </c>
      <c r="C32" s="715">
        <v>46171</v>
      </c>
      <c r="D32" s="715"/>
      <c r="E32" s="715"/>
      <c r="F32" s="716"/>
      <c r="G32" s="715" t="s">
        <v>610</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611</v>
      </c>
      <c r="AD32" s="753"/>
    </row>
    <row r="33" spans="1:30" ht="24.75" customHeight="1">
      <c r="A33" s="1152" t="s">
        <v>612</v>
      </c>
      <c r="B33" s="377" t="s">
        <v>34</v>
      </c>
      <c r="C33" s="360">
        <v>46131</v>
      </c>
      <c r="D33" s="367"/>
      <c r="E33" s="367"/>
      <c r="F33" s="366"/>
      <c r="G33" s="715" t="s">
        <v>613</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614</v>
      </c>
      <c r="AD33" s="753"/>
    </row>
    <row r="34" spans="1:30" ht="24.75" customHeight="1">
      <c r="A34" s="703" t="s">
        <v>615</v>
      </c>
      <c r="B34" s="377" t="s">
        <v>34</v>
      </c>
      <c r="C34" s="715">
        <v>46171</v>
      </c>
      <c r="D34" s="715"/>
      <c r="E34" s="715"/>
      <c r="F34" s="716"/>
      <c r="G34" s="715" t="s">
        <v>616</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617</v>
      </c>
      <c r="AD34" s="753"/>
    </row>
    <row r="35" spans="1:30" ht="24.75" customHeight="1">
      <c r="A35" s="703" t="s">
        <v>618</v>
      </c>
      <c r="B35" s="377" t="s">
        <v>34</v>
      </c>
      <c r="C35" s="715">
        <v>46171</v>
      </c>
      <c r="D35" s="715"/>
      <c r="E35" s="715"/>
      <c r="F35" s="716"/>
      <c r="G35" s="715" t="s">
        <v>619</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617</v>
      </c>
      <c r="AD35" s="753"/>
    </row>
    <row r="36" spans="1:30" ht="24.75" customHeight="1">
      <c r="A36" s="703" t="s">
        <v>620</v>
      </c>
      <c r="B36" s="377" t="s">
        <v>34</v>
      </c>
      <c r="C36" s="715">
        <v>46171</v>
      </c>
      <c r="D36" s="715"/>
      <c r="E36" s="715"/>
      <c r="F36" s="716"/>
      <c r="G36" s="715" t="s">
        <v>621</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617</v>
      </c>
      <c r="AD36" s="753"/>
    </row>
    <row r="37" spans="1:30" ht="24.75" customHeight="1">
      <c r="A37" s="703" t="s">
        <v>622</v>
      </c>
      <c r="B37" s="377" t="s">
        <v>34</v>
      </c>
      <c r="C37" s="704">
        <v>46107</v>
      </c>
      <c r="D37" s="715"/>
      <c r="E37" s="715"/>
      <c r="F37" s="716"/>
      <c r="G37" s="715" t="s">
        <v>623</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605</v>
      </c>
      <c r="AD37" s="753"/>
    </row>
    <row r="38" spans="1:30" ht="24.75" customHeight="1">
      <c r="A38" s="1152" t="s">
        <v>624</v>
      </c>
      <c r="B38" s="377" t="s">
        <v>34</v>
      </c>
      <c r="C38" s="704">
        <v>46079</v>
      </c>
      <c r="D38" s="367"/>
      <c r="E38" s="367"/>
      <c r="F38" s="366"/>
      <c r="G38" s="715" t="s">
        <v>625</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626</v>
      </c>
      <c r="B39" s="377" t="s">
        <v>34</v>
      </c>
      <c r="C39" s="360">
        <v>46079</v>
      </c>
      <c r="D39" s="367" t="s">
        <v>54</v>
      </c>
      <c r="E39" s="367">
        <v>46101</v>
      </c>
      <c r="F39" s="366"/>
      <c r="G39" s="715" t="s">
        <v>627</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628</v>
      </c>
      <c r="B40" s="377" t="s">
        <v>34</v>
      </c>
      <c r="C40" s="704">
        <v>46112</v>
      </c>
      <c r="D40" s="715"/>
      <c r="E40" s="715"/>
      <c r="F40" s="716"/>
      <c r="G40" s="715" t="s">
        <v>629</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6" t="s">
        <v>653</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654</v>
      </c>
      <c r="AD49" s="753"/>
    </row>
    <row r="50" spans="1:30" ht="24.75" customHeight="1">
      <c r="A50" s="1153" t="s">
        <v>655</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2">
        <v>5451</v>
      </c>
      <c r="W50" s="1064">
        <f>SUM(U50-V50)</f>
        <v>5577</v>
      </c>
      <c r="X50" s="365">
        <f>IFERROR($V50/$U50, 0)</f>
        <v>0.49428726877040263</v>
      </c>
      <c r="Y50" s="1069">
        <v>46090</v>
      </c>
      <c r="Z50" s="712">
        <v>0</v>
      </c>
      <c r="AA50" s="712">
        <v>0</v>
      </c>
      <c r="AB50" s="721">
        <v>0</v>
      </c>
      <c r="AC50" s="713"/>
      <c r="AD50" s="753"/>
    </row>
    <row r="51" spans="1:30" ht="24.75" customHeight="1">
      <c r="A51" s="1152" t="s">
        <v>656</v>
      </c>
      <c r="B51" s="377" t="s">
        <v>37</v>
      </c>
      <c r="C51" s="360">
        <v>46129</v>
      </c>
      <c r="D51" s="1363"/>
      <c r="E51" s="1364"/>
      <c r="F51" s="1363"/>
      <c r="G51" s="1365"/>
      <c r="H51" s="1067">
        <v>0</v>
      </c>
      <c r="I51" s="372" t="s">
        <v>540</v>
      </c>
      <c r="J51" s="717" t="s">
        <v>30</v>
      </c>
      <c r="K51" s="1418"/>
      <c r="L51" s="1364"/>
      <c r="M51" s="717" t="s">
        <v>110</v>
      </c>
      <c r="N51" s="1419">
        <v>43061.3</v>
      </c>
      <c r="O51" s="717" t="s">
        <v>110</v>
      </c>
      <c r="P51" s="1420" t="s">
        <v>32</v>
      </c>
      <c r="Q51" s="1421"/>
      <c r="R51" s="1421"/>
      <c r="S51" s="1421"/>
      <c r="T51" s="1421"/>
      <c r="U51" s="1422">
        <v>3461</v>
      </c>
      <c r="V51" s="1423"/>
      <c r="W51" s="1423">
        <f>SUM(U51-V51)</f>
        <v>3461</v>
      </c>
      <c r="X51" s="1366">
        <f>IFERROR($V51/$U51, 0)</f>
        <v>0</v>
      </c>
      <c r="Y51" s="1421"/>
      <c r="Z51" s="712">
        <v>0</v>
      </c>
      <c r="AA51" s="712">
        <v>0</v>
      </c>
      <c r="AB51" s="721">
        <v>0</v>
      </c>
      <c r="AC51" s="1367"/>
      <c r="AD51" s="753"/>
    </row>
    <row r="52" spans="1:30" ht="24.75" customHeight="1">
      <c r="A52" s="1152" t="s">
        <v>657</v>
      </c>
      <c r="B52" s="377" t="s">
        <v>37</v>
      </c>
      <c r="C52" s="360">
        <v>46138</v>
      </c>
      <c r="D52" s="716" t="s">
        <v>467</v>
      </c>
      <c r="E52" s="367">
        <v>46091</v>
      </c>
      <c r="F52" s="366" t="s">
        <v>51</v>
      </c>
      <c r="G52" s="716" t="s">
        <v>658</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8">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668</v>
      </c>
      <c r="AD55" s="753"/>
    </row>
    <row r="56" spans="1:30" ht="24.75" customHeight="1">
      <c r="A56" s="1156" t="s">
        <v>669</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670</v>
      </c>
      <c r="AD56" s="753"/>
    </row>
    <row r="57" spans="1:30" ht="24.75" customHeight="1">
      <c r="A57" s="850" t="s">
        <v>671</v>
      </c>
      <c r="B57" s="1158" t="s">
        <v>40</v>
      </c>
      <c r="C57" s="360">
        <v>46111</v>
      </c>
      <c r="D57" s="366" t="s">
        <v>50</v>
      </c>
      <c r="E57" s="367">
        <v>46085</v>
      </c>
      <c r="F57" s="366" t="s">
        <v>53</v>
      </c>
      <c r="G57" s="716" t="s">
        <v>672</v>
      </c>
      <c r="H57" s="1072">
        <v>0</v>
      </c>
      <c r="I57" s="304" t="s">
        <v>540</v>
      </c>
      <c r="J57" s="773" t="s">
        <v>30</v>
      </c>
      <c r="K57" s="1073"/>
      <c r="L57" s="367"/>
      <c r="M57" s="773" t="s">
        <v>110</v>
      </c>
      <c r="N57" s="851">
        <v>12316.35</v>
      </c>
      <c r="O57" s="986" t="s">
        <v>110</v>
      </c>
      <c r="P57" s="764" t="s">
        <v>29</v>
      </c>
      <c r="Q57" s="1069">
        <v>46086</v>
      </c>
      <c r="R57" s="1069"/>
      <c r="S57" s="1069"/>
      <c r="T57" s="1069"/>
      <c r="U57" s="1070">
        <v>47</v>
      </c>
      <c r="V57" s="1064"/>
      <c r="W57" s="1064">
        <f t="shared" si="7"/>
        <v>47</v>
      </c>
      <c r="X57" s="365">
        <f t="shared" si="8"/>
        <v>0</v>
      </c>
      <c r="Y57" s="1076">
        <v>46106</v>
      </c>
      <c r="Z57" s="849">
        <v>0</v>
      </c>
      <c r="AA57" s="854">
        <v>0</v>
      </c>
      <c r="AB57" s="761">
        <v>0</v>
      </c>
      <c r="AC57" s="713" t="s">
        <v>673</v>
      </c>
      <c r="AD57" s="753"/>
    </row>
    <row r="58" spans="1:30" ht="24.75" customHeight="1">
      <c r="A58" s="850" t="s">
        <v>674</v>
      </c>
      <c r="B58" s="1158" t="s">
        <v>40</v>
      </c>
      <c r="C58" s="360">
        <v>46111</v>
      </c>
      <c r="D58" s="716" t="s">
        <v>52</v>
      </c>
      <c r="E58" s="367">
        <v>46085</v>
      </c>
      <c r="F58" s="366" t="s">
        <v>53</v>
      </c>
      <c r="G58" s="716" t="s">
        <v>675</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064">
        <v>3197</v>
      </c>
      <c r="W58" s="1064">
        <f t="shared" si="7"/>
        <v>8592</v>
      </c>
      <c r="X58" s="365">
        <f t="shared" si="8"/>
        <v>0.27118500296886927</v>
      </c>
      <c r="Y58" s="1076">
        <v>46099</v>
      </c>
      <c r="Z58" s="849">
        <v>0</v>
      </c>
      <c r="AA58" s="854">
        <v>0</v>
      </c>
      <c r="AB58" s="761">
        <v>0</v>
      </c>
      <c r="AC58" s="713" t="s">
        <v>673</v>
      </c>
      <c r="AD58" s="753"/>
    </row>
    <row r="59" spans="1:30" ht="24.75" customHeight="1">
      <c r="A59" s="1159" t="s">
        <v>676</v>
      </c>
      <c r="B59" s="1158" t="s">
        <v>40</v>
      </c>
      <c r="C59" s="360">
        <v>46111</v>
      </c>
      <c r="D59" s="366" t="s">
        <v>50</v>
      </c>
      <c r="E59" s="367">
        <v>46087</v>
      </c>
      <c r="F59" s="716" t="s">
        <v>51</v>
      </c>
      <c r="G59" s="716" t="s">
        <v>677</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678</v>
      </c>
      <c r="AD59" s="753"/>
    </row>
    <row r="60" spans="1:30" ht="24.75" customHeight="1">
      <c r="A60" s="1152" t="s">
        <v>679</v>
      </c>
      <c r="B60" s="1158" t="s">
        <v>40</v>
      </c>
      <c r="C60" s="360">
        <v>46111</v>
      </c>
      <c r="D60" s="366" t="s">
        <v>50</v>
      </c>
      <c r="E60" s="367">
        <v>46087</v>
      </c>
      <c r="F60" s="716" t="s">
        <v>51</v>
      </c>
      <c r="G60" s="716" t="s">
        <v>680</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678</v>
      </c>
      <c r="AD60" s="753"/>
    </row>
    <row r="61" spans="1:30" ht="24.75" customHeight="1">
      <c r="A61" s="1152" t="s">
        <v>681</v>
      </c>
      <c r="B61" s="1158" t="s">
        <v>40</v>
      </c>
      <c r="C61" s="360">
        <v>46111</v>
      </c>
      <c r="D61" s="366" t="s">
        <v>50</v>
      </c>
      <c r="E61" s="367">
        <v>46087</v>
      </c>
      <c r="F61" s="716" t="s">
        <v>51</v>
      </c>
      <c r="G61" s="716" t="s">
        <v>682</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678</v>
      </c>
      <c r="AD61" s="753"/>
    </row>
    <row r="62" spans="1:30" ht="24.75" customHeight="1">
      <c r="A62" s="1152" t="s">
        <v>683</v>
      </c>
      <c r="B62" s="1158" t="s">
        <v>40</v>
      </c>
      <c r="C62" s="360">
        <v>46111</v>
      </c>
      <c r="D62" s="366"/>
      <c r="E62" s="367"/>
      <c r="F62" s="716" t="s">
        <v>51</v>
      </c>
      <c r="G62" s="716" t="s">
        <v>684</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678</v>
      </c>
      <c r="AD62" s="753"/>
    </row>
    <row r="63" spans="1:30" ht="24.75" customHeight="1">
      <c r="A63" s="1152" t="s">
        <v>685</v>
      </c>
      <c r="B63" s="1158" t="s">
        <v>40</v>
      </c>
      <c r="C63" s="360">
        <v>46111</v>
      </c>
      <c r="D63" s="366" t="s">
        <v>50</v>
      </c>
      <c r="E63" s="367">
        <v>46087</v>
      </c>
      <c r="F63" s="716" t="s">
        <v>51</v>
      </c>
      <c r="G63" s="716" t="s">
        <v>686</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673</v>
      </c>
      <c r="AD63" s="753"/>
    </row>
    <row r="64" spans="1:30" ht="24.75" customHeight="1">
      <c r="A64" s="1152" t="s">
        <v>687</v>
      </c>
      <c r="B64" s="1158" t="s">
        <v>40</v>
      </c>
      <c r="C64" s="360">
        <v>46111</v>
      </c>
      <c r="D64" s="366" t="s">
        <v>50</v>
      </c>
      <c r="E64" s="367">
        <v>46097</v>
      </c>
      <c r="F64" s="716" t="s">
        <v>51</v>
      </c>
      <c r="G64" s="716" t="s">
        <v>688</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689</v>
      </c>
      <c r="AD64" s="753"/>
    </row>
    <row r="65" spans="1:31" ht="24.75" customHeight="1">
      <c r="A65" s="1152" t="s">
        <v>690</v>
      </c>
      <c r="B65" s="1158" t="s">
        <v>40</v>
      </c>
      <c r="C65" s="360">
        <v>46111</v>
      </c>
      <c r="D65" s="366" t="s">
        <v>50</v>
      </c>
      <c r="E65" s="367">
        <v>46097</v>
      </c>
      <c r="F65" s="716" t="s">
        <v>51</v>
      </c>
      <c r="G65" s="716" t="s">
        <v>691</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689</v>
      </c>
      <c r="AD65" s="753"/>
    </row>
    <row r="66" spans="1:31" ht="24.75" customHeight="1">
      <c r="A66" s="1156" t="s">
        <v>692</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693</v>
      </c>
      <c r="AD66" s="753"/>
    </row>
    <row r="67" spans="1:31" ht="24.75" customHeight="1">
      <c r="A67" s="1156" t="s">
        <v>694</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693</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695</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696</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697</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698</v>
      </c>
      <c r="AD75" s="749"/>
    </row>
    <row r="76" spans="1:31" ht="24.75" customHeight="1">
      <c r="A76" s="298" t="s">
        <v>699</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698</v>
      </c>
      <c r="AD76" s="749"/>
    </row>
    <row r="77" spans="1:31" ht="24.75" customHeight="1">
      <c r="A77" s="298" t="s">
        <v>700</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701</v>
      </c>
      <c r="AD77" s="749"/>
    </row>
    <row r="78" spans="1:31" ht="24.75" customHeight="1">
      <c r="A78" s="298" t="s">
        <v>702</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701</v>
      </c>
      <c r="AD78" s="749"/>
    </row>
    <row r="79" spans="1:31" ht="24.75" customHeight="1">
      <c r="A79" s="298" t="s">
        <v>703</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701</v>
      </c>
      <c r="AD79" s="749"/>
    </row>
    <row r="80" spans="1:31" ht="24.75" customHeight="1">
      <c r="A80" s="298" t="s">
        <v>704</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701</v>
      </c>
      <c r="AD80" s="749"/>
    </row>
    <row r="81" spans="1:30" ht="24.75" customHeight="1">
      <c r="A81" s="298" t="s">
        <v>705</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701</v>
      </c>
      <c r="AD81" s="749"/>
    </row>
    <row r="82" spans="1:30" ht="24.75" customHeight="1">
      <c r="A82" s="298" t="s">
        <v>706</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701</v>
      </c>
      <c r="AD82" s="749"/>
    </row>
    <row r="83" spans="1:30" ht="24.75" customHeight="1">
      <c r="A83" s="298" t="s">
        <v>707</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701</v>
      </c>
      <c r="AD83" s="749"/>
    </row>
    <row r="84" spans="1:30" ht="24.75" customHeight="1">
      <c r="A84" s="298" t="s">
        <v>708</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701</v>
      </c>
      <c r="AD84" s="749"/>
    </row>
    <row r="85" spans="1:30" ht="24.75" customHeight="1">
      <c r="A85" s="298" t="s">
        <v>709</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701</v>
      </c>
      <c r="AD85" s="749"/>
    </row>
    <row r="86" spans="1:30" ht="24.75" customHeight="1">
      <c r="A86" s="298" t="s">
        <v>710</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701</v>
      </c>
      <c r="AD86" s="749"/>
    </row>
    <row r="87" spans="1:30" ht="24.75" customHeight="1">
      <c r="A87" s="298" t="s">
        <v>711</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701</v>
      </c>
      <c r="AD87" s="749"/>
    </row>
    <row r="88" spans="1:30" ht="24.75" customHeight="1">
      <c r="A88" s="298" t="s">
        <v>712</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701</v>
      </c>
      <c r="AD88" s="749"/>
    </row>
    <row r="89" spans="1:30" ht="24.75" customHeight="1">
      <c r="A89" s="298" t="s">
        <v>713</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701</v>
      </c>
      <c r="AD89" s="749"/>
    </row>
    <row r="90" spans="1:30" ht="24.75" customHeight="1">
      <c r="A90" s="298" t="s">
        <v>714</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701</v>
      </c>
      <c r="AD90" s="749"/>
    </row>
    <row r="91" spans="1:30" ht="24.75" customHeight="1">
      <c r="A91" s="298" t="s">
        <v>715</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701</v>
      </c>
      <c r="AD91" s="749"/>
    </row>
    <row r="92" spans="1:30" ht="24.75" customHeight="1">
      <c r="A92" s="298" t="s">
        <v>716</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701</v>
      </c>
      <c r="AD92" s="749"/>
    </row>
    <row r="93" spans="1:30" ht="24.75" customHeight="1">
      <c r="A93" s="298" t="s">
        <v>717</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701</v>
      </c>
      <c r="AD93" s="749"/>
    </row>
    <row r="94" spans="1:30" ht="24.75" customHeight="1">
      <c r="A94" s="298" t="s">
        <v>718</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701</v>
      </c>
      <c r="AD94" s="749"/>
    </row>
    <row r="95" spans="1:30" ht="24.75" customHeight="1">
      <c r="A95" s="298" t="s">
        <v>719</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701</v>
      </c>
      <c r="AD95" s="749"/>
    </row>
    <row r="96" spans="1:30" ht="24.75" customHeight="1">
      <c r="A96" s="298" t="s">
        <v>720</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701</v>
      </c>
      <c r="AD96" s="749"/>
    </row>
    <row r="97" spans="1:30" ht="24.75" customHeight="1">
      <c r="A97" s="298" t="s">
        <v>721</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701</v>
      </c>
      <c r="AD97" s="749"/>
    </row>
    <row r="98" spans="1:30" ht="24.75" customHeight="1">
      <c r="A98" s="298" t="s">
        <v>722</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701</v>
      </c>
      <c r="AD98" s="749"/>
    </row>
    <row r="99" spans="1:30" ht="24.75" customHeight="1">
      <c r="A99" s="298" t="s">
        <v>723</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701</v>
      </c>
      <c r="AD99" s="749"/>
    </row>
    <row r="100" spans="1:30" ht="24.75" customHeight="1">
      <c r="A100" s="298" t="s">
        <v>724</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701</v>
      </c>
      <c r="AD100" s="749"/>
    </row>
    <row r="101" spans="1:30" ht="24.75" customHeight="1">
      <c r="A101" s="298" t="s">
        <v>725</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701</v>
      </c>
      <c r="AD101" s="749"/>
    </row>
    <row r="102" spans="1:30" ht="24.75" customHeight="1">
      <c r="A102" s="298" t="s">
        <v>726</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701</v>
      </c>
      <c r="AD102" s="749"/>
    </row>
    <row r="103" spans="1:30" ht="24.75" customHeight="1">
      <c r="A103" s="298" t="s">
        <v>727</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701</v>
      </c>
      <c r="AD103" s="749"/>
    </row>
    <row r="104" spans="1:30" ht="24.75" customHeight="1">
      <c r="A104" s="298" t="s">
        <v>728</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701</v>
      </c>
      <c r="AD104" s="749"/>
    </row>
    <row r="105" spans="1:30" ht="24.75" customHeight="1">
      <c r="A105" s="298" t="s">
        <v>729</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701</v>
      </c>
      <c r="AD105" s="749"/>
    </row>
    <row r="106" spans="1:30" ht="24.75" customHeight="1">
      <c r="A106" s="298" t="s">
        <v>730</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701</v>
      </c>
      <c r="AD106" s="749"/>
    </row>
    <row r="107" spans="1:30" ht="24.75" customHeight="1">
      <c r="A107" s="298" t="s">
        <v>731</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701</v>
      </c>
      <c r="AD107" s="749"/>
    </row>
    <row r="108" spans="1:30" ht="24.75" customHeight="1">
      <c r="A108" s="298" t="s">
        <v>732</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701</v>
      </c>
      <c r="AD108" s="749"/>
    </row>
    <row r="109" spans="1:30" ht="24.75" customHeight="1">
      <c r="A109" s="298" t="s">
        <v>733</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701</v>
      </c>
      <c r="AD109" s="749"/>
    </row>
    <row r="110" spans="1:30" ht="24.75" customHeight="1">
      <c r="A110" s="298" t="s">
        <v>734</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701</v>
      </c>
      <c r="AD110" s="749"/>
    </row>
    <row r="111" spans="1:30" ht="24.75" customHeight="1">
      <c r="A111" s="298" t="s">
        <v>735</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701</v>
      </c>
      <c r="AD111" s="749"/>
    </row>
    <row r="112" spans="1:30" ht="24.75" customHeight="1">
      <c r="A112" s="298" t="s">
        <v>736</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701</v>
      </c>
      <c r="AD112" s="749"/>
    </row>
    <row r="113" spans="1:30" ht="24.75" customHeight="1">
      <c r="A113" s="298" t="s">
        <v>737</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701</v>
      </c>
      <c r="AD113" s="749"/>
    </row>
    <row r="114" spans="1:30" ht="24.75" customHeight="1">
      <c r="A114" s="298" t="s">
        <v>738</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701</v>
      </c>
      <c r="AD114" s="749"/>
    </row>
    <row r="115" spans="1:30" ht="24.75" customHeight="1">
      <c r="A115" s="298" t="s">
        <v>739</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701</v>
      </c>
      <c r="AD115" s="749"/>
    </row>
    <row r="116" spans="1:30" ht="24.75" customHeight="1">
      <c r="A116" s="298" t="s">
        <v>740</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701</v>
      </c>
      <c r="AD116" s="749"/>
    </row>
    <row r="117" spans="1:30" ht="24.75" customHeight="1">
      <c r="A117" s="298" t="s">
        <v>741</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701</v>
      </c>
      <c r="AD117" s="749"/>
    </row>
    <row r="118" spans="1:30" ht="24.75" customHeight="1">
      <c r="A118" s="298" t="s">
        <v>742</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701</v>
      </c>
      <c r="AD118" s="749"/>
    </row>
    <row r="119" spans="1:30" ht="24.75" customHeight="1">
      <c r="A119" s="298" t="s">
        <v>743</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701</v>
      </c>
      <c r="AD119" s="749"/>
    </row>
    <row r="120" spans="1:30" ht="24.75" customHeight="1">
      <c r="A120" s="298" t="s">
        <v>744</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701</v>
      </c>
      <c r="AD120" s="749"/>
    </row>
    <row r="121" spans="1:30" ht="24.75" customHeight="1">
      <c r="A121" s="298" t="s">
        <v>745</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701</v>
      </c>
      <c r="AD121" s="749"/>
    </row>
    <row r="122" spans="1:30" ht="24.75" customHeight="1">
      <c r="A122" s="298" t="s">
        <v>746</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701</v>
      </c>
      <c r="AD122" s="749"/>
    </row>
    <row r="123" spans="1:30" ht="24.75" customHeight="1">
      <c r="A123" s="298" t="s">
        <v>747</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701</v>
      </c>
      <c r="AD123" s="749"/>
    </row>
    <row r="124" spans="1:30" ht="24.75" customHeight="1">
      <c r="A124" s="298" t="s">
        <v>748</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698</v>
      </c>
      <c r="AD124" s="749"/>
    </row>
    <row r="125" spans="1:30" ht="24.75" customHeight="1">
      <c r="A125" s="298" t="s">
        <v>749</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698</v>
      </c>
      <c r="AD125" s="749"/>
    </row>
    <row r="126" spans="1:30" ht="24.75" customHeight="1">
      <c r="A126" s="298" t="s">
        <v>750</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698</v>
      </c>
      <c r="AD126" s="749"/>
    </row>
    <row r="127" spans="1:30" ht="24.75" customHeight="1">
      <c r="A127" s="298" t="s">
        <v>751</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698</v>
      </c>
      <c r="AD127" s="749"/>
    </row>
    <row r="128" spans="1:30" ht="24.75" customHeight="1">
      <c r="A128" s="298" t="s">
        <v>752</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698</v>
      </c>
      <c r="AD128" s="749"/>
    </row>
    <row r="129" spans="1:30" ht="24.75" customHeight="1">
      <c r="A129" s="298" t="s">
        <v>753</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698</v>
      </c>
      <c r="AD129" s="749"/>
    </row>
    <row r="130" spans="1:30" ht="24.75" customHeight="1">
      <c r="A130" s="298" t="s">
        <v>754</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698</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755</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756</v>
      </c>
      <c r="B134" s="355" t="s">
        <v>43</v>
      </c>
      <c r="C134" s="767">
        <v>46171</v>
      </c>
      <c r="D134" s="457" t="s">
        <v>60</v>
      </c>
      <c r="E134" s="767">
        <v>46029</v>
      </c>
      <c r="F134" s="768" t="s">
        <v>757</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758</v>
      </c>
      <c r="AD134" s="749"/>
    </row>
    <row r="135" spans="1:30" ht="24.75" customHeight="1">
      <c r="A135" s="768" t="s">
        <v>759</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760</v>
      </c>
      <c r="AD135" s="749"/>
    </row>
    <row r="136" spans="1:30" ht="24.75" customHeight="1">
      <c r="A136" s="768" t="s">
        <v>761</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760</v>
      </c>
      <c r="AD136" s="749"/>
    </row>
    <row r="137" spans="1:30" ht="24.75" customHeight="1">
      <c r="A137" s="768" t="s">
        <v>762</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760</v>
      </c>
      <c r="AD137" s="749"/>
    </row>
    <row r="138" spans="1:30" ht="24.75" customHeight="1">
      <c r="A138" s="1302" t="s">
        <v>763</v>
      </c>
      <c r="B138" s="355" t="s">
        <v>43</v>
      </c>
      <c r="C138" s="767">
        <v>46520</v>
      </c>
      <c r="D138" s="457" t="s">
        <v>60</v>
      </c>
      <c r="E138" s="767">
        <v>46029</v>
      </c>
      <c r="F138" s="768" t="s">
        <v>757</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758</v>
      </c>
      <c r="AD138" s="749"/>
    </row>
    <row r="139" spans="1:30" ht="24.75" customHeight="1">
      <c r="A139" s="768" t="s">
        <v>764</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758</v>
      </c>
      <c r="AD139" s="749"/>
    </row>
    <row r="140" spans="1:30" ht="24.75" customHeight="1">
      <c r="A140" s="768" t="s">
        <v>765</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766</v>
      </c>
      <c r="AD140" s="749"/>
    </row>
    <row r="141" spans="1:30" ht="24.75" customHeight="1">
      <c r="A141" s="768" t="s">
        <v>767</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766</v>
      </c>
      <c r="AD141" s="749"/>
    </row>
    <row r="142" spans="1:30" ht="24.75" customHeight="1">
      <c r="A142" s="768" t="s">
        <v>768</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760</v>
      </c>
      <c r="AD142" s="749"/>
    </row>
    <row r="143" spans="1:30" ht="24.75" customHeight="1">
      <c r="A143" s="298" t="s">
        <v>769</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760</v>
      </c>
      <c r="AD143" s="749"/>
    </row>
    <row r="144" spans="1:30" ht="24.75" customHeight="1">
      <c r="A144" s="298" t="s">
        <v>770</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760</v>
      </c>
      <c r="AD144" s="749"/>
    </row>
    <row r="145" spans="1:31" ht="24.75" customHeight="1">
      <c r="A145" s="1414" t="s">
        <v>771</v>
      </c>
      <c r="B145" s="355" t="s">
        <v>43</v>
      </c>
      <c r="C145" s="767">
        <v>46356</v>
      </c>
      <c r="D145" s="457" t="s">
        <v>60</v>
      </c>
      <c r="E145" s="767">
        <v>46029</v>
      </c>
      <c r="F145" s="298" t="s">
        <v>757</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772</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Q25:U69 L25:L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8"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773</v>
      </c>
      <c r="B2" s="377" t="s">
        <v>34</v>
      </c>
      <c r="C2" s="360">
        <v>45960</v>
      </c>
      <c r="D2" s="360" t="s">
        <v>50</v>
      </c>
      <c r="E2" s="360">
        <v>45905</v>
      </c>
      <c r="F2" s="360" t="s">
        <v>55</v>
      </c>
      <c r="G2" s="361"/>
      <c r="H2" s="362">
        <v>0</v>
      </c>
      <c r="I2" s="1149" t="s">
        <v>774</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774</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774</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774</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774</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0</v>
      </c>
      <c r="AA6" s="712">
        <v>0</v>
      </c>
      <c r="AB6" s="1347">
        <v>0</v>
      </c>
      <c r="AC6" s="1341"/>
    </row>
    <row r="7" spans="1:29" ht="39.75" customHeight="1">
      <c r="A7" s="755" t="s">
        <v>790</v>
      </c>
      <c r="B7" s="377" t="s">
        <v>34</v>
      </c>
      <c r="C7" s="704">
        <v>46107</v>
      </c>
      <c r="D7" s="704" t="s">
        <v>54</v>
      </c>
      <c r="E7" s="704">
        <v>45980</v>
      </c>
      <c r="F7" s="704" t="s">
        <v>53</v>
      </c>
      <c r="G7" s="705" t="s">
        <v>791</v>
      </c>
      <c r="H7" s="706">
        <v>82</v>
      </c>
      <c r="I7" s="706" t="s">
        <v>774</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774</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774</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774</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774</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774</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774</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774</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774</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774</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774</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774</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774</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691</v>
      </c>
      <c r="H21" s="1072">
        <v>0</v>
      </c>
      <c r="I21" s="304" t="s">
        <v>774</v>
      </c>
      <c r="J21" s="773" t="s">
        <v>30</v>
      </c>
      <c r="K21" s="362"/>
      <c r="L21" s="767" t="s">
        <v>260</v>
      </c>
      <c r="M21" s="773" t="s">
        <v>110</v>
      </c>
      <c r="N21" s="851">
        <v>6808.8</v>
      </c>
      <c r="O21" s="773" t="s">
        <v>110</v>
      </c>
      <c r="P21" s="1374" t="s">
        <v>38</v>
      </c>
      <c r="Q21" s="1069">
        <v>46087</v>
      </c>
      <c r="R21" s="363" t="s">
        <v>775</v>
      </c>
      <c r="S21" s="373" t="s">
        <v>776</v>
      </c>
      <c r="T21" s="373" t="s">
        <v>776</v>
      </c>
      <c r="U21" s="1070">
        <v>508</v>
      </c>
      <c r="V21" s="1373">
        <v>513</v>
      </c>
      <c r="W21" s="1064">
        <f t="shared" ref="W21" si="2">SUM(U21-V21)</f>
        <v>-5</v>
      </c>
      <c r="X21" s="365">
        <f t="shared" ref="X21" si="3">IFERROR($V21/$U21, 0)</f>
        <v>1.0098425196850394</v>
      </c>
      <c r="Y21" s="1076">
        <v>46105</v>
      </c>
      <c r="Z21" s="849">
        <v>0</v>
      </c>
      <c r="AA21" s="854">
        <v>0</v>
      </c>
      <c r="AB21" s="761">
        <v>0</v>
      </c>
      <c r="AC21" s="713" t="s">
        <v>689</v>
      </c>
    </row>
    <row r="22" spans="1:29" ht="39.75" customHeight="1">
      <c r="A22" s="755" t="s">
        <v>833</v>
      </c>
      <c r="B22" s="359" t="s">
        <v>28</v>
      </c>
      <c r="C22" s="704">
        <v>46080</v>
      </c>
      <c r="D22" s="366" t="s">
        <v>834</v>
      </c>
      <c r="E22" s="715">
        <v>45700</v>
      </c>
      <c r="F22" s="366" t="s">
        <v>59</v>
      </c>
      <c r="G22" s="715" t="s">
        <v>395</v>
      </c>
      <c r="H22" s="717">
        <v>81</v>
      </c>
      <c r="I22" s="1149" t="s">
        <v>774</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774</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774</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774</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774</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774</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774</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abSelected="1" topLeftCell="A80" workbookViewId="0">
      <pane xSplit="1" topLeftCell="Y207"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774</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774</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774</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774</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774</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774</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774</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774</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774</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774</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774</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774</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774</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774</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774</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774</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774</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774</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774</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774</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774</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774</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774</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774</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774</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774</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774</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774</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774</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774</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774</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774</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774</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774</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774</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774</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774</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774</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774</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774</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774</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774</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774</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774</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774</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774</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774</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774</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774</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774</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774</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774</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774</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774</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774</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774</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774</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774</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774</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774</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774</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774</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774</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774</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774</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774</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774</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774</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774</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774</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774</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774</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774</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774</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774</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774</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774</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774</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774</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774</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774</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774</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774</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774</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774</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774</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774</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774</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774</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774</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774</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774</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774</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774</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774</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774</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774</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774</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774</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774</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774</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774</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774</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774</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774</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774</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774</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774</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774</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774</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774</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774</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774</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774</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774</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774</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774</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774</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774</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774</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774</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774</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774</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774</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774</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774</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774</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774</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774</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6"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774</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774</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774</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774</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774</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774</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774</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774</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774</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774</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774</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774</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774</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774</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774</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774</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774</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774</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774</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774</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774</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774</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774</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774</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774</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774</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774</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774</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774</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774</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774</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774</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774</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774</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774</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774</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774</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774</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774</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774</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774</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774</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774</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774</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774</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774</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774</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774</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774</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774</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774</v>
      </c>
      <c r="J224" s="706" t="s">
        <v>30</v>
      </c>
      <c r="K224" s="715">
        <v>46038</v>
      </c>
      <c r="L224" s="717" t="s">
        <v>110</v>
      </c>
      <c r="M224" s="940">
        <v>66854</v>
      </c>
      <c r="N224" s="1415"/>
      <c r="O224" s="984"/>
      <c r="P224" s="717" t="s">
        <v>110</v>
      </c>
      <c r="Q224" s="835" t="s">
        <v>38</v>
      </c>
      <c r="R224" s="720">
        <v>46029</v>
      </c>
      <c r="S224" s="721">
        <v>5534</v>
      </c>
      <c r="T224" s="836">
        <v>5407</v>
      </c>
      <c r="U224" s="1416">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774</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774</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774</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774</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774</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774</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774</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774</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774</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774</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774</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774</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774</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774</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774</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774</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774</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774</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774</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774</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774</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774</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774</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774</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774</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774</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774</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774</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774</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774</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774</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774</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774</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774</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774</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774</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774</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774</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774</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774</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774</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774</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774</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774</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774</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774</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774</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774</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774</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774</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774</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774</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774</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774</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774</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774</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774</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774</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774</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774</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774</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774</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774</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774</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774</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774</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774</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774</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774</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774</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774</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774</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774</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774</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52479</v>
      </c>
      <c r="Q6" s="1413">
        <v>33743</v>
      </c>
      <c r="R6" s="1413">
        <v>111020</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22389</v>
      </c>
      <c r="Q9" s="1413">
        <v>8220</v>
      </c>
      <c r="R9" s="1413">
        <v>37797</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150696</v>
      </c>
      <c r="Q13" s="1413">
        <v>113546</v>
      </c>
      <c r="R13" s="1413">
        <v>315140</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773</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594</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773</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594</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594</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591</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594</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591</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594</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660</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666</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594</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660</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640</v>
      </c>
      <c r="B1328" s="1413"/>
      <c r="C1328" s="1413"/>
      <c r="D1328" s="1413">
        <v>753</v>
      </c>
      <c r="E1328" s="1413">
        <v>1289</v>
      </c>
      <c r="F1328" s="1413"/>
      <c r="G1328" s="1413">
        <v>2042</v>
      </c>
    </row>
    <row r="1329" spans="1:7">
      <c r="A1329" t="s">
        <v>663</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660</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640</v>
      </c>
      <c r="B1355" s="1413"/>
      <c r="C1355" s="1413">
        <v>1062</v>
      </c>
      <c r="D1355" s="1413">
        <v>1318</v>
      </c>
      <c r="E1355" s="1413">
        <v>1165</v>
      </c>
      <c r="F1355" s="1413"/>
      <c r="G1355" s="1413">
        <v>3545</v>
      </c>
    </row>
    <row r="1356" spans="1:7">
      <c r="A1356" t="s">
        <v>663</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640</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643</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655</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634</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674</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655</v>
      </c>
      <c r="B1417" s="1413">
        <v>225</v>
      </c>
      <c r="C1417" s="1413">
        <v>135</v>
      </c>
      <c r="D1417" s="1413"/>
      <c r="E1417" s="1413">
        <v>360</v>
      </c>
    </row>
    <row r="1418" spans="1:7">
      <c r="A1418" t="s">
        <v>793</v>
      </c>
      <c r="B1418" s="1413"/>
      <c r="C1418" s="1413"/>
      <c r="D1418" s="1413"/>
      <c r="E1418" s="1413"/>
    </row>
    <row r="1419" spans="1:7">
      <c r="A1419" t="s">
        <v>788</v>
      </c>
      <c r="B1419" s="1413"/>
      <c r="C1419" s="1413"/>
      <c r="D1419" s="1413"/>
      <c r="E1419" s="1413"/>
    </row>
    <row r="1420" spans="1:7">
      <c r="A1420" t="s">
        <v>674</v>
      </c>
      <c r="B1420" s="1413"/>
      <c r="C1420" s="1413"/>
      <c r="D1420" s="1413"/>
      <c r="E1420" s="1413"/>
    </row>
    <row r="1421" spans="1:7">
      <c r="A1421" t="s">
        <v>597</v>
      </c>
      <c r="B1421" s="1413">
        <v>735</v>
      </c>
      <c r="C1421" s="1413">
        <v>755</v>
      </c>
      <c r="D1421" s="1413"/>
      <c r="E1421" s="1413">
        <v>1490</v>
      </c>
    </row>
    <row r="1422" spans="1:7">
      <c r="A1422" t="s">
        <v>1435</v>
      </c>
      <c r="B1422" s="1413"/>
      <c r="C1422" s="1413">
        <v>513</v>
      </c>
      <c r="D1422" s="1413"/>
      <c r="E1422" s="1413">
        <v>513</v>
      </c>
    </row>
    <row r="1423" spans="1:7">
      <c r="A1423" t="s">
        <v>657</v>
      </c>
      <c r="B1423" s="1413"/>
      <c r="C1423" s="1413"/>
      <c r="D1423" s="1413"/>
      <c r="E1423" s="1413"/>
    </row>
    <row r="1424" spans="1:7">
      <c r="A1424" t="s">
        <v>557</v>
      </c>
      <c r="B1424" s="1413"/>
      <c r="C1424" s="1413"/>
      <c r="D1424" s="1413"/>
      <c r="E1424" s="1413"/>
    </row>
    <row r="1425" spans="1:5">
      <c r="A1425" t="s">
        <v>832</v>
      </c>
      <c r="B1425" s="1413"/>
      <c r="C1425" s="1413"/>
      <c r="D1425" s="1413"/>
      <c r="E1425" s="1413"/>
    </row>
    <row r="1426" spans="1:5">
      <c r="A1426" t="s">
        <v>671</v>
      </c>
      <c r="B1426" s="1413"/>
      <c r="C1426" s="1413"/>
      <c r="D1426" s="1413"/>
      <c r="E1426" s="1413"/>
    </row>
    <row r="1427" spans="1:5">
      <c r="A1427" t="s">
        <v>469</v>
      </c>
      <c r="B1427" s="1413">
        <v>960</v>
      </c>
      <c r="C1427" s="1413">
        <v>1403</v>
      </c>
      <c r="D1427" s="1413"/>
      <c r="E1427" s="1413">
        <v>2363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20" activePane="bottomLeft" state="frozen"/>
      <selection pane="bottomLeft" activeCell="A2824" sqref="A2824:XFD28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773</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773</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773</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594</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660</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660</v>
      </c>
      <c r="B2542" s="244" t="s">
        <v>52</v>
      </c>
      <c r="C2542" s="23">
        <v>46043</v>
      </c>
      <c r="D2542" s="89">
        <v>408</v>
      </c>
      <c r="F2542" s="1234"/>
      <c r="G2542" t="s">
        <v>2275</v>
      </c>
    </row>
    <row r="2543" spans="1:7">
      <c r="A2543" s="244" t="s">
        <v>666</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666</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1133</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640</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634</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655</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674</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655</v>
      </c>
      <c r="B2817" s="1335" t="s">
        <v>58</v>
      </c>
      <c r="C2817" s="23">
        <v>46101</v>
      </c>
      <c r="D2817" s="11">
        <v>212</v>
      </c>
      <c r="G2817" t="s">
        <v>1365</v>
      </c>
    </row>
    <row r="2818" spans="1:7">
      <c r="A2818" s="1337" t="s">
        <v>674</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655</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597</v>
      </c>
      <c r="B2823" s="1350" t="s">
        <v>54</v>
      </c>
      <c r="C2823" s="23">
        <v>46104</v>
      </c>
      <c r="D2823" s="11">
        <v>735</v>
      </c>
      <c r="G2823" t="s">
        <v>1365</v>
      </c>
    </row>
    <row r="2824" spans="1:7">
      <c r="A2824" s="1335" t="s">
        <v>655</v>
      </c>
      <c r="B2824" s="1335" t="s">
        <v>58</v>
      </c>
      <c r="C2824" s="23">
        <v>46105</v>
      </c>
      <c r="D2824" s="11">
        <v>135</v>
      </c>
      <c r="G2824" t="s">
        <v>1365</v>
      </c>
    </row>
    <row r="2825" spans="1:7">
      <c r="A2825" s="1336" t="s">
        <v>1435</v>
      </c>
      <c r="B2825" s="1336" t="s">
        <v>1368</v>
      </c>
      <c r="C2825" s="23">
        <v>46105</v>
      </c>
      <c r="D2825" s="11">
        <v>513</v>
      </c>
      <c r="G2825" t="s">
        <v>1365</v>
      </c>
    </row>
    <row r="2826" spans="1:7">
      <c r="A2826" s="1336" t="s">
        <v>657</v>
      </c>
      <c r="B2826" s="1336" t="s">
        <v>2414</v>
      </c>
      <c r="C2826" s="23">
        <v>46105</v>
      </c>
      <c r="F2826" s="1340" t="s">
        <v>1642</v>
      </c>
      <c r="G2826" t="s">
        <v>1365</v>
      </c>
    </row>
    <row r="2827" spans="1:7">
      <c r="A2827" s="1336" t="s">
        <v>597</v>
      </c>
      <c r="B2827" s="1336" t="s">
        <v>54</v>
      </c>
      <c r="C2827" s="23">
        <v>46105</v>
      </c>
      <c r="D2827" s="11">
        <v>755</v>
      </c>
      <c r="F2827" s="11" t="s">
        <v>2415</v>
      </c>
      <c r="G2827" t="s">
        <v>1365</v>
      </c>
    </row>
    <row r="2828" spans="1:7">
      <c r="A2828" s="1412" t="s">
        <v>508</v>
      </c>
      <c r="B2828" s="1412" t="s">
        <v>1368</v>
      </c>
      <c r="C2828" s="23">
        <v>46106</v>
      </c>
      <c r="G2828" t="s">
        <v>1365</v>
      </c>
    </row>
    <row r="2829" spans="1:7">
      <c r="A2829" s="1412" t="s">
        <v>557</v>
      </c>
      <c r="B2829" s="1412" t="s">
        <v>56</v>
      </c>
      <c r="C2829" s="23">
        <v>46106</v>
      </c>
      <c r="G2829" t="s">
        <v>1365</v>
      </c>
    </row>
    <row r="2830" spans="1:7">
      <c r="A2830" s="1335" t="s">
        <v>655</v>
      </c>
      <c r="B2830" s="1335" t="s">
        <v>58</v>
      </c>
      <c r="C2830" s="23">
        <v>46106</v>
      </c>
      <c r="G2830" t="s">
        <v>1365</v>
      </c>
    </row>
    <row r="2831" spans="1:7">
      <c r="A2831" s="1336" t="s">
        <v>597</v>
      </c>
      <c r="B2831" s="1336" t="s">
        <v>54</v>
      </c>
      <c r="C2831" s="23">
        <v>46106</v>
      </c>
      <c r="G2831" t="s">
        <v>1365</v>
      </c>
    </row>
    <row r="2832" spans="1:7">
      <c r="A2832" s="1336" t="s">
        <v>788</v>
      </c>
      <c r="B2832" s="1336" t="s">
        <v>2282</v>
      </c>
      <c r="C2832" s="23">
        <v>46106</v>
      </c>
      <c r="F2832" s="11" t="s">
        <v>2416</v>
      </c>
      <c r="G2832" t="s">
        <v>1365</v>
      </c>
    </row>
    <row r="2833" spans="1:7">
      <c r="A2833" s="1336" t="s">
        <v>655</v>
      </c>
      <c r="B2833" s="1336" t="s">
        <v>1368</v>
      </c>
      <c r="C2833" s="23">
        <v>46106</v>
      </c>
      <c r="G2833" t="s">
        <v>1365</v>
      </c>
    </row>
    <row r="2834" spans="1:7">
      <c r="A2834" s="1336" t="s">
        <v>674</v>
      </c>
      <c r="B2834" s="1336" t="s">
        <v>52</v>
      </c>
      <c r="C2834" s="23">
        <v>46106</v>
      </c>
      <c r="G2834" t="s">
        <v>1365</v>
      </c>
    </row>
    <row r="2835" spans="1:7">
      <c r="A2835" s="1336" t="s">
        <v>832</v>
      </c>
      <c r="B2835" s="1336" t="s">
        <v>1368</v>
      </c>
      <c r="C2835" s="23">
        <v>46106</v>
      </c>
      <c r="F2835" s="11" t="s">
        <v>2417</v>
      </c>
      <c r="G2835" t="s">
        <v>1365</v>
      </c>
    </row>
    <row r="2836" spans="1:7">
      <c r="A2836" s="1336" t="s">
        <v>671</v>
      </c>
      <c r="B2836" s="1336" t="s">
        <v>1368</v>
      </c>
      <c r="C2836" s="23">
        <v>46106</v>
      </c>
      <c r="G2836" t="s">
        <v>1365</v>
      </c>
    </row>
    <row r="2837" spans="1:7">
      <c r="A2837" s="1336" t="s">
        <v>657</v>
      </c>
      <c r="B2837" s="1336" t="s">
        <v>2418</v>
      </c>
      <c r="C2837" s="23">
        <v>46106</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0</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856B180-65B6-43D8-8B14-753750BF998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2026-03-25T16:11:16Z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