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66" documentId="8_{DCF85A03-1EEC-410A-B6A1-333228F65FDB}" xr6:coauthVersionLast="47" xr6:coauthVersionMax="47" xr10:uidLastSave="{41FA77D0-5C6E-4483-991E-BA48817B767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36" r:id="rId12"/>
    <pivotCache cacheId="1239" r:id="rId13"/>
    <pivotCache cacheId="1242" r:id="rId14"/>
    <pivotCache cacheId="1245" r:id="rId15"/>
    <pivotCache cacheId="1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1" i="30"/>
  <c r="V165" i="30"/>
  <c r="V23" i="30"/>
  <c r="V163" i="30"/>
  <c r="V9" i="30"/>
  <c r="V8" i="30"/>
  <c r="V164" i="30"/>
  <c r="V4" i="30"/>
  <c r="V166"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<sst xmlns="http://schemas.openxmlformats.org/spreadsheetml/2006/main" count="20556" uniqueCount="2565">
  <si>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</si>
  <si>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</si>
  <si>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</si>
  <si>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</si>
  <si>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</si>
  <si>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</si>
  <si>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</si>
  <si>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</si>
  <si>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</si>
  <si>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</si>
  <si>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</si>
  <si>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</si>
  <si>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</si>
  <si>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</si>
  <si>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</si>
  <si>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</si>
  <si>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</si>
  <si>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</si>
  <si>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</si>
  <si>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</si>
  <si>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</si>
  <si>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</si>
  <si>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</si>
  <si>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</si>
  <si>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</si>
  <si>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</si>
  <si>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</si>
  <si>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</si>
  <si>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</si>
  <si>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</si>
  <si>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</si>
  <si>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</si>
  <si>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</si>
  <si>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</si>
  <si>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</si>
  <si>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</si>
  <si>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</si>
  <si>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</si>
  <si>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</si>
  <si>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</si>
  <si>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</si>
  <si>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</si>
  <si>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</si>
  <si>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</si>
  <si>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</si>
  <si>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</si>
  <si>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</si>
  <si>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</si>
  <si>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</si>
  <si>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</si>
  <si>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</si>
  <si>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</si>
  <si>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</si>
  <si>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</si>
  <si>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</si>
  <si>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</si>
  <si>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</si>
  <si>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</si>
  <si>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</si>
  <si>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</si>
  <si>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</si>
  <si>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</si>
  <si>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</si>
  <si>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</si>
  <si>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</si>
  <si>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</si>
  <si>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</si>
  <si>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</si>
  <si>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</si>
  <si>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</si>
  <si>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</si>
  <si>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</si>
  <si>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</si>
  <si>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</si>
  <si>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</si>
  <si>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</si>
  <si>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</si>
  <si>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</si>
  <si>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</si>
  <si>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</si>
  <si>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</si>
  <si>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</si>
  <si>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</si>
  <si>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</si>
  <si>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</si>
  <si>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</si>
  <si>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</si>
  <si>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</si>
  <si>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</si>
  <si>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</si>
  <si>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</si>
  <si>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</si>
  <si>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</si>
  <si>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</si>
  <si>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</si>
  <si>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</si>
  <si>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</si>
  <si>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</si>
  <si>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</si>
  <si>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</si>
  <si>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</si>
  <si>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</si>
  <si>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</si>
  <si>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</si>
  <si>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</si>
  <si>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</si>
  <si>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</si>
  <si>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</si>
  <si>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</si>
  <si>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</si>
  <si>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</si>
  <si>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</si>
  <si>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</si>
  <si>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</si>
  <si>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</si>
  <si>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</si>
  <si>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</si>
  <si>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</si>
  <si>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</si>
  <si>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</si>
  <si>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</si>
  <si>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</si>
  <si>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</si>
  <si>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</si>
  <si>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</si>
  <si>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</si>
  <si>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</si>
  <si>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</si>
  <si>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</si>
  <si>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</si>
  <si>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</si>
  <si>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</si>
  <si>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</si>
  <si>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</si>
  <si>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</si>
  <si>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</si>
  <si>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</si>
  <si>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</si>
  <si>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</si>
  <si>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</si>
  <si>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</si>
  <si>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</si>
  <si>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</si>
  <si>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</si>
  <si>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</si>
  <si>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</si>
  <si>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</si>
  <si>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</si>
  <si>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</si>
  <si>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</si>
  <si>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</si>
  <si>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</si>
  <si>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</si>
  <si>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</si>
  <si>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</si>
  <si>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</si>
  <si>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</si>
  <si>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</si>
  <si>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</si>
  <si>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</si>
  <si>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</si>
  <si>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</si>
  <si>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</si>
  <si>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</si>
  <si>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</si>
  <si>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</si>
  <si>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</si>
  <si>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</si>
  <si>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</si>
  <si>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</si>
  <si>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</si>
  <si>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</si>
  <si>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</si>
  <si>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</si>
  <si>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</si>
  <si>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</si>
  <si>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</si>
  <si>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</si>
  <si>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</si>
  <si>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</si>
  <si>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</si>
  <si>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</si>
  <si>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</si>
  <si>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</si>
  <si>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</si>
  <si>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</si>
  <si>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</si>
  <si>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</si>
  <si>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</si>
  <si>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</si>
  <si>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</si>
  <si>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</si>
  <si>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</si>
  <si>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</si>
  <si>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</si>
  <si>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</si>
  <si>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</si>
  <si>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</si>
  <si>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</si>
  <si>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</si>
  <si>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</si>
  <si>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</si>
  <si>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</si>
  <si>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</si>
  <si>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</si>
  <si>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</si>
  <si>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</si>
  <si>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</si>
  <si>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</si>
  <si>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</si>
  <si>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</si>
  <si>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</si>
  <si>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</si>
  <si>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</si>
  <si>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</si>
  <si>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</si>
  <si>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</si>
  <si>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</si>
  <si>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</si>
  <si>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</si>
  <si>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</si>
  <si>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</si>
  <si>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</si>
  <si>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</si>
  <si>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</si>
  <si>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</si>
  <si>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</si>
  <si>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</si>
  <si>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</si>
  <si>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</si>
  <si>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</si>
  <si>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</si>
  <si>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</si>
  <si>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</si>
  <si>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</si>
  <si>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</si>
  <si>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</si>
  <si>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</si>
  <si>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</si>
  <si>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</si>
  <si>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</si>
  <si>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</si>
  <si>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</si>
  <si>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</si>
  <si>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</si>
  <si>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</si>
  <si>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</si>
  <si>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</si>
  <si>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</si>
  <si>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</si>
  <si>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</si>
  <si>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</si>
  <si>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</si>
  <si>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</si>
  <si>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</si>
  <si>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</si>
  <si>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</si>
  <si>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</si>
  <si>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</si>
  <si>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</si>
  <si>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</si>
  <si>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</si>
  <si>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</si>
  <si>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</si>
  <si>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</si>
  <si>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</si>
  <si>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</si>
  <si>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</si>
  <si>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</si>
  <si>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</si>
  <si>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</si>
  <si>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</si>
  <si>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</si>
  <si>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</si>
  <si>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</si>
  <si>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</si>
  <si>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</si>
  <si>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</si>
  <si>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</si>
  <si>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</si>
  <si>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</si>
  <si>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</si>
  <si>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</si>
  <si>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</si>
  <si>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</si>
  <si>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</si>
  <si>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</si>
  <si>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</si>
  <si>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</si>
  <si>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</si>
  <si>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</si>
  <si>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</si>
  <si>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</si>
  <si>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</si>
  <si>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</si>
  <si>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</si>
  <si>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</si>
  <si>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</si>
  <si>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</si>
  <si>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</si>
  <si>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</si>
  <si>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</si>
  <si>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</si>
  <si>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</si>
  <si>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</si>
  <si>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</si>
  <si>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</si>
  <si>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</si>
  <si>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</si>
  <si>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</si>
  <si>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</si>
  <si>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</si>
  <si>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</si>
  <si>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</si>
  <si>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</si>
  <si>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</si>
  <si>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</si>
  <si>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</si>
  <si>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</si>
  <si>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</si>
  <si>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</si>
  <si>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</si>
  <si>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</si>
  <si>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</si>
  <si>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</si>
  <si>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</si>
  <si>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</si>
  <si>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</si>
  <si>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</si>
  <si>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</si>
  <si>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</si>
  <si>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</si>
  <si>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</si>
  <si>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</si>
  <si>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</si>
  <si>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</si>
  <si>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</si>
  <si>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</si>
  <si>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</si>
  <si>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</si>
  <si>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</si>
  <si>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</si>
  <si>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</si>
  <si>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</si>
  <si>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</si>
  <si>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</si>
  <si>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</si>
  <si>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</si>
  <si>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</si>
  <si>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</si>
  <si>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</si>
  <si>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</si>
  <si>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</si>
  <si>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</si>
  <si>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</si>
  <si>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</si>
  <si>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</si>
  <si>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</si>
  <si>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</si>
  <si>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</si>
  <si>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</si>
  <si>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</si>
  <si>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</si>
  <si>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</si>
  <si>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</si>
  <si>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</si>
  <si>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</si>
  <si>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</si>
  <si>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</si>
  <si>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</si>
  <si>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</si>
  <si>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</si>
  <si>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</si>
  <si>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</si>
  <si>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</si>
  <si>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</si>
  <si>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</si>
  <si>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</si>
  <si>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</si>
  <si>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</si>
  <si>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</si>
  <si>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</si>
  <si>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</si>
  <si>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</si>
  <si>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</si>
  <si>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</si>
  <si>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</si>
  <si>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</si>
  <si>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</si>
  <si>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</si>
  <si>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</si>
  <si>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</si>
  <si>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</si>
  <si>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</si>
  <si>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</si>
  <si>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</si>
  <si>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</si>
  <si>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</si>
  <si>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</si>
  <si>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</si>
  <si>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</si>
  <si>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</si>
  <si>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</si>
  <si>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</si>
  <si>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</si>
  <si>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</si>
  <si>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</si>
  <si>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</si>
  <si>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</si>
  <si>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</si>
  <si>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</si>
  <si>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</si>
  <si>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</si>
  <si>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</si>
  <si>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</si>
  <si>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</si>
  <si>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</si>
  <si>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</si>
  <si>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</si>
  <si>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</si>
  <si>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</si>
  <si>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</si>
  <si>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</si>
  <si>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</si>
  <si>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</si>
  <si>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</si>
  <si>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</si>
  <si>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</si>
  <si>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</si>
  <si>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</si>
  <si>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</si>
  <si>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</si>
  <si>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</si>
  <si>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</si>
  <si>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</si>
  <si>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</si>
  <si>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</si>
  <si>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</si>
  <si>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</si>
  <si>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</si>
  <si>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</si>
  <si>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</si>
  <si>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</si>
  <si>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</si>
  <si>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</si>
  <si>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</si>
  <si>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</si>
  <si>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</si>
  <si>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</si>
  <si>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</si>
  <si>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</si>
  <si>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</si>
  <si>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</si>
  <si>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</si>
  <si>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</si>
  <si>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</si>
  <si>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</si>
  <si>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</si>
  <si>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</si>
  <si>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</si>
  <si>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</si>
  <si>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</si>
  <si>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</si>
  <si>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</si>
  <si>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</si>
  <si>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</si>
  <si>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</si>
  <si>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</si>
  <si>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</si>
  <si>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</si>
  <si>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</si>
  <si>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</si>
  <si>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</si>
  <si>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</si>
  <si>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</si>
  <si>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</si>
  <si>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</si>
  <si>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</si>
  <si>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</si>
  <si>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</si>
  <si>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</si>
  <si>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</si>
  <si>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</si>
  <si>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</si>
  <si>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</si>
  <si>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</si>
  <si>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</si>
  <si>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</si>
  <si>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</si>
  <si>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</si>
  <si>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</si>
  <si>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</si>
  <si>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</si>
  <si>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</si>
  <si>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</si>
  <si>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</si>
  <si>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</si>
  <si>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</si>
  <si>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</si>
  <si>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</si>
  <si>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</si>
  <si>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</si>
  <si>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</si>
  <si>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</si>
  <si>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</si>
  <si>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</si>
  <si>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</si>
  <si>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</si>
  <si>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</si>
  <si>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</si>
  <si>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</si>
  <si>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</si>
  <si>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</si>
  <si>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</si>
  <si>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</si>
  <si>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</si>
  <si>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</si>
  <si>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</si>
  <si>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</si>
  <si>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</si>
  <si>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</si>
  <si>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</si>
  <si>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</si>
  <si>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</si>
  <si>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</si>
  <si>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</si>
  <si>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</si>
  <si>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</si>
  <si>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</si>
  <si>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</si>
  <si>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</si>
  <si>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</si>
  <si>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</si>
  <si>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</si>
  <si>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</si>
  <si>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</si>
  <si>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</si>
  <si>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</si>
  <si>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</si>
  <si>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</si>
  <si>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</si>
  <si>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</si>
  <si>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</si>
  <si>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</si>
  <si>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</si>
  <si>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</si>
  <si>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</si>
  <si>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</si>
  <si>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</si>
  <si>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</si>
  <si>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</si>
  <si>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</si>
  <si>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</si>
  <si>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</si>
  <si>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</si>
  <si>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</si>
  <si>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</si>
  <si>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</si>
  <si>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</si>
  <si>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</si>
  <si>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</si>
  <si>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</si>
  <si>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</si>
  <si>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</si>
  <si>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</si>
  <si>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</si>
  <si>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</si>
  <si>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</si>
  <si>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</si>
  <si>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</si>
  <si>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</si>
  <si>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</si>
  <si>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</si>
  <si>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</si>
  <si>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</si>
  <si>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</si>
  <si>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</si>
  <si>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</si>
  <si>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</si>
  <si>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</si>
  <si>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</si>
  <si>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</si>
  <si>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</si>
  <si>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</si>
  <si>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</si>
  <si>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</si>
  <si>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</si>
  <si>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</si>
  <si>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</si>
  <si>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</si>
  <si>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</si>
  <si>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</si>
  <si>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</si>
  <si>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</si>
  <si>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</si>
  <si>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</si>
  <si>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</si>
  <si>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t>Completed on Track</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</si>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</sst>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145</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9" t="s">
        <v>0</v>
      </c>
      <c r="B1" s="1479"/>
      <c r="C1" s="1479"/>
      <c r="D1" s="1479"/>
      <c r="E1" s="1479"/>
      <c r="F1" s="1479"/>
      <c r="G1" s="1479"/>
      <c r="H1" s="1479"/>
      <c r="I1" s="1479"/>
      <c r="J1" s="1479"/>
      <c r="K1" s="1479"/>
      <c r="L1" s="1479"/>
      <c r="M1" s="1479"/>
      <c r="N1" s="1479"/>
      <c r="O1" s="1479"/>
      <c r="P1" s="1479"/>
      <c r="Q1" s="1011"/>
      <c r="S1" s="1011"/>
      <c r="T1" s="1011"/>
      <c r="U1" s="1011"/>
      <c r="V1" s="1011"/>
      <c r="W1" s="1011"/>
      <c r="X1" s="1011"/>
      <c r="Y1" s="1011"/>
      <c r="Z1" s="1011"/>
    </row>
    <row r="2" spans="1:26" ht="24.95" customHeight="1">
      <c r="A2" s="1480" t="str">
        <f ca="1">"Last Updated: "&amp;TEXT(NOW(),"MM/DD/YYYY  h:mm AM/PM")</f>
        <v>Last Updated: 05/11/2026  3:56 PM</v>
      </c>
      <c r="B2" s="1480"/>
      <c r="C2" s="1480"/>
      <c r="D2" s="1480"/>
      <c r="E2" s="1480"/>
      <c r="F2" s="1480"/>
      <c r="G2" s="1480"/>
      <c r="H2" s="1480"/>
      <c r="I2" s="1480"/>
      <c r="J2" s="1480"/>
      <c r="K2" s="1480"/>
      <c r="L2" s="1480"/>
      <c r="M2" s="1480"/>
      <c r="N2" s="1480"/>
      <c r="O2" s="1480"/>
      <c r="P2" s="1480"/>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3" t="s">
        <v>1</v>
      </c>
      <c r="B4" s="1503"/>
      <c r="C4" s="1503"/>
      <c r="D4" s="1503"/>
      <c r="E4" s="1503"/>
      <c r="F4" s="1503"/>
      <c r="G4" s="1503"/>
      <c r="H4" s="1503"/>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1" t="s">
        <v>7</v>
      </c>
      <c r="B7" s="1481"/>
      <c r="C7" s="1481"/>
      <c r="D7" s="1481"/>
      <c r="E7" s="1481"/>
      <c r="F7" s="1481"/>
      <c r="G7" s="1481"/>
      <c r="H7" s="1481"/>
      <c r="I7" s="1481"/>
      <c r="J7" s="1481"/>
      <c r="K7" s="1481"/>
      <c r="L7" s="1481"/>
      <c r="M7" s="1481"/>
      <c r="N7" s="1481"/>
      <c r="O7" s="1481"/>
      <c r="P7" s="1481"/>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2" t="s">
        <v>8</v>
      </c>
      <c r="B9" s="1483"/>
      <c r="C9" s="1011"/>
      <c r="D9" s="1462" t="s">
        <v>9</v>
      </c>
      <c r="E9" s="1463"/>
      <c r="F9" s="1464"/>
      <c r="G9" s="1011"/>
      <c r="H9" s="1462" t="s">
        <v>10</v>
      </c>
      <c r="I9" s="1463"/>
      <c r="J9" s="1464"/>
      <c r="K9" s="1011"/>
      <c r="L9" s="1462" t="s">
        <v>11</v>
      </c>
      <c r="M9" s="1463"/>
      <c r="N9" s="1464"/>
      <c r="O9" s="1011"/>
      <c r="P9" s="1011"/>
      <c r="Q9" s="1011"/>
      <c r="R9" s="1011"/>
      <c r="S9" s="1011"/>
      <c r="T9" s="1011"/>
      <c r="U9" s="1011"/>
      <c r="V9" s="1011"/>
      <c r="W9" s="1011"/>
      <c r="X9" s="1011"/>
      <c r="Y9" s="1011"/>
      <c r="Z9" s="1011"/>
    </row>
    <row r="10" spans="1:26" ht="50.1" customHeight="1">
      <c r="A10" s="146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171</v>
      </c>
      <c r="B10" s="1470"/>
      <c r="C10" s="1011"/>
      <c r="D10" s="146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1029152</v>
      </c>
      <c r="E10" s="1469"/>
      <c r="F10" s="1470"/>
      <c r="G10" s="1011"/>
      <c r="H10" s="148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51751</v>
      </c>
      <c r="I10" s="1485"/>
      <c r="J10" s="1486"/>
      <c r="K10" s="1011"/>
      <c r="L10" s="148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977401</v>
      </c>
      <c r="M10" s="1488"/>
      <c r="N10" s="148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2" t="s">
        <v>12</v>
      </c>
      <c r="B12" s="1464"/>
      <c r="C12" s="1011"/>
      <c r="D12" s="1462" t="s">
        <v>13</v>
      </c>
      <c r="E12" s="1463"/>
      <c r="F12" s="1464"/>
      <c r="G12" s="1011"/>
      <c r="H12" s="1462" t="s">
        <v>14</v>
      </c>
      <c r="I12" s="1463"/>
      <c r="J12" s="1464"/>
      <c r="K12" s="1011"/>
      <c r="L12" s="1462" t="s">
        <v>15</v>
      </c>
      <c r="M12" s="1463"/>
      <c r="N12" s="1464"/>
      <c r="O12" s="1011"/>
      <c r="P12" s="1011"/>
      <c r="Q12" s="1011"/>
      <c r="R12" s="1011"/>
      <c r="S12" s="1011"/>
      <c r="T12" s="1011"/>
      <c r="U12" s="1011"/>
      <c r="V12" s="1011"/>
      <c r="W12" s="1011"/>
      <c r="X12" s="1011"/>
      <c r="Y12" s="1011"/>
      <c r="Z12" s="1011"/>
    </row>
    <row r="13" spans="1:26" ht="50.1" customHeight="1">
      <c r="A13" s="1490">
        <f>IFERROR(H10/D10,0)</f>
        <v>5.0285089083050898E-2</v>
      </c>
      <c r="B13" s="1491"/>
      <c r="C13" s="1011"/>
      <c r="D13" s="146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11953007.1</v>
      </c>
      <c r="E13" s="1466"/>
      <c r="F13" s="1467"/>
      <c r="G13" s="1011"/>
      <c r="H13" s="146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10384</v>
      </c>
      <c r="I13" s="1469"/>
      <c r="J13" s="1470"/>
      <c r="K13" s="1011"/>
      <c r="L13" s="1476">
        <f>COUNTA('Pending Resto-COP Packages'!A7:A52)</f>
        <v>34</v>
      </c>
      <c r="M13" s="1477"/>
      <c r="N13" s="1478"/>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1" t="s">
        <v>16</v>
      </c>
      <c r="B15" s="1471"/>
      <c r="C15" s="1471"/>
      <c r="D15" s="1471"/>
      <c r="E15" s="1011"/>
      <c r="F15" s="1471" t="s">
        <v>17</v>
      </c>
      <c r="G15" s="1471"/>
      <c r="H15" s="1471"/>
      <c r="I15" s="1471"/>
      <c r="J15" s="1011"/>
      <c r="K15" s="1471" t="s">
        <v>18</v>
      </c>
      <c r="L15" s="1471"/>
      <c r="M15" s="1471"/>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1"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14</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70214</v>
      </c>
      <c r="I17" s="1403" cm="1">
        <f t="array" ref="I17">SUMPRODUCT(--(IF($B$5="All",TRUE,'Tillman UG Footage'!B2:B191=$B$5))*--('Tillman UG Footage'!P2:P191="In Process")*--(IF($F$5="All",TRUE,ISNUMBER(FIND($F$5,'Tillman UG Footage'!D2:D191&amp;" "))))*--(IF($H$5="All",TRUE,ISNUMBER(FIND($H$5,'Tillman UG Footage'!F2:F191&amp;" "))))*(IF(ISNUMBER('Tillman UG Footage'!N2:N191),'Tillman UG Footage'!N2:N191,0)))</f>
        <v>842888.25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401">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4</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9415</v>
      </c>
      <c r="D18" s="1402"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0.41720658523632503</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4"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2">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1"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3"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1">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2"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3</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13274</v>
      </c>
      <c r="I20" s="1404" cm="1">
        <f t="array" ref="I20">SUMPRODUCT(--(IF($B$5="All",TRUE,'Tillman UG Footage'!B2:B191=$B$5))*--('Tillman UG Footage'!P2:P191="Completed")*--(IF($F$5="All",TRUE,ISNUMBER(FIND($F$5,'Tillman UG Footage'!D2:D191&amp;" "))))*--(IF($H$5="All",TRUE,ISNUMBER(FIND($H$5,'Tillman UG Footage'!F2:F191&amp;" "))))*IF(ISNUMBER('Tillman UG Footage'!N2:N191),'Tillman UG Footage'!N2:N191,0))</f>
        <v>198016.65000000002</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1"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1042426</v>
      </c>
      <c r="I21" s="1405">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2"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1"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2"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5.0285089083050898E-2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1" t="s">
        <v>44</v>
      </c>
      <c r="B27" s="1471"/>
      <c r="C27" s="1471"/>
      <c r="D27" s="1471"/>
      <c r="F27" s="1472" t="s">
        <v>45</v>
      </c>
      <c r="G27" s="1472"/>
      <c r="H27" s="1472"/>
      <c r="I27" s="1472"/>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3" t="s">
        <v>65</v>
      </c>
      <c r="B39" s="1473"/>
      <c r="C39" s="1473"/>
      <c r="D39" s="1473"/>
      <c r="E39" s="1473"/>
      <c r="F39" s="1473"/>
      <c r="G39" s="1473"/>
      <c r="H39" s="1473"/>
      <c r="I39" s="1473"/>
      <c r="J39" s="1473"/>
      <c r="K39" s="1474"/>
      <c r="L39" s="1474"/>
      <c r="M39" s="1474"/>
      <c r="N39" s="1474"/>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5" t="s">
        <v>66</v>
      </c>
      <c r="B60" s="1475"/>
      <c r="C60" s="1475"/>
      <c r="D60" s="1475"/>
      <c r="E60" s="1475"/>
      <c r="F60" s="1475"/>
      <c r="G60" s="1475"/>
      <c r="H60" s="1475"/>
      <c r="I60" s="1475"/>
      <c r="J60" s="1475"/>
      <c r="K60" s="1475"/>
      <c r="L60" s="1475"/>
      <c r="M60" s="1475"/>
      <c r="N60" s="1475"/>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6">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6">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6">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6">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6">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6">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6">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6">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6">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6">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6">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6">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6">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6">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6">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6">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6">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6">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6">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6">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6">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6">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6">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6">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6">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6">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6">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6">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6">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6">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6">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6">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6">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6">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6">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6">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6">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6">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6"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6"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6" t="str">
        <f>IF('Pending Resto-COP Packages'!A43="","",'Pending Resto-COP Packages'!N43)</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B39" activePane="topRight" state="frozen"/>
      <selection pane="topRight" activeCell="W45" sqref="W4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1" t="s">
        <v>542</v>
      </c>
      <c r="B2" s="1266" t="s">
        <v>543</v>
      </c>
      <c r="C2" s="1414">
        <v>46199</v>
      </c>
      <c r="D2" s="358" t="s">
        <v>50</v>
      </c>
      <c r="E2" s="1413">
        <v>46143</v>
      </c>
      <c r="F2" s="1412" t="s">
        <v>59</v>
      </c>
      <c r="G2" s="1253" t="s">
        <v>544</v>
      </c>
      <c r="H2" s="1504">
        <v>21</v>
      </c>
      <c r="I2" s="372" t="s">
        <v>545</v>
      </c>
      <c r="J2" s="1063" t="s">
        <v>30</v>
      </c>
      <c r="K2" s="1505"/>
      <c r="L2" s="1413">
        <v>46147</v>
      </c>
      <c r="M2" s="372" t="s">
        <v>110</v>
      </c>
      <c r="N2" s="995">
        <v>81882</v>
      </c>
      <c r="O2" s="372" t="s">
        <v>110</v>
      </c>
      <c r="P2" s="708" t="s">
        <v>35</v>
      </c>
      <c r="Q2" s="1506">
        <v>46146</v>
      </c>
      <c r="R2" s="703"/>
      <c r="S2" s="1506"/>
      <c r="T2" s="1506"/>
      <c r="U2" s="1506"/>
      <c r="V2" s="1507">
        <v>6481</v>
      </c>
      <c r="W2" s="1238"/>
      <c r="X2" s="1508">
        <f>SUM(V2-W2)</f>
        <v>6481</v>
      </c>
      <c r="Y2" s="1254">
        <f>IFERROR($W2/$V2, 0)</f>
        <v>0</v>
      </c>
      <c r="Z2" s="1506"/>
      <c r="AA2" s="698">
        <v>0</v>
      </c>
      <c r="AB2" s="698">
        <v>0</v>
      </c>
      <c r="AC2" s="1061">
        <v>0</v>
      </c>
      <c r="AD2" s="1048" t="s">
        <v>546</v>
      </c>
      <c r="AE2" s="715"/>
    </row>
    <row r="3" spans="1:31" s="716" customFormat="1" ht="24.75" customHeight="1">
      <c r="A3" s="1411" t="s">
        <v>547</v>
      </c>
      <c r="B3" s="1266" t="s">
        <v>543</v>
      </c>
      <c r="C3" s="1414">
        <v>46199</v>
      </c>
      <c r="D3" s="358" t="s">
        <v>50</v>
      </c>
      <c r="E3" s="1413">
        <v>46143</v>
      </c>
      <c r="F3" s="1412" t="s">
        <v>59</v>
      </c>
      <c r="G3" s="1253" t="s">
        <v>548</v>
      </c>
      <c r="H3" s="1504">
        <v>46</v>
      </c>
      <c r="I3" s="372" t="s">
        <v>545</v>
      </c>
      <c r="J3" s="1063" t="s">
        <v>30</v>
      </c>
      <c r="K3" s="1505"/>
      <c r="L3" s="1413">
        <v>46147</v>
      </c>
      <c r="M3" s="372" t="s">
        <v>110</v>
      </c>
      <c r="N3" s="995">
        <v>71754.5</v>
      </c>
      <c r="O3" s="372" t="s">
        <v>110</v>
      </c>
      <c r="P3" s="708" t="s">
        <v>35</v>
      </c>
      <c r="Q3" s="1506">
        <v>46147</v>
      </c>
      <c r="R3" s="703"/>
      <c r="S3" s="1506"/>
      <c r="T3" s="1506"/>
      <c r="U3" s="1506"/>
      <c r="V3" s="1507">
        <v>5649</v>
      </c>
      <c r="W3" s="1238"/>
      <c r="X3" s="1508">
        <f>SUM(V3-W3)</f>
        <v>5649</v>
      </c>
      <c r="Y3" s="1254">
        <f>IFERROR($W3/$V3, 0)</f>
        <v>0</v>
      </c>
      <c r="Z3" s="1506"/>
      <c r="AA3" s="698">
        <v>0</v>
      </c>
      <c r="AB3" s="698">
        <v>0</v>
      </c>
      <c r="AC3" s="1061">
        <v>0</v>
      </c>
      <c r="AD3" s="1048" t="s">
        <v>549</v>
      </c>
      <c r="AE3" s="715"/>
    </row>
    <row r="4" spans="1:31" s="716" customFormat="1" ht="24.75" customHeight="1">
      <c r="A4" s="1411" t="s">
        <v>550</v>
      </c>
      <c r="B4" s="1266" t="s">
        <v>543</v>
      </c>
      <c r="C4" s="1414">
        <v>46199</v>
      </c>
      <c r="D4" s="1414" t="s">
        <v>472</v>
      </c>
      <c r="E4" s="1413">
        <v>46148</v>
      </c>
      <c r="F4" s="1412" t="s">
        <v>59</v>
      </c>
      <c r="G4" s="1253"/>
      <c r="H4" s="1504">
        <v>94</v>
      </c>
      <c r="I4" s="372" t="s">
        <v>545</v>
      </c>
      <c r="J4" s="1063" t="s">
        <v>30</v>
      </c>
      <c r="K4" s="1505"/>
      <c r="L4" s="1413"/>
      <c r="M4" s="372" t="s">
        <v>110</v>
      </c>
      <c r="N4" s="995">
        <v>94021.5</v>
      </c>
      <c r="O4" s="372" t="s">
        <v>110</v>
      </c>
      <c r="P4" s="708" t="s">
        <v>32</v>
      </c>
      <c r="Q4" s="1506"/>
      <c r="R4" s="703"/>
      <c r="S4" s="1506"/>
      <c r="T4" s="1506"/>
      <c r="U4" s="1506"/>
      <c r="V4" s="1507">
        <v>7741</v>
      </c>
      <c r="W4" s="1238"/>
      <c r="X4" s="1508">
        <f>SUM(V4-W4)</f>
        <v>7741</v>
      </c>
      <c r="Y4" s="1254">
        <f>IFERROR($W4/$V4, 0)</f>
        <v>0</v>
      </c>
      <c r="Z4" s="1506"/>
      <c r="AA4" s="698">
        <v>0</v>
      </c>
      <c r="AB4" s="698">
        <v>0</v>
      </c>
      <c r="AC4" s="1061">
        <v>0</v>
      </c>
      <c r="AD4" s="1048" t="s">
        <v>551</v>
      </c>
      <c r="AE4" s="715"/>
    </row>
    <row r="5" spans="1:31" s="716" customFormat="1" ht="24.75" customHeight="1">
      <c r="A5" s="1411" t="s">
        <v>552</v>
      </c>
      <c r="B5" s="1266" t="s">
        <v>543</v>
      </c>
      <c r="C5" s="1414">
        <v>46199</v>
      </c>
      <c r="D5" s="1414"/>
      <c r="E5" s="1413"/>
      <c r="F5" s="1412"/>
      <c r="G5" s="1253"/>
      <c r="H5" s="1504">
        <v>65</v>
      </c>
      <c r="I5" s="372" t="s">
        <v>545</v>
      </c>
      <c r="J5" s="1063" t="s">
        <v>30</v>
      </c>
      <c r="K5" s="1505"/>
      <c r="L5" s="1413"/>
      <c r="M5" s="372" t="s">
        <v>110</v>
      </c>
      <c r="N5" s="995">
        <v>97544</v>
      </c>
      <c r="O5" s="372" t="s">
        <v>110</v>
      </c>
      <c r="P5" s="708" t="s">
        <v>32</v>
      </c>
      <c r="Q5" s="1506"/>
      <c r="R5" s="703"/>
      <c r="S5" s="1506"/>
      <c r="T5" s="1506"/>
      <c r="U5" s="1506"/>
      <c r="V5" s="1507">
        <v>7771</v>
      </c>
      <c r="W5" s="1238"/>
      <c r="X5" s="1508">
        <f>SUM(V5-W5)</f>
        <v>7771</v>
      </c>
      <c r="Y5" s="1254">
        <f>IFERROR($W5/$V5, 0)</f>
        <v>0</v>
      </c>
      <c r="Z5" s="1506"/>
      <c r="AA5" s="698">
        <v>0</v>
      </c>
      <c r="AB5" s="698">
        <v>0</v>
      </c>
      <c r="AC5" s="1061">
        <v>0</v>
      </c>
      <c r="AD5" s="1048" t="s">
        <v>551</v>
      </c>
      <c r="AE5" s="715"/>
    </row>
    <row r="6" spans="1:31" s="716" customFormat="1" ht="24.75" customHeight="1">
      <c r="A6" s="1411" t="s">
        <v>553</v>
      </c>
      <c r="B6" s="1266" t="s">
        <v>543</v>
      </c>
      <c r="C6" s="1414">
        <v>46199</v>
      </c>
      <c r="D6" s="1414"/>
      <c r="E6" s="1413"/>
      <c r="F6" s="1412"/>
      <c r="G6" s="1253"/>
      <c r="H6" s="1504">
        <v>31</v>
      </c>
      <c r="I6" s="372" t="s">
        <v>545</v>
      </c>
      <c r="J6" s="1063" t="s">
        <v>30</v>
      </c>
      <c r="K6" s="1505"/>
      <c r="L6" s="1413"/>
      <c r="M6" s="372" t="s">
        <v>110</v>
      </c>
      <c r="N6" s="995">
        <v>73945</v>
      </c>
      <c r="O6" s="372" t="s">
        <v>110</v>
      </c>
      <c r="P6" s="708" t="s">
        <v>32</v>
      </c>
      <c r="Q6" s="1506"/>
      <c r="R6" s="703"/>
      <c r="S6" s="1506"/>
      <c r="T6" s="1506"/>
      <c r="U6" s="1506"/>
      <c r="V6" s="1507">
        <v>5923</v>
      </c>
      <c r="W6" s="1238"/>
      <c r="X6" s="1508">
        <f>SUM(V6-W6)</f>
        <v>5923</v>
      </c>
      <c r="Y6" s="1254">
        <f>IFERROR($W6/$V6, 0)</f>
        <v>0</v>
      </c>
      <c r="Z6" s="1506"/>
      <c r="AA6" s="698">
        <v>0</v>
      </c>
      <c r="AB6" s="698">
        <v>0</v>
      </c>
      <c r="AC6" s="1061">
        <v>0</v>
      </c>
      <c r="AD6" s="1048" t="s">
        <v>551</v>
      </c>
      <c r="AE6" s="715"/>
    </row>
    <row r="7" spans="1:31" s="716" customFormat="1" ht="24.75" customHeight="1">
      <c r="A7" s="1411" t="s">
        <v>554</v>
      </c>
      <c r="B7" s="1266" t="s">
        <v>543</v>
      </c>
      <c r="C7" s="1414">
        <v>46199</v>
      </c>
      <c r="D7" s="1414"/>
      <c r="E7" s="1413"/>
      <c r="F7" s="1412"/>
      <c r="G7" s="1253"/>
      <c r="H7" s="1504">
        <v>93</v>
      </c>
      <c r="I7" s="372" t="s">
        <v>545</v>
      </c>
      <c r="J7" s="1063" t="s">
        <v>30</v>
      </c>
      <c r="K7" s="1505"/>
      <c r="L7" s="1413"/>
      <c r="M7" s="372" t="s">
        <v>110</v>
      </c>
      <c r="N7" s="995">
        <v>111096</v>
      </c>
      <c r="O7" s="372" t="s">
        <v>110</v>
      </c>
      <c r="P7" s="708" t="s">
        <v>32</v>
      </c>
      <c r="Q7" s="1506"/>
      <c r="R7" s="703"/>
      <c r="S7" s="1506"/>
      <c r="T7" s="1506"/>
      <c r="U7" s="1506"/>
      <c r="V7" s="1507">
        <v>9483</v>
      </c>
      <c r="W7" s="1238"/>
      <c r="X7" s="1508">
        <f>SUM(V7-W7)</f>
        <v>9483</v>
      </c>
      <c r="Y7" s="1254">
        <f>IFERROR($W7/$V7, 0)</f>
        <v>0</v>
      </c>
      <c r="Z7" s="1506"/>
      <c r="AA7" s="698">
        <v>0</v>
      </c>
      <c r="AB7" s="698">
        <v>0</v>
      </c>
      <c r="AC7" s="1061">
        <v>0</v>
      </c>
      <c r="AD7" s="1048" t="s">
        <v>551</v>
      </c>
      <c r="AE7" s="715"/>
    </row>
    <row r="8" spans="1:31" s="716" customFormat="1" ht="24.75" customHeight="1">
      <c r="A8" s="1411" t="s">
        <v>555</v>
      </c>
      <c r="B8" s="1266" t="s">
        <v>543</v>
      </c>
      <c r="C8" s="1414">
        <v>46199</v>
      </c>
      <c r="D8" s="1414" t="s">
        <v>471</v>
      </c>
      <c r="E8" s="1413">
        <v>46148</v>
      </c>
      <c r="F8" s="1412" t="s">
        <v>59</v>
      </c>
      <c r="G8" s="1253"/>
      <c r="H8" s="1504">
        <v>73</v>
      </c>
      <c r="I8" s="372" t="s">
        <v>545</v>
      </c>
      <c r="J8" s="1063" t="s">
        <v>30</v>
      </c>
      <c r="K8" s="1505"/>
      <c r="L8" s="1413"/>
      <c r="M8" s="372" t="s">
        <v>110</v>
      </c>
      <c r="N8" s="995">
        <v>132347.5</v>
      </c>
      <c r="O8" s="372" t="s">
        <v>110</v>
      </c>
      <c r="P8" s="708" t="s">
        <v>32</v>
      </c>
      <c r="Q8" s="1506">
        <v>46149</v>
      </c>
      <c r="R8" s="703"/>
      <c r="S8" s="1506"/>
      <c r="T8" s="1506"/>
      <c r="U8" s="1506"/>
      <c r="V8" s="1507">
        <v>11206</v>
      </c>
      <c r="W8" s="1238"/>
      <c r="X8" s="1508">
        <f>SUM(V8-W8)</f>
        <v>11206</v>
      </c>
      <c r="Y8" s="1254">
        <f>IFERROR($W8/$V8, 0)</f>
        <v>0</v>
      </c>
      <c r="Z8" s="1506"/>
      <c r="AA8" s="698">
        <v>0</v>
      </c>
      <c r="AB8" s="698">
        <v>0</v>
      </c>
      <c r="AC8" s="1061">
        <v>0</v>
      </c>
      <c r="AD8" s="1048" t="s">
        <v>551</v>
      </c>
      <c r="AE8" s="715"/>
    </row>
    <row r="9" spans="1:31" s="716" customFormat="1" ht="24.75" customHeight="1">
      <c r="A9" s="1411" t="s">
        <v>556</v>
      </c>
      <c r="B9" s="1266" t="s">
        <v>543</v>
      </c>
      <c r="C9" s="1414">
        <v>46199</v>
      </c>
      <c r="D9" s="1414" t="s">
        <v>472</v>
      </c>
      <c r="E9" s="1413">
        <v>46148</v>
      </c>
      <c r="F9" s="1412" t="s">
        <v>59</v>
      </c>
      <c r="G9" s="1253"/>
      <c r="H9" s="1504">
        <v>79</v>
      </c>
      <c r="I9" s="372" t="s">
        <v>545</v>
      </c>
      <c r="J9" s="1063" t="s">
        <v>30</v>
      </c>
      <c r="K9" s="1505"/>
      <c r="L9" s="1413"/>
      <c r="M9" s="372" t="s">
        <v>110</v>
      </c>
      <c r="N9" s="995">
        <v>100208</v>
      </c>
      <c r="O9" s="372" t="s">
        <v>110</v>
      </c>
      <c r="P9" s="708" t="s">
        <v>32</v>
      </c>
      <c r="Q9" s="1506"/>
      <c r="R9" s="703"/>
      <c r="S9" s="1506"/>
      <c r="T9" s="1506"/>
      <c r="U9" s="1506"/>
      <c r="V9" s="1507">
        <v>8175</v>
      </c>
      <c r="W9" s="1238"/>
      <c r="X9" s="1508">
        <f>SUM(V9-W9)</f>
        <v>8175</v>
      </c>
      <c r="Y9" s="1254">
        <f>IFERROR($W9/$V9, 0)</f>
        <v>0</v>
      </c>
      <c r="Z9" s="1506"/>
      <c r="AA9" s="698">
        <v>0</v>
      </c>
      <c r="AB9" s="698">
        <v>0</v>
      </c>
      <c r="AC9" s="1061">
        <v>0</v>
      </c>
      <c r="AD9" s="1048" t="s">
        <v>551</v>
      </c>
      <c r="AE9" s="715"/>
    </row>
    <row r="10" spans="1:31" s="716" customFormat="1" ht="24.75" customHeight="1">
      <c r="A10" s="1411" t="s">
        <v>557</v>
      </c>
      <c r="B10" s="1266" t="s">
        <v>543</v>
      </c>
      <c r="C10" s="1414">
        <v>46199</v>
      </c>
      <c r="D10" s="1414"/>
      <c r="E10" s="1413"/>
      <c r="F10" s="1412"/>
      <c r="G10" s="1253"/>
      <c r="H10" s="1504">
        <v>110</v>
      </c>
      <c r="I10" s="372" t="s">
        <v>545</v>
      </c>
      <c r="J10" s="1063" t="s">
        <v>30</v>
      </c>
      <c r="K10" s="1505"/>
      <c r="L10" s="1413"/>
      <c r="M10" s="372" t="s">
        <v>110</v>
      </c>
      <c r="N10" s="995">
        <v>101920.5</v>
      </c>
      <c r="O10" s="372" t="s">
        <v>110</v>
      </c>
      <c r="P10" s="708" t="s">
        <v>32</v>
      </c>
      <c r="Q10" s="1506"/>
      <c r="R10" s="703"/>
      <c r="S10" s="1506"/>
      <c r="T10" s="1506"/>
      <c r="U10" s="1506"/>
      <c r="V10" s="1507">
        <v>8444</v>
      </c>
      <c r="W10" s="1238"/>
      <c r="X10" s="1508">
        <f>SUM(V10-W10)</f>
        <v>8444</v>
      </c>
      <c r="Y10" s="1254">
        <f>IFERROR($W10/$V10, 0)</f>
        <v>0</v>
      </c>
      <c r="Z10" s="1506"/>
      <c r="AA10" s="698">
        <v>0</v>
      </c>
      <c r="AB10" s="698">
        <v>0</v>
      </c>
      <c r="AC10" s="1061">
        <v>0</v>
      </c>
      <c r="AD10" s="1048" t="s">
        <v>551</v>
      </c>
      <c r="AE10" s="715"/>
    </row>
    <row r="11" spans="1:31" s="716" customFormat="1" ht="24.75" customHeight="1">
      <c r="A11" s="1411" t="s">
        <v>558</v>
      </c>
      <c r="B11" s="1266" t="s">
        <v>543</v>
      </c>
      <c r="C11" s="1414">
        <v>46199</v>
      </c>
      <c r="D11" s="1414"/>
      <c r="E11" s="1413"/>
      <c r="F11" s="1412"/>
      <c r="G11" s="1253"/>
      <c r="H11" s="1504">
        <v>91</v>
      </c>
      <c r="I11" s="372" t="s">
        <v>545</v>
      </c>
      <c r="J11" s="1063" t="s">
        <v>30</v>
      </c>
      <c r="K11" s="1505"/>
      <c r="L11" s="1413"/>
      <c r="M11" s="372" t="s">
        <v>110</v>
      </c>
      <c r="N11" s="995">
        <v>111633.5</v>
      </c>
      <c r="O11" s="372" t="s">
        <v>110</v>
      </c>
      <c r="P11" s="708" t="s">
        <v>32</v>
      </c>
      <c r="Q11" s="1506"/>
      <c r="R11" s="703"/>
      <c r="S11" s="1506"/>
      <c r="T11" s="1506"/>
      <c r="U11" s="1506"/>
      <c r="V11" s="1507">
        <v>9431</v>
      </c>
      <c r="W11" s="1238"/>
      <c r="X11" s="1508">
        <f>SUM(V11-W11)</f>
        <v>9431</v>
      </c>
      <c r="Y11" s="1254">
        <f>IFERROR($W11/$V11, 0)</f>
        <v>0</v>
      </c>
      <c r="Z11" s="1506"/>
      <c r="AA11" s="698">
        <v>0</v>
      </c>
      <c r="AB11" s="698">
        <v>0</v>
      </c>
      <c r="AC11" s="1061">
        <v>0</v>
      </c>
      <c r="AD11" s="1048" t="s">
        <v>551</v>
      </c>
      <c r="AE11" s="715"/>
    </row>
    <row r="12" spans="1:31" s="716" customFormat="1" ht="24.75" customHeight="1">
      <c r="A12" s="1411" t="s">
        <v>559</v>
      </c>
      <c r="B12" s="1266" t="s">
        <v>543</v>
      </c>
      <c r="C12" s="1414">
        <v>46199</v>
      </c>
      <c r="D12" s="1414"/>
      <c r="E12" s="1413"/>
      <c r="F12" s="1412"/>
      <c r="G12" s="1253"/>
      <c r="H12" s="1504">
        <v>76</v>
      </c>
      <c r="I12" s="372" t="s">
        <v>545</v>
      </c>
      <c r="J12" s="1063" t="s">
        <v>30</v>
      </c>
      <c r="K12" s="1505"/>
      <c r="L12" s="1413"/>
      <c r="M12" s="372" t="s">
        <v>110</v>
      </c>
      <c r="N12" s="995">
        <v>67567.5</v>
      </c>
      <c r="O12" s="372" t="s">
        <v>110</v>
      </c>
      <c r="P12" s="708" t="s">
        <v>32</v>
      </c>
      <c r="Q12" s="1506"/>
      <c r="R12" s="703"/>
      <c r="S12" s="1506"/>
      <c r="T12" s="1506"/>
      <c r="U12" s="1506"/>
      <c r="V12" s="1507">
        <v>5460</v>
      </c>
      <c r="W12" s="1238"/>
      <c r="X12" s="1508">
        <f>SUM(V12-W12)</f>
        <v>5460</v>
      </c>
      <c r="Y12" s="1254">
        <f>IFERROR($W12/$V12, 0)</f>
        <v>0</v>
      </c>
      <c r="Z12" s="1506"/>
      <c r="AA12" s="698">
        <v>0</v>
      </c>
      <c r="AB12" s="698">
        <v>0</v>
      </c>
      <c r="AC12" s="1061">
        <v>0</v>
      </c>
      <c r="AD12" s="1048" t="s">
        <v>551</v>
      </c>
      <c r="AE12" s="715"/>
    </row>
    <row r="13" spans="1:31" s="716" customFormat="1" ht="24.75" customHeight="1">
      <c r="A13" s="1411" t="s">
        <v>560</v>
      </c>
      <c r="B13" s="1266" t="s">
        <v>543</v>
      </c>
      <c r="C13" s="1414">
        <v>46199</v>
      </c>
      <c r="D13" s="1414"/>
      <c r="E13" s="1413"/>
      <c r="F13" s="1412"/>
      <c r="G13" s="1253"/>
      <c r="H13" s="1504">
        <v>51</v>
      </c>
      <c r="I13" s="372" t="s">
        <v>545</v>
      </c>
      <c r="J13" s="1063" t="s">
        <v>30</v>
      </c>
      <c r="K13" s="1505"/>
      <c r="L13" s="1413"/>
      <c r="M13" s="372" t="s">
        <v>110</v>
      </c>
      <c r="N13" s="995">
        <v>97514.75</v>
      </c>
      <c r="O13" s="372" t="s">
        <v>110</v>
      </c>
      <c r="P13" s="708" t="s">
        <v>32</v>
      </c>
      <c r="Q13" s="1506"/>
      <c r="R13" s="703"/>
      <c r="S13" s="1506"/>
      <c r="T13" s="1506"/>
      <c r="U13" s="1506"/>
      <c r="V13" s="1507">
        <v>7958</v>
      </c>
      <c r="W13" s="1238"/>
      <c r="X13" s="1508">
        <f>SUM(V13-W13)</f>
        <v>7958</v>
      </c>
      <c r="Y13" s="1254">
        <f>IFERROR($W13/$V13, 0)</f>
        <v>0</v>
      </c>
      <c r="Z13" s="1506"/>
      <c r="AA13" s="698">
        <v>0</v>
      </c>
      <c r="AB13" s="698">
        <v>0</v>
      </c>
      <c r="AC13" s="1061">
        <v>0</v>
      </c>
      <c r="AD13" s="1048" t="s">
        <v>551</v>
      </c>
      <c r="AE13" s="715"/>
    </row>
    <row r="14" spans="1:31" s="716" customFormat="1" ht="24.75" customHeight="1">
      <c r="A14" s="1411" t="s">
        <v>561</v>
      </c>
      <c r="B14" s="1266" t="s">
        <v>543</v>
      </c>
      <c r="C14" s="1414">
        <v>46199</v>
      </c>
      <c r="D14" s="1414"/>
      <c r="E14" s="1413"/>
      <c r="F14" s="1412"/>
      <c r="G14" s="1253"/>
      <c r="H14" s="1504">
        <v>63</v>
      </c>
      <c r="I14" s="372" t="s">
        <v>545</v>
      </c>
      <c r="J14" s="1063" t="s">
        <v>30</v>
      </c>
      <c r="K14" s="1505"/>
      <c r="L14" s="1413"/>
      <c r="M14" s="372" t="s">
        <v>110</v>
      </c>
      <c r="N14" s="995">
        <v>54827.5</v>
      </c>
      <c r="O14" s="372" t="s">
        <v>110</v>
      </c>
      <c r="P14" s="708" t="s">
        <v>32</v>
      </c>
      <c r="Q14" s="1506"/>
      <c r="R14" s="703"/>
      <c r="S14" s="1506"/>
      <c r="T14" s="1506"/>
      <c r="U14" s="1506"/>
      <c r="V14" s="1507">
        <v>4414</v>
      </c>
      <c r="W14" s="1238"/>
      <c r="X14" s="1508">
        <f>SUM(V14-W14)</f>
        <v>4414</v>
      </c>
      <c r="Y14" s="1254">
        <f>IFERROR($W14/$V14, 0)</f>
        <v>0</v>
      </c>
      <c r="Z14" s="1506"/>
      <c r="AA14" s="698">
        <v>0</v>
      </c>
      <c r="AB14" s="698">
        <v>0</v>
      </c>
      <c r="AC14" s="1061">
        <v>0</v>
      </c>
      <c r="AD14" s="1048" t="s">
        <v>551</v>
      </c>
      <c r="AE14" s="715"/>
    </row>
    <row r="15" spans="1:31" s="716" customFormat="1" ht="24.75" customHeight="1">
      <c r="A15" s="1411" t="s">
        <v>562</v>
      </c>
      <c r="B15" s="1266" t="s">
        <v>543</v>
      </c>
      <c r="C15" s="1414">
        <v>46199</v>
      </c>
      <c r="D15" s="1414"/>
      <c r="E15" s="1413"/>
      <c r="F15" s="1412"/>
      <c r="G15" s="1253"/>
      <c r="H15" s="1504">
        <v>42</v>
      </c>
      <c r="I15" s="372" t="s">
        <v>545</v>
      </c>
      <c r="J15" s="1063" t="s">
        <v>30</v>
      </c>
      <c r="K15" s="1505"/>
      <c r="L15" s="1413"/>
      <c r="M15" s="372" t="s">
        <v>110</v>
      </c>
      <c r="N15" s="995">
        <v>101724.5</v>
      </c>
      <c r="O15" s="372" t="s">
        <v>110</v>
      </c>
      <c r="P15" s="708" t="s">
        <v>32</v>
      </c>
      <c r="Q15" s="1506"/>
      <c r="R15" s="703"/>
      <c r="S15" s="1506"/>
      <c r="T15" s="1506"/>
      <c r="U15" s="1506"/>
      <c r="V15" s="1507">
        <v>7993</v>
      </c>
      <c r="W15" s="1238"/>
      <c r="X15" s="1508">
        <f>SUM(V15-W15)</f>
        <v>7993</v>
      </c>
      <c r="Y15" s="1254">
        <f>IFERROR($W15/$V15, 0)</f>
        <v>0</v>
      </c>
      <c r="Z15" s="1506"/>
      <c r="AA15" s="698">
        <v>0</v>
      </c>
      <c r="AB15" s="698">
        <v>0</v>
      </c>
      <c r="AC15" s="1061">
        <v>0</v>
      </c>
      <c r="AD15" s="1048" t="s">
        <v>551</v>
      </c>
      <c r="AE15" s="715"/>
    </row>
    <row r="16" spans="1:31" s="716" customFormat="1" ht="24.75" customHeight="1">
      <c r="A16" s="1411" t="s">
        <v>563</v>
      </c>
      <c r="B16" s="1266" t="s">
        <v>543</v>
      </c>
      <c r="C16" s="1414">
        <v>46199</v>
      </c>
      <c r="D16" s="1414"/>
      <c r="E16" s="1413"/>
      <c r="F16" s="1412"/>
      <c r="G16" s="1253"/>
      <c r="H16" s="1504">
        <v>67</v>
      </c>
      <c r="I16" s="372" t="s">
        <v>545</v>
      </c>
      <c r="J16" s="1063" t="s">
        <v>30</v>
      </c>
      <c r="K16" s="1505"/>
      <c r="L16" s="1413"/>
      <c r="M16" s="372" t="s">
        <v>110</v>
      </c>
      <c r="N16" s="995">
        <v>95128</v>
      </c>
      <c r="O16" s="372" t="s">
        <v>110</v>
      </c>
      <c r="P16" s="708" t="s">
        <v>32</v>
      </c>
      <c r="Q16" s="1506"/>
      <c r="R16" s="703"/>
      <c r="S16" s="1506"/>
      <c r="T16" s="1506"/>
      <c r="U16" s="1506"/>
      <c r="V16" s="1507">
        <v>7857</v>
      </c>
      <c r="W16" s="1238"/>
      <c r="X16" s="1508">
        <f>SUM(V16-W16)</f>
        <v>7857</v>
      </c>
      <c r="Y16" s="1254">
        <f>IFERROR($W16/$V16, 0)</f>
        <v>0</v>
      </c>
      <c r="Z16" s="1506"/>
      <c r="AA16" s="698">
        <v>0</v>
      </c>
      <c r="AB16" s="698">
        <v>0</v>
      </c>
      <c r="AC16" s="1061">
        <v>0</v>
      </c>
      <c r="AD16" s="1048" t="s">
        <v>551</v>
      </c>
      <c r="AE16" s="715"/>
    </row>
    <row r="17" spans="1:31" s="716" customFormat="1" ht="24.75" customHeight="1">
      <c r="A17" s="1411" t="s">
        <v>564</v>
      </c>
      <c r="B17" s="1266" t="s">
        <v>543</v>
      </c>
      <c r="C17" s="1414">
        <v>46199</v>
      </c>
      <c r="D17" s="1414"/>
      <c r="E17" s="1413"/>
      <c r="F17" s="1412"/>
      <c r="G17" s="1253"/>
      <c r="H17" s="1504">
        <v>91</v>
      </c>
      <c r="I17" s="372" t="s">
        <v>545</v>
      </c>
      <c r="J17" s="1063" t="s">
        <v>30</v>
      </c>
      <c r="K17" s="1505"/>
      <c r="L17" s="1413"/>
      <c r="M17" s="372" t="s">
        <v>110</v>
      </c>
      <c r="N17" s="995">
        <v>72668.5</v>
      </c>
      <c r="O17" s="372" t="s">
        <v>110</v>
      </c>
      <c r="P17" s="708" t="s">
        <v>32</v>
      </c>
      <c r="Q17" s="1506"/>
      <c r="R17" s="703"/>
      <c r="S17" s="1506"/>
      <c r="T17" s="1506"/>
      <c r="U17" s="1506"/>
      <c r="V17" s="1507">
        <v>5934</v>
      </c>
      <c r="W17" s="1238"/>
      <c r="X17" s="1508">
        <f>SUM(V17-W17)</f>
        <v>5934</v>
      </c>
      <c r="Y17" s="1254">
        <f>IFERROR($W17/$V17, 0)</f>
        <v>0</v>
      </c>
      <c r="Z17" s="1506"/>
      <c r="AA17" s="698">
        <v>0</v>
      </c>
      <c r="AB17" s="698">
        <v>0</v>
      </c>
      <c r="AC17" s="1061">
        <v>0</v>
      </c>
      <c r="AD17" s="1048" t="s">
        <v>551</v>
      </c>
      <c r="AE17" s="715"/>
    </row>
    <row r="18" spans="1:31" s="716" customFormat="1" ht="24.75" customHeight="1">
      <c r="A18" s="1411" t="s">
        <v>565</v>
      </c>
      <c r="B18" s="1266" t="s">
        <v>543</v>
      </c>
      <c r="C18" s="1414">
        <v>46227</v>
      </c>
      <c r="D18" s="1414"/>
      <c r="E18" s="1413"/>
      <c r="F18" s="1412"/>
      <c r="G18" s="1253"/>
      <c r="H18" s="1504">
        <v>88</v>
      </c>
      <c r="I18" s="372" t="s">
        <v>545</v>
      </c>
      <c r="J18" s="1063" t="s">
        <v>30</v>
      </c>
      <c r="K18" s="1505"/>
      <c r="L18" s="1413"/>
      <c r="M18" s="372" t="s">
        <v>110</v>
      </c>
      <c r="N18" s="995">
        <v>96607</v>
      </c>
      <c r="O18" s="372" t="s">
        <v>110</v>
      </c>
      <c r="P18" s="708" t="s">
        <v>32</v>
      </c>
      <c r="Q18" s="1506"/>
      <c r="R18" s="703"/>
      <c r="S18" s="1506"/>
      <c r="T18" s="1506"/>
      <c r="U18" s="1506"/>
      <c r="V18" s="1507">
        <v>7623</v>
      </c>
      <c r="W18" s="1238"/>
      <c r="X18" s="1508">
        <f>SUM(V18-W18)</f>
        <v>7623</v>
      </c>
      <c r="Y18" s="1254">
        <f>IFERROR($W18/$V18, 0)</f>
        <v>0</v>
      </c>
      <c r="Z18" s="1506"/>
      <c r="AA18" s="698">
        <v>0</v>
      </c>
      <c r="AB18" s="698">
        <v>0</v>
      </c>
      <c r="AC18" s="1061">
        <v>0</v>
      </c>
      <c r="AD18" s="1048" t="s">
        <v>551</v>
      </c>
      <c r="AE18" s="715"/>
    </row>
    <row r="19" spans="1:31" s="716" customFormat="1" ht="24.75" customHeight="1">
      <c r="A19" s="1411" t="s">
        <v>566</v>
      </c>
      <c r="B19" s="1266" t="s">
        <v>543</v>
      </c>
      <c r="C19" s="1414">
        <v>46227</v>
      </c>
      <c r="D19" s="1414"/>
      <c r="E19" s="1413"/>
      <c r="F19" s="1412"/>
      <c r="G19" s="1253"/>
      <c r="H19" s="1504">
        <v>75</v>
      </c>
      <c r="I19" s="372" t="s">
        <v>545</v>
      </c>
      <c r="J19" s="1063" t="s">
        <v>30</v>
      </c>
      <c r="K19" s="1505"/>
      <c r="L19" s="1413"/>
      <c r="M19" s="372" t="s">
        <v>110</v>
      </c>
      <c r="N19" s="995">
        <v>95477</v>
      </c>
      <c r="O19" s="372" t="s">
        <v>110</v>
      </c>
      <c r="P19" s="708" t="s">
        <v>32</v>
      </c>
      <c r="Q19" s="1506"/>
      <c r="R19" s="703"/>
      <c r="S19" s="1506"/>
      <c r="T19" s="1506"/>
      <c r="U19" s="1506"/>
      <c r="V19" s="1507">
        <v>7966</v>
      </c>
      <c r="W19" s="1238"/>
      <c r="X19" s="1508">
        <f>SUM(V19-W19)</f>
        <v>7966</v>
      </c>
      <c r="Y19" s="1254">
        <f>IFERROR($W19/$V19, 0)</f>
        <v>0</v>
      </c>
      <c r="Z19" s="1506"/>
      <c r="AA19" s="698">
        <v>0</v>
      </c>
      <c r="AB19" s="698">
        <v>0</v>
      </c>
      <c r="AC19" s="1061">
        <v>0</v>
      </c>
      <c r="AD19" s="1048" t="s">
        <v>551</v>
      </c>
      <c r="AE19" s="715"/>
    </row>
    <row r="20" spans="1:31" s="716" customFormat="1" ht="24.75" customHeight="1">
      <c r="A20" s="1411" t="s">
        <v>567</v>
      </c>
      <c r="B20" s="1266" t="s">
        <v>543</v>
      </c>
      <c r="C20" s="1414">
        <v>46227</v>
      </c>
      <c r="D20" s="1414"/>
      <c r="E20" s="1413"/>
      <c r="F20" s="1412"/>
      <c r="G20" s="1253"/>
      <c r="H20" s="1504">
        <v>97</v>
      </c>
      <c r="I20" s="372" t="s">
        <v>545</v>
      </c>
      <c r="J20" s="1063" t="s">
        <v>30</v>
      </c>
      <c r="K20" s="1505"/>
      <c r="L20" s="1413"/>
      <c r="M20" s="372" t="s">
        <v>110</v>
      </c>
      <c r="N20" s="995">
        <v>94688.5</v>
      </c>
      <c r="O20" s="372" t="s">
        <v>110</v>
      </c>
      <c r="P20" s="708" t="s">
        <v>32</v>
      </c>
      <c r="Q20" s="1506"/>
      <c r="R20" s="703"/>
      <c r="S20" s="1506"/>
      <c r="T20" s="1506"/>
      <c r="U20" s="1506"/>
      <c r="V20" s="1507">
        <v>7856</v>
      </c>
      <c r="W20" s="1238"/>
      <c r="X20" s="1508">
        <f>SUM(V20-W20)</f>
        <v>7856</v>
      </c>
      <c r="Y20" s="1254">
        <f>IFERROR($W20/$V20, 0)</f>
        <v>0</v>
      </c>
      <c r="Z20" s="1506"/>
      <c r="AA20" s="698">
        <v>0</v>
      </c>
      <c r="AB20" s="698">
        <v>0</v>
      </c>
      <c r="AC20" s="1061">
        <v>0</v>
      </c>
      <c r="AD20" s="1048" t="s">
        <v>551</v>
      </c>
      <c r="AE20" s="715"/>
    </row>
    <row r="21" spans="1:31" s="716" customFormat="1" ht="24.75" customHeight="1">
      <c r="A21" s="1411" t="s">
        <v>568</v>
      </c>
      <c r="B21" s="1266" t="s">
        <v>543</v>
      </c>
      <c r="C21" s="1414">
        <v>46227</v>
      </c>
      <c r="D21" s="1414"/>
      <c r="E21" s="1413"/>
      <c r="F21" s="1412"/>
      <c r="G21" s="1253"/>
      <c r="H21" s="1504">
        <v>65</v>
      </c>
      <c r="I21" s="372" t="s">
        <v>545</v>
      </c>
      <c r="J21" s="1063" t="s">
        <v>30</v>
      </c>
      <c r="K21" s="1505"/>
      <c r="L21" s="1413"/>
      <c r="M21" s="372" t="s">
        <v>110</v>
      </c>
      <c r="N21" s="995">
        <v>97700</v>
      </c>
      <c r="O21" s="372" t="s">
        <v>110</v>
      </c>
      <c r="P21" s="708" t="s">
        <v>32</v>
      </c>
      <c r="Q21" s="1506"/>
      <c r="R21" s="703"/>
      <c r="S21" s="1506"/>
      <c r="T21" s="1506"/>
      <c r="U21" s="1506"/>
      <c r="V21" s="1507">
        <v>8047</v>
      </c>
      <c r="W21" s="1238"/>
      <c r="X21" s="1508">
        <f>SUM(V21-W21)</f>
        <v>8047</v>
      </c>
      <c r="Y21" s="1254">
        <f>IFERROR($W21/$V21, 0)</f>
        <v>0</v>
      </c>
      <c r="Z21" s="1506"/>
      <c r="AA21" s="698">
        <v>0</v>
      </c>
      <c r="AB21" s="698">
        <v>0</v>
      </c>
      <c r="AC21" s="1061">
        <v>0</v>
      </c>
      <c r="AD21" s="1048" t="s">
        <v>551</v>
      </c>
      <c r="AE21" s="715"/>
    </row>
    <row r="22" spans="1:31" s="716" customFormat="1" ht="24.75" customHeight="1">
      <c r="A22" s="1411" t="s">
        <v>569</v>
      </c>
      <c r="B22" s="1266" t="s">
        <v>543</v>
      </c>
      <c r="C22" s="1414">
        <v>46227</v>
      </c>
      <c r="D22" s="1414"/>
      <c r="E22" s="1413"/>
      <c r="F22" s="1412"/>
      <c r="G22" s="1253"/>
      <c r="H22" s="1504">
        <v>51</v>
      </c>
      <c r="I22" s="372" t="s">
        <v>545</v>
      </c>
      <c r="J22" s="1063" t="s">
        <v>30</v>
      </c>
      <c r="K22" s="1505"/>
      <c r="L22" s="1413"/>
      <c r="M22" s="372" t="s">
        <v>110</v>
      </c>
      <c r="N22" s="995">
        <v>91700</v>
      </c>
      <c r="O22" s="372" t="s">
        <v>110</v>
      </c>
      <c r="P22" s="708" t="s">
        <v>32</v>
      </c>
      <c r="Q22" s="1506"/>
      <c r="R22" s="703"/>
      <c r="S22" s="1506"/>
      <c r="T22" s="1506"/>
      <c r="U22" s="1506"/>
      <c r="V22" s="1507">
        <v>7529</v>
      </c>
      <c r="W22" s="1238"/>
      <c r="X22" s="1508">
        <f>SUM(V22-W22)</f>
        <v>7529</v>
      </c>
      <c r="Y22" s="1254">
        <f>IFERROR($W22/$V22, 0)</f>
        <v>0</v>
      </c>
      <c r="Z22" s="1506"/>
      <c r="AA22" s="698">
        <v>0</v>
      </c>
      <c r="AB22" s="698">
        <v>0</v>
      </c>
      <c r="AC22" s="1061">
        <v>0</v>
      </c>
      <c r="AD22" s="1048" t="s">
        <v>551</v>
      </c>
      <c r="AE22" s="715"/>
    </row>
    <row r="23" spans="1:31" s="716" customFormat="1" ht="24.75" customHeight="1">
      <c r="A23" s="1411" t="s">
        <v>570</v>
      </c>
      <c r="B23" s="1266" t="s">
        <v>543</v>
      </c>
      <c r="C23" s="1414">
        <v>46227</v>
      </c>
      <c r="D23" s="1414"/>
      <c r="E23" s="1413"/>
      <c r="F23" s="1412"/>
      <c r="G23" s="1253"/>
      <c r="H23" s="1504">
        <v>67</v>
      </c>
      <c r="I23" s="372" t="s">
        <v>545</v>
      </c>
      <c r="J23" s="1063" t="s">
        <v>30</v>
      </c>
      <c r="K23" s="1505"/>
      <c r="L23" s="1413"/>
      <c r="M23" s="372" t="s">
        <v>110</v>
      </c>
      <c r="N23" s="995">
        <v>100866</v>
      </c>
      <c r="O23" s="372" t="s">
        <v>110</v>
      </c>
      <c r="P23" s="708" t="s">
        <v>32</v>
      </c>
      <c r="Q23" s="1506"/>
      <c r="R23" s="703"/>
      <c r="S23" s="1506"/>
      <c r="T23" s="1506"/>
      <c r="U23" s="1506"/>
      <c r="V23" s="1507">
        <v>9021</v>
      </c>
      <c r="W23" s="1238"/>
      <c r="X23" s="1508">
        <f>SUM(V23-W23)</f>
        <v>9021</v>
      </c>
      <c r="Y23" s="1254">
        <f>IFERROR($W23/$V23, 0)</f>
        <v>0</v>
      </c>
      <c r="Z23" s="1506"/>
      <c r="AA23" s="698">
        <v>0</v>
      </c>
      <c r="AB23" s="698">
        <v>0</v>
      </c>
      <c r="AC23" s="1061">
        <v>0</v>
      </c>
      <c r="AD23" s="1048" t="s">
        <v>551</v>
      </c>
      <c r="AE23" s="715"/>
    </row>
    <row r="24" spans="1:31" s="716" customFormat="1" ht="24.75" customHeight="1">
      <c r="A24" s="1411" t="s">
        <v>571</v>
      </c>
      <c r="B24" s="1266" t="s">
        <v>543</v>
      </c>
      <c r="C24" s="1414">
        <v>46227</v>
      </c>
      <c r="D24" s="1414"/>
      <c r="E24" s="1413"/>
      <c r="F24" s="1412"/>
      <c r="G24" s="1253"/>
      <c r="H24" s="1504">
        <v>93</v>
      </c>
      <c r="I24" s="372" t="s">
        <v>545</v>
      </c>
      <c r="J24" s="1063" t="s">
        <v>30</v>
      </c>
      <c r="K24" s="1505"/>
      <c r="L24" s="1413"/>
      <c r="M24" s="372" t="s">
        <v>110</v>
      </c>
      <c r="N24" s="995">
        <v>104934</v>
      </c>
      <c r="O24" s="372" t="s">
        <v>110</v>
      </c>
      <c r="P24" s="708" t="s">
        <v>32</v>
      </c>
      <c r="Q24" s="1506"/>
      <c r="R24" s="703"/>
      <c r="S24" s="1506"/>
      <c r="T24" s="1506"/>
      <c r="U24" s="1506"/>
      <c r="V24" s="1507">
        <v>8701</v>
      </c>
      <c r="W24" s="1238"/>
      <c r="X24" s="1508">
        <f>SUM(V24-W24)</f>
        <v>8701</v>
      </c>
      <c r="Y24" s="1254">
        <f>IFERROR($W24/$V24, 0)</f>
        <v>0</v>
      </c>
      <c r="Z24" s="1506"/>
      <c r="AA24" s="698">
        <v>0</v>
      </c>
      <c r="AB24" s="698">
        <v>0</v>
      </c>
      <c r="AC24" s="1061">
        <v>0</v>
      </c>
      <c r="AD24" s="1048" t="s">
        <v>551</v>
      </c>
      <c r="AE24" s="715"/>
    </row>
    <row r="25" spans="1:31" s="716" customFormat="1" ht="24.75" customHeight="1">
      <c r="A25" s="1411" t="s">
        <v>572</v>
      </c>
      <c r="B25" s="1266" t="s">
        <v>543</v>
      </c>
      <c r="C25" s="1414">
        <v>46227</v>
      </c>
      <c r="D25" s="1414"/>
      <c r="E25" s="1413"/>
      <c r="F25" s="1412"/>
      <c r="G25" s="1253"/>
      <c r="H25" s="1504">
        <v>28</v>
      </c>
      <c r="I25" s="372" t="s">
        <v>545</v>
      </c>
      <c r="J25" s="1063" t="s">
        <v>30</v>
      </c>
      <c r="K25" s="1505"/>
      <c r="L25" s="1413"/>
      <c r="M25" s="372" t="s">
        <v>110</v>
      </c>
      <c r="N25" s="995">
        <v>73691.5</v>
      </c>
      <c r="O25" s="372" t="s">
        <v>110</v>
      </c>
      <c r="P25" s="708" t="s">
        <v>32</v>
      </c>
      <c r="Q25" s="1506"/>
      <c r="R25" s="703"/>
      <c r="S25" s="1506"/>
      <c r="T25" s="1506"/>
      <c r="U25" s="1506"/>
      <c r="V25" s="1507">
        <v>6042</v>
      </c>
      <c r="W25" s="1238"/>
      <c r="X25" s="1508">
        <f>SUM(V25-W25)</f>
        <v>6042</v>
      </c>
      <c r="Y25" s="1254">
        <f>IFERROR($W25/$V25, 0)</f>
        <v>0</v>
      </c>
      <c r="Z25" s="1506"/>
      <c r="AA25" s="698">
        <v>0</v>
      </c>
      <c r="AB25" s="698">
        <v>0</v>
      </c>
      <c r="AC25" s="1061">
        <v>0</v>
      </c>
      <c r="AD25" s="1048" t="s">
        <v>551</v>
      </c>
      <c r="AE25" s="715"/>
    </row>
    <row r="26" spans="1:31" s="716" customFormat="1" ht="24.75" customHeight="1">
      <c r="A26" s="1411" t="s">
        <v>573</v>
      </c>
      <c r="B26" s="1266" t="s">
        <v>543</v>
      </c>
      <c r="C26" s="1414">
        <v>46227</v>
      </c>
      <c r="D26" s="1414"/>
      <c r="E26" s="1413"/>
      <c r="F26" s="1412"/>
      <c r="G26" s="1253"/>
      <c r="H26" s="1504">
        <v>70</v>
      </c>
      <c r="I26" s="372" t="s">
        <v>545</v>
      </c>
      <c r="J26" s="1063" t="s">
        <v>30</v>
      </c>
      <c r="K26" s="1505"/>
      <c r="L26" s="1413"/>
      <c r="M26" s="372" t="s">
        <v>110</v>
      </c>
      <c r="N26" s="995">
        <v>99590</v>
      </c>
      <c r="O26" s="372" t="s">
        <v>110</v>
      </c>
      <c r="P26" s="708" t="s">
        <v>32</v>
      </c>
      <c r="Q26" s="1506"/>
      <c r="R26" s="703"/>
      <c r="S26" s="1506"/>
      <c r="T26" s="1506"/>
      <c r="U26" s="1506"/>
      <c r="V26" s="1507">
        <v>8201</v>
      </c>
      <c r="W26" s="1238"/>
      <c r="X26" s="1508">
        <f>SUM(V26-W26)</f>
        <v>8201</v>
      </c>
      <c r="Y26" s="1254">
        <f>IFERROR($W26/$V26, 0)</f>
        <v>0</v>
      </c>
      <c r="Z26" s="1506"/>
      <c r="AA26" s="698">
        <v>0</v>
      </c>
      <c r="AB26" s="698">
        <v>0</v>
      </c>
      <c r="AC26" s="1061">
        <v>0</v>
      </c>
      <c r="AD26" s="1048" t="s">
        <v>551</v>
      </c>
      <c r="AE26" s="715"/>
    </row>
    <row r="27" spans="1:31" s="716" customFormat="1" ht="24.75" customHeight="1">
      <c r="A27" s="1411" t="s">
        <v>574</v>
      </c>
      <c r="B27" s="1266" t="s">
        <v>543</v>
      </c>
      <c r="C27" s="1414">
        <v>46227</v>
      </c>
      <c r="D27" s="1414"/>
      <c r="E27" s="1413"/>
      <c r="F27" s="1412"/>
      <c r="G27" s="1253"/>
      <c r="H27" s="1504">
        <v>86</v>
      </c>
      <c r="I27" s="372" t="s">
        <v>545</v>
      </c>
      <c r="J27" s="1063" t="s">
        <v>30</v>
      </c>
      <c r="K27" s="1505"/>
      <c r="L27" s="1413"/>
      <c r="M27" s="372" t="s">
        <v>110</v>
      </c>
      <c r="N27" s="995">
        <v>97386.5</v>
      </c>
      <c r="O27" s="372" t="s">
        <v>110</v>
      </c>
      <c r="P27" s="708" t="s">
        <v>32</v>
      </c>
      <c r="Q27" s="1506"/>
      <c r="R27" s="703"/>
      <c r="S27" s="1506"/>
      <c r="T27" s="1506"/>
      <c r="U27" s="1506"/>
      <c r="V27" s="1507">
        <v>7996</v>
      </c>
      <c r="W27" s="1238"/>
      <c r="X27" s="1508">
        <f>SUM(V27-W27)</f>
        <v>7996</v>
      </c>
      <c r="Y27" s="1254">
        <f>IFERROR($W27/$V27, 0)</f>
        <v>0</v>
      </c>
      <c r="Z27" s="1506"/>
      <c r="AA27" s="698">
        <v>0</v>
      </c>
      <c r="AB27" s="698">
        <v>0</v>
      </c>
      <c r="AC27" s="1061">
        <v>0</v>
      </c>
      <c r="AD27" s="1048" t="s">
        <v>551</v>
      </c>
      <c r="AE27" s="715"/>
    </row>
    <row r="28" spans="1:31" s="716" customFormat="1" ht="24.75" customHeight="1">
      <c r="A28" s="1411" t="s">
        <v>575</v>
      </c>
      <c r="B28" s="1266" t="s">
        <v>543</v>
      </c>
      <c r="C28" s="1414">
        <v>46199</v>
      </c>
      <c r="D28" s="1414"/>
      <c r="E28" s="1413"/>
      <c r="F28" s="1412"/>
      <c r="G28" s="1253"/>
      <c r="H28" s="1504">
        <v>40</v>
      </c>
      <c r="I28" s="372" t="s">
        <v>545</v>
      </c>
      <c r="J28" s="1063" t="s">
        <v>30</v>
      </c>
      <c r="K28" s="1505"/>
      <c r="L28" s="1413"/>
      <c r="M28" s="372" t="s">
        <v>110</v>
      </c>
      <c r="N28" s="995">
        <v>91774</v>
      </c>
      <c r="O28" s="372" t="s">
        <v>110</v>
      </c>
      <c r="P28" s="708" t="s">
        <v>32</v>
      </c>
      <c r="Q28" s="1506"/>
      <c r="R28" s="703"/>
      <c r="S28" s="1506"/>
      <c r="T28" s="1506"/>
      <c r="U28" s="1506"/>
      <c r="V28" s="1507">
        <v>7530</v>
      </c>
      <c r="W28" s="1238"/>
      <c r="X28" s="1508">
        <f>SUM(V28-W28)</f>
        <v>7530</v>
      </c>
      <c r="Y28" s="1254">
        <f>IFERROR($W28/$V28, 0)</f>
        <v>0</v>
      </c>
      <c r="Z28" s="1506"/>
      <c r="AA28" s="698">
        <v>0</v>
      </c>
      <c r="AB28" s="698">
        <v>0</v>
      </c>
      <c r="AC28" s="1061">
        <v>0</v>
      </c>
      <c r="AD28" s="1048" t="s">
        <v>551</v>
      </c>
      <c r="AE28" s="715"/>
    </row>
    <row r="29" spans="1:31" s="716" customFormat="1" ht="24.75" customHeight="1">
      <c r="A29" s="1411" t="s">
        <v>576</v>
      </c>
      <c r="B29" s="1266" t="s">
        <v>543</v>
      </c>
      <c r="C29" s="1414">
        <v>46199</v>
      </c>
      <c r="D29" s="1414"/>
      <c r="E29" s="1413"/>
      <c r="F29" s="1412"/>
      <c r="G29" s="1253"/>
      <c r="H29" s="1504">
        <v>88</v>
      </c>
      <c r="I29" s="372" t="s">
        <v>545</v>
      </c>
      <c r="J29" s="1063" t="s">
        <v>30</v>
      </c>
      <c r="K29" s="1505"/>
      <c r="L29" s="1413"/>
      <c r="M29" s="372" t="s">
        <v>110</v>
      </c>
      <c r="N29" s="995">
        <v>81059.5</v>
      </c>
      <c r="O29" s="372" t="s">
        <v>110</v>
      </c>
      <c r="P29" s="708" t="s">
        <v>32</v>
      </c>
      <c r="Q29" s="1506"/>
      <c r="R29" s="703"/>
      <c r="S29" s="1506"/>
      <c r="T29" s="1506"/>
      <c r="U29" s="1506"/>
      <c r="V29" s="1507">
        <v>6647</v>
      </c>
      <c r="W29" s="1238"/>
      <c r="X29" s="1508">
        <f>SUM(V29-W29)</f>
        <v>6647</v>
      </c>
      <c r="Y29" s="1254">
        <f>IFERROR($W29/$V29, 0)</f>
        <v>0</v>
      </c>
      <c r="Z29" s="1506"/>
      <c r="AA29" s="698">
        <v>0</v>
      </c>
      <c r="AB29" s="698">
        <v>0</v>
      </c>
      <c r="AC29" s="1061">
        <v>0</v>
      </c>
      <c r="AD29" s="1048" t="s">
        <v>551</v>
      </c>
      <c r="AE29" s="715"/>
    </row>
    <row r="30" spans="1:31" s="716" customFormat="1" ht="24.75" customHeight="1">
      <c r="A30" s="1411" t="s">
        <v>577</v>
      </c>
      <c r="B30" s="1266" t="s">
        <v>543</v>
      </c>
      <c r="C30" s="1414">
        <v>46199</v>
      </c>
      <c r="D30" s="1414"/>
      <c r="E30" s="1413"/>
      <c r="F30" s="1412"/>
      <c r="G30" s="1253"/>
      <c r="H30" s="1504">
        <v>88</v>
      </c>
      <c r="I30" s="372" t="s">
        <v>545</v>
      </c>
      <c r="J30" s="1063" t="s">
        <v>30</v>
      </c>
      <c r="K30" s="1505"/>
      <c r="L30" s="1413"/>
      <c r="M30" s="372" t="s">
        <v>110</v>
      </c>
      <c r="N30" s="995">
        <v>106600</v>
      </c>
      <c r="O30" s="372" t="s">
        <v>110</v>
      </c>
      <c r="P30" s="708" t="s">
        <v>32</v>
      </c>
      <c r="Q30" s="1506"/>
      <c r="R30" s="703"/>
      <c r="S30" s="1506"/>
      <c r="T30" s="1506"/>
      <c r="U30" s="1506"/>
      <c r="V30" s="1507">
        <v>8787</v>
      </c>
      <c r="W30" s="1238"/>
      <c r="X30" s="1508">
        <f>SUM(V30-W30)</f>
        <v>8787</v>
      </c>
      <c r="Y30" s="1254">
        <f>IFERROR($W30/$V30, 0)</f>
        <v>0</v>
      </c>
      <c r="Z30" s="1506"/>
      <c r="AA30" s="698">
        <v>0</v>
      </c>
      <c r="AB30" s="698">
        <v>0</v>
      </c>
      <c r="AC30" s="1061">
        <v>0</v>
      </c>
      <c r="AD30" s="1048" t="s">
        <v>551</v>
      </c>
      <c r="AE30" s="715"/>
    </row>
    <row r="31" spans="1:31" s="716" customFormat="1" ht="24.75" customHeight="1">
      <c r="A31" s="1411" t="s">
        <v>578</v>
      </c>
      <c r="B31" s="1266" t="s">
        <v>543</v>
      </c>
      <c r="C31" s="1414">
        <v>46199</v>
      </c>
      <c r="D31" s="1414"/>
      <c r="E31" s="1413"/>
      <c r="F31" s="1412"/>
      <c r="G31" s="1253"/>
      <c r="H31" s="1504">
        <v>0</v>
      </c>
      <c r="I31" s="372" t="s">
        <v>545</v>
      </c>
      <c r="J31" s="1063" t="s">
        <v>30</v>
      </c>
      <c r="K31" s="1505"/>
      <c r="L31" s="1413"/>
      <c r="M31" s="372" t="s">
        <v>110</v>
      </c>
      <c r="N31" s="995">
        <v>65477.3</v>
      </c>
      <c r="O31" s="372" t="s">
        <v>110</v>
      </c>
      <c r="P31" s="708" t="s">
        <v>32</v>
      </c>
      <c r="Q31" s="1506"/>
      <c r="R31" s="703"/>
      <c r="S31" s="1506"/>
      <c r="T31" s="1506"/>
      <c r="U31" s="1506"/>
      <c r="V31" s="1507">
        <v>5318</v>
      </c>
      <c r="W31" s="1238"/>
      <c r="X31" s="1508">
        <f>SUM(V31-W31)</f>
        <v>5318</v>
      </c>
      <c r="Y31" s="1254">
        <f>IFERROR($W31/$V31, 0)</f>
        <v>0</v>
      </c>
      <c r="Z31" s="1506"/>
      <c r="AA31" s="698">
        <v>0</v>
      </c>
      <c r="AB31" s="698">
        <v>0</v>
      </c>
      <c r="AC31" s="1061">
        <v>0</v>
      </c>
      <c r="AD31" s="1048" t="s">
        <v>551</v>
      </c>
      <c r="AE31" s="715"/>
    </row>
    <row r="32" spans="1:31" s="716" customFormat="1" ht="24.75" customHeight="1">
      <c r="A32" s="1435" t="s">
        <v>579</v>
      </c>
      <c r="B32" s="1266" t="s">
        <v>28</v>
      </c>
      <c r="C32" s="1267">
        <v>46080</v>
      </c>
      <c r="D32" s="366" t="s">
        <v>464</v>
      </c>
      <c r="E32" s="1268">
        <v>46018</v>
      </c>
      <c r="F32" s="366" t="s">
        <v>59</v>
      </c>
      <c r="G32" s="1253" t="s">
        <v>580</v>
      </c>
      <c r="H32" s="1186">
        <v>89</v>
      </c>
      <c r="I32" s="1246" t="s">
        <v>545</v>
      </c>
      <c r="J32" s="1235" t="s">
        <v>30</v>
      </c>
      <c r="K32" s="1436"/>
      <c r="L32" s="1268">
        <v>46028</v>
      </c>
      <c r="M32" s="1235" t="s">
        <v>110</v>
      </c>
      <c r="N32" s="1437">
        <v>72131.5</v>
      </c>
      <c r="O32" s="1235" t="s">
        <v>110</v>
      </c>
      <c r="P32" s="1438" t="s">
        <v>29</v>
      </c>
      <c r="Q32" s="1236">
        <v>46014</v>
      </c>
      <c r="R32" s="703"/>
      <c r="S32" s="1236"/>
      <c r="T32" s="1236"/>
      <c r="U32" s="1236"/>
      <c r="V32" s="1239">
        <v>6182</v>
      </c>
      <c r="W32" s="1238">
        <v>5899</v>
      </c>
      <c r="X32" s="1239">
        <f>SUM(V32-W32)</f>
        <v>283</v>
      </c>
      <c r="Y32" s="1254">
        <f>IFERROR($W32/$V32, 0)</f>
        <v>0.95422193464898086</v>
      </c>
      <c r="Z32" s="1439">
        <v>45891</v>
      </c>
      <c r="AA32" s="1198">
        <v>0</v>
      </c>
      <c r="AB32" s="1198">
        <v>0</v>
      </c>
      <c r="AC32" s="1272">
        <v>0</v>
      </c>
      <c r="AD32" s="1273"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4">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5"/>
      <c r="S38" s="1365"/>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502" t="s">
        <v>596</v>
      </c>
      <c r="B40" s="1201" t="s">
        <v>31</v>
      </c>
      <c r="C40" s="1201"/>
      <c r="D40" s="1201" t="s">
        <v>56</v>
      </c>
      <c r="E40" s="1202">
        <v>46100</v>
      </c>
      <c r="F40" s="1201" t="s">
        <v>61</v>
      </c>
      <c r="G40" s="1201"/>
      <c r="H40" s="1203">
        <v>36</v>
      </c>
      <c r="I40" s="301" t="s">
        <v>597</v>
      </c>
      <c r="J40" s="744" t="s">
        <v>30</v>
      </c>
      <c r="K40" s="1203"/>
      <c r="L40" s="1202">
        <v>46098</v>
      </c>
      <c r="M40" s="744" t="s">
        <v>110</v>
      </c>
      <c r="N40" s="774">
        <v>61453.599999999999</v>
      </c>
      <c r="O40" s="744" t="s">
        <v>110</v>
      </c>
      <c r="P40" s="1452" t="s">
        <v>38</v>
      </c>
      <c r="Q40" s="1221">
        <v>46097</v>
      </c>
      <c r="R40" s="1204"/>
      <c r="S40" s="1204"/>
      <c r="T40" s="1204"/>
      <c r="U40" s="1222"/>
      <c r="V40" s="1460">
        <v>3439</v>
      </c>
      <c r="W40" s="1501">
        <v>3439</v>
      </c>
      <c r="X40" s="1442">
        <f t="shared" si="1"/>
        <v>0</v>
      </c>
      <c r="Y40" s="1430">
        <f>IFERROR($W40/$V40, 0)</f>
        <v>1</v>
      </c>
      <c r="Z40" s="1419">
        <v>46140</v>
      </c>
      <c r="AA40" s="1223">
        <v>0</v>
      </c>
      <c r="AB40" s="1204">
        <v>0</v>
      </c>
      <c r="AC40" s="1224"/>
      <c r="AD40" s="1366" t="s">
        <v>598</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599</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5" t="s">
        <v>539</v>
      </c>
      <c r="AB43" s="1075" t="s">
        <v>498</v>
      </c>
      <c r="AC43" s="1075" t="s">
        <v>540</v>
      </c>
      <c r="AD43" s="1226" t="s">
        <v>541</v>
      </c>
      <c r="AE43" s="726"/>
      <c r="AF43" s="777"/>
    </row>
    <row r="44" spans="1:115" ht="24.75" customHeight="1">
      <c r="A44" s="689" t="s">
        <v>600</v>
      </c>
      <c r="B44" s="377" t="s">
        <v>34</v>
      </c>
      <c r="C44" s="1414">
        <v>46172</v>
      </c>
      <c r="D44" s="690" t="s">
        <v>52</v>
      </c>
      <c r="E44" s="690">
        <v>46114</v>
      </c>
      <c r="F44" s="690" t="s">
        <v>53</v>
      </c>
      <c r="G44" s="691" t="s">
        <v>601</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602</v>
      </c>
      <c r="AE44" s="726"/>
      <c r="AF44" s="725"/>
    </row>
    <row r="45" spans="1:115" ht="24.75" customHeight="1">
      <c r="A45" s="689" t="s">
        <v>603</v>
      </c>
      <c r="B45" s="377" t="s">
        <v>34</v>
      </c>
      <c r="C45" s="690">
        <v>46249</v>
      </c>
      <c r="D45" s="700" t="s">
        <v>54</v>
      </c>
      <c r="E45" s="700">
        <v>46139</v>
      </c>
      <c r="F45" s="701"/>
      <c r="G45" s="700" t="s">
        <v>604</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605</v>
      </c>
      <c r="AE45" s="728"/>
    </row>
    <row r="46" spans="1:115" ht="24.75" customHeight="1">
      <c r="A46" s="689" t="s">
        <v>606</v>
      </c>
      <c r="B46" s="377" t="s">
        <v>34</v>
      </c>
      <c r="C46" s="700">
        <v>46171</v>
      </c>
      <c r="D46" s="1253" t="s">
        <v>54</v>
      </c>
      <c r="E46" s="700">
        <v>46127</v>
      </c>
      <c r="F46" s="701" t="s">
        <v>53</v>
      </c>
      <c r="G46" s="700" t="s">
        <v>607</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608</v>
      </c>
      <c r="AE46" s="728"/>
    </row>
    <row r="47" spans="1:115" ht="24.75" customHeight="1">
      <c r="A47" s="689" t="s">
        <v>609</v>
      </c>
      <c r="B47" s="377" t="s">
        <v>34</v>
      </c>
      <c r="C47" s="700">
        <v>46171</v>
      </c>
      <c r="D47" s="700"/>
      <c r="E47" s="700"/>
      <c r="F47" s="701"/>
      <c r="G47" s="700" t="s">
        <v>610</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611</v>
      </c>
      <c r="AE47" s="728"/>
    </row>
    <row r="48" spans="1:115" ht="24.75" customHeight="1">
      <c r="A48" s="1062" t="s">
        <v>612</v>
      </c>
      <c r="B48" s="377" t="s">
        <v>34</v>
      </c>
      <c r="C48" s="360">
        <v>46131</v>
      </c>
      <c r="D48" s="367"/>
      <c r="E48" s="367"/>
      <c r="F48" s="366"/>
      <c r="G48" s="700" t="s">
        <v>613</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614</v>
      </c>
      <c r="AE48" s="728"/>
    </row>
    <row r="49" spans="1:31" ht="24.75" customHeight="1">
      <c r="A49" s="689" t="s">
        <v>615</v>
      </c>
      <c r="B49" s="377" t="s">
        <v>34</v>
      </c>
      <c r="C49" s="700">
        <v>46171</v>
      </c>
      <c r="D49" s="700" t="s">
        <v>54</v>
      </c>
      <c r="E49" s="700">
        <v>46148</v>
      </c>
      <c r="F49" s="701" t="s">
        <v>53</v>
      </c>
      <c r="G49" s="700" t="s">
        <v>616</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617</v>
      </c>
      <c r="AE49" s="728"/>
    </row>
    <row r="50" spans="1:31" ht="24.75" customHeight="1">
      <c r="A50" s="689" t="s">
        <v>618</v>
      </c>
      <c r="B50" s="377" t="s">
        <v>34</v>
      </c>
      <c r="C50" s="700">
        <v>46171</v>
      </c>
      <c r="D50" s="700"/>
      <c r="E50" s="700"/>
      <c r="F50" s="701"/>
      <c r="G50" s="700" t="s">
        <v>619</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617</v>
      </c>
      <c r="AE50" s="728"/>
    </row>
    <row r="51" spans="1:31" ht="24.75" customHeight="1">
      <c r="A51" s="730" t="s">
        <v>620</v>
      </c>
      <c r="B51" s="377" t="s">
        <v>34</v>
      </c>
      <c r="C51" s="1414">
        <v>46172</v>
      </c>
      <c r="D51" s="700" t="s">
        <v>52</v>
      </c>
      <c r="E51" s="700">
        <v>46118</v>
      </c>
      <c r="F51" s="701" t="s">
        <v>53</v>
      </c>
      <c r="G51" s="700" t="s">
        <v>621</v>
      </c>
      <c r="H51" s="1063">
        <v>72</v>
      </c>
      <c r="I51" s="372" t="s">
        <v>597</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617</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608</v>
      </c>
      <c r="AE52" s="728"/>
    </row>
    <row r="53" spans="1:31" ht="24.75" customHeight="1">
      <c r="A53" s="1426" t="s">
        <v>624</v>
      </c>
      <c r="B53" s="377" t="s">
        <v>34</v>
      </c>
      <c r="C53" s="1414">
        <v>46191</v>
      </c>
      <c r="D53" s="1413" t="s">
        <v>471</v>
      </c>
      <c r="E53" s="1413">
        <v>46142</v>
      </c>
      <c r="F53" s="1412" t="s">
        <v>53</v>
      </c>
      <c r="G53" s="1268"/>
      <c r="H53" s="1504">
        <v>58</v>
      </c>
      <c r="I53" s="372" t="s">
        <v>545</v>
      </c>
      <c r="J53" s="1063" t="s">
        <v>30</v>
      </c>
      <c r="K53" s="1505"/>
      <c r="L53" s="1413"/>
      <c r="M53" s="372" t="s">
        <v>110</v>
      </c>
      <c r="N53" s="995">
        <v>56668.15</v>
      </c>
      <c r="O53" s="372" t="s">
        <v>110</v>
      </c>
      <c r="P53" s="708" t="s">
        <v>32</v>
      </c>
      <c r="Q53" s="1506">
        <v>46144</v>
      </c>
      <c r="R53" s="1506"/>
      <c r="S53" s="1506"/>
      <c r="T53" s="1506"/>
      <c r="U53" s="1506"/>
      <c r="V53" s="1507">
        <v>4436</v>
      </c>
      <c r="W53" s="1508"/>
      <c r="X53" s="1508">
        <f>SUM(V53-W53)</f>
        <v>4436</v>
      </c>
      <c r="Y53" s="1254">
        <f>IFERROR($W53/$V53, 0)</f>
        <v>0</v>
      </c>
      <c r="Z53" s="1509"/>
      <c r="AA53" s="698">
        <v>0</v>
      </c>
      <c r="AB53" s="698">
        <v>0</v>
      </c>
      <c r="AC53" s="1061">
        <v>0</v>
      </c>
      <c r="AD53" s="1255" t="s">
        <v>625</v>
      </c>
      <c r="AE53" s="728"/>
    </row>
    <row r="54" spans="1:31" ht="24.75" customHeight="1">
      <c r="A54" s="1416" t="s">
        <v>626</v>
      </c>
      <c r="B54" s="1067" t="s">
        <v>34</v>
      </c>
      <c r="C54" s="1414">
        <v>46191</v>
      </c>
      <c r="D54" s="1413"/>
      <c r="E54" s="1413"/>
      <c r="F54" s="1412"/>
      <c r="G54" s="1268"/>
      <c r="H54" s="1504">
        <v>61</v>
      </c>
      <c r="I54" s="372" t="s">
        <v>545</v>
      </c>
      <c r="J54" s="1063" t="s">
        <v>30</v>
      </c>
      <c r="K54" s="1505"/>
      <c r="L54" s="1413"/>
      <c r="M54" s="372" t="s">
        <v>110</v>
      </c>
      <c r="N54" s="995">
        <v>44936</v>
      </c>
      <c r="O54" s="372" t="s">
        <v>110</v>
      </c>
      <c r="P54" s="708" t="s">
        <v>32</v>
      </c>
      <c r="Q54" s="1506"/>
      <c r="R54" s="1506"/>
      <c r="S54" s="1506"/>
      <c r="T54" s="1506"/>
      <c r="U54" s="1506"/>
      <c r="V54" s="1507">
        <v>3375</v>
      </c>
      <c r="W54" s="1508"/>
      <c r="X54" s="1508">
        <f>SUM(V54-W54)</f>
        <v>3375</v>
      </c>
      <c r="Y54" s="1254">
        <f>IFERROR($W54/$V54, 0)</f>
        <v>0</v>
      </c>
      <c r="Z54" s="1509"/>
      <c r="AA54" s="698">
        <v>0</v>
      </c>
      <c r="AB54" s="698">
        <v>0</v>
      </c>
      <c r="AC54" s="1061">
        <v>0</v>
      </c>
      <c r="AD54" s="1255" t="s">
        <v>625</v>
      </c>
      <c r="AE54" s="728"/>
    </row>
    <row r="55" spans="1:31" ht="24.75" customHeight="1">
      <c r="A55" s="743" t="s">
        <v>627</v>
      </c>
      <c r="B55" s="1067" t="s">
        <v>34</v>
      </c>
      <c r="C55" s="1414">
        <v>46181</v>
      </c>
      <c r="D55" s="1413"/>
      <c r="E55" s="1413"/>
      <c r="F55" s="1412"/>
      <c r="G55" s="1268"/>
      <c r="H55" s="1504">
        <v>85</v>
      </c>
      <c r="I55" s="372" t="s">
        <v>545</v>
      </c>
      <c r="J55" s="1063" t="s">
        <v>30</v>
      </c>
      <c r="K55" s="1505"/>
      <c r="L55" s="1413"/>
      <c r="M55" s="372" t="s">
        <v>110</v>
      </c>
      <c r="N55" s="995">
        <v>60062</v>
      </c>
      <c r="O55" s="372" t="s">
        <v>110</v>
      </c>
      <c r="P55" s="708" t="s">
        <v>32</v>
      </c>
      <c r="Q55" s="1506"/>
      <c r="R55" s="1506"/>
      <c r="S55" s="1506"/>
      <c r="T55" s="1506"/>
      <c r="U55" s="1506"/>
      <c r="V55" s="1507">
        <v>4380</v>
      </c>
      <c r="W55" s="1508"/>
      <c r="X55" s="1508">
        <f>SUM(V55-W55)</f>
        <v>4380</v>
      </c>
      <c r="Y55" s="1254">
        <f>IFERROR($W55/$V55, 0)</f>
        <v>0</v>
      </c>
      <c r="Z55" s="1509"/>
      <c r="AA55" s="698">
        <v>0</v>
      </c>
      <c r="AB55" s="698">
        <v>0</v>
      </c>
      <c r="AC55" s="1061">
        <v>0</v>
      </c>
      <c r="AD55" s="1255" t="s">
        <v>628</v>
      </c>
      <c r="AE55" s="728"/>
    </row>
    <row r="56" spans="1:31" ht="24.75" customHeight="1">
      <c r="A56" s="1416" t="s">
        <v>629</v>
      </c>
      <c r="B56" s="1067" t="s">
        <v>34</v>
      </c>
      <c r="C56" s="1414">
        <v>46191</v>
      </c>
      <c r="D56" s="1413"/>
      <c r="E56" s="1413"/>
      <c r="F56" s="1412"/>
      <c r="G56" s="1268"/>
      <c r="H56" s="1504">
        <v>86</v>
      </c>
      <c r="I56" s="372" t="s">
        <v>545</v>
      </c>
      <c r="J56" s="1063" t="s">
        <v>30</v>
      </c>
      <c r="K56" s="1505"/>
      <c r="L56" s="1413"/>
      <c r="M56" s="372" t="s">
        <v>110</v>
      </c>
      <c r="N56" s="995">
        <v>64118</v>
      </c>
      <c r="O56" s="372" t="s">
        <v>110</v>
      </c>
      <c r="P56" s="708" t="s">
        <v>32</v>
      </c>
      <c r="Q56" s="1506"/>
      <c r="R56" s="1506"/>
      <c r="S56" s="1506"/>
      <c r="T56" s="1506"/>
      <c r="U56" s="1506"/>
      <c r="V56" s="1507">
        <v>4753</v>
      </c>
      <c r="W56" s="1508"/>
      <c r="X56" s="1508">
        <f>SUM(V56-W56)</f>
        <v>4753</v>
      </c>
      <c r="Y56" s="1254">
        <f>IFERROR($W56/$V56, 0)</f>
        <v>0</v>
      </c>
      <c r="Z56" s="1509"/>
      <c r="AA56" s="698">
        <v>0</v>
      </c>
      <c r="AB56" s="698">
        <v>0</v>
      </c>
      <c r="AC56" s="1061">
        <v>0</v>
      </c>
      <c r="AD56" s="1255" t="s">
        <v>625</v>
      </c>
      <c r="AE56" s="728"/>
    </row>
    <row r="57" spans="1:31" ht="24.75" customHeight="1">
      <c r="A57" s="1416" t="s">
        <v>630</v>
      </c>
      <c r="B57" s="1067" t="s">
        <v>34</v>
      </c>
      <c r="C57" s="1414">
        <v>46191</v>
      </c>
      <c r="D57" s="1413"/>
      <c r="E57" s="1413"/>
      <c r="F57" s="1412"/>
      <c r="G57" s="1268"/>
      <c r="H57" s="1504">
        <v>87</v>
      </c>
      <c r="I57" s="372" t="s">
        <v>545</v>
      </c>
      <c r="J57" s="1063" t="s">
        <v>30</v>
      </c>
      <c r="K57" s="1505"/>
      <c r="L57" s="1413"/>
      <c r="M57" s="372" t="s">
        <v>110</v>
      </c>
      <c r="N57" s="995">
        <v>64040</v>
      </c>
      <c r="O57" s="372" t="s">
        <v>110</v>
      </c>
      <c r="P57" s="708" t="s">
        <v>32</v>
      </c>
      <c r="Q57" s="1506"/>
      <c r="R57" s="1506"/>
      <c r="S57" s="1506"/>
      <c r="T57" s="1506"/>
      <c r="U57" s="1506"/>
      <c r="V57" s="1507">
        <v>4888</v>
      </c>
      <c r="W57" s="1508"/>
      <c r="X57" s="1508">
        <f>SUM(V57-W57)</f>
        <v>4888</v>
      </c>
      <c r="Y57" s="1254">
        <f>IFERROR($W57/$V57, 0)</f>
        <v>0</v>
      </c>
      <c r="Z57" s="1509"/>
      <c r="AA57" s="698">
        <v>0</v>
      </c>
      <c r="AB57" s="698">
        <v>0</v>
      </c>
      <c r="AC57" s="1061">
        <v>0</v>
      </c>
      <c r="AD57" s="1255" t="s">
        <v>625</v>
      </c>
      <c r="AE57" s="728"/>
    </row>
    <row r="58" spans="1:31" ht="24.75" customHeight="1">
      <c r="A58" s="1416" t="s">
        <v>631</v>
      </c>
      <c r="B58" s="1067" t="s">
        <v>34</v>
      </c>
      <c r="C58" s="1414">
        <v>46191</v>
      </c>
      <c r="D58" s="1413"/>
      <c r="E58" s="1413"/>
      <c r="F58" s="1412"/>
      <c r="G58" s="1268"/>
      <c r="H58" s="1504">
        <v>82</v>
      </c>
      <c r="I58" s="372" t="s">
        <v>545</v>
      </c>
      <c r="J58" s="1063" t="s">
        <v>30</v>
      </c>
      <c r="K58" s="1505"/>
      <c r="L58" s="1413"/>
      <c r="M58" s="372" t="s">
        <v>110</v>
      </c>
      <c r="N58" s="995">
        <v>60234</v>
      </c>
      <c r="O58" s="372" t="s">
        <v>110</v>
      </c>
      <c r="P58" s="708" t="s">
        <v>32</v>
      </c>
      <c r="Q58" s="1506"/>
      <c r="R58" s="1506"/>
      <c r="S58" s="1506"/>
      <c r="T58" s="1506"/>
      <c r="U58" s="1506"/>
      <c r="V58" s="1507">
        <v>4497</v>
      </c>
      <c r="W58" s="1508"/>
      <c r="X58" s="1508">
        <f>SUM(V58-W58)</f>
        <v>4497</v>
      </c>
      <c r="Y58" s="1254">
        <f>IFERROR($W58/$V58, 0)</f>
        <v>0</v>
      </c>
      <c r="Z58" s="1509"/>
      <c r="AA58" s="698">
        <v>0</v>
      </c>
      <c r="AB58" s="698">
        <v>0</v>
      </c>
      <c r="AC58" s="1061">
        <v>0</v>
      </c>
      <c r="AD58" s="1255" t="s">
        <v>625</v>
      </c>
      <c r="AE58" s="728"/>
    </row>
    <row r="59" spans="1:31" ht="24.75" customHeight="1">
      <c r="A59" s="1416" t="s">
        <v>632</v>
      </c>
      <c r="B59" s="1067" t="s">
        <v>34</v>
      </c>
      <c r="C59" s="1414">
        <v>46191</v>
      </c>
      <c r="D59" s="1413" t="s">
        <v>471</v>
      </c>
      <c r="E59" s="1413">
        <v>46142</v>
      </c>
      <c r="F59" s="1412" t="s">
        <v>53</v>
      </c>
      <c r="G59" s="1268"/>
      <c r="H59" s="1504">
        <v>81</v>
      </c>
      <c r="I59" s="372" t="s">
        <v>545</v>
      </c>
      <c r="J59" s="1063" t="s">
        <v>30</v>
      </c>
      <c r="K59" s="1505"/>
      <c r="L59" s="1413"/>
      <c r="M59" s="372" t="s">
        <v>110</v>
      </c>
      <c r="N59" s="995">
        <v>66206</v>
      </c>
      <c r="O59" s="372" t="s">
        <v>110</v>
      </c>
      <c r="P59" s="708" t="s">
        <v>32</v>
      </c>
      <c r="Q59" s="1506">
        <v>46144</v>
      </c>
      <c r="R59" s="1506"/>
      <c r="S59" s="1506"/>
      <c r="T59" s="1506"/>
      <c r="U59" s="1506"/>
      <c r="V59" s="1507">
        <v>5035</v>
      </c>
      <c r="W59" s="1508"/>
      <c r="X59" s="1508">
        <f>SUM(V59-W59)</f>
        <v>5035</v>
      </c>
      <c r="Y59" s="1254">
        <f>IFERROR($W59/$V59, 0)</f>
        <v>0</v>
      </c>
      <c r="Z59" s="1509"/>
      <c r="AA59" s="698">
        <v>0</v>
      </c>
      <c r="AB59" s="698">
        <v>0</v>
      </c>
      <c r="AC59" s="1061">
        <v>0</v>
      </c>
      <c r="AD59" s="1255" t="s">
        <v>625</v>
      </c>
      <c r="AE59" s="728"/>
    </row>
    <row r="60" spans="1:31" ht="24.75" customHeight="1">
      <c r="A60" s="1416" t="s">
        <v>633</v>
      </c>
      <c r="B60" s="1067" t="s">
        <v>34</v>
      </c>
      <c r="C60" s="1414">
        <v>46191</v>
      </c>
      <c r="D60" s="1413"/>
      <c r="E60" s="1413"/>
      <c r="F60" s="1412"/>
      <c r="G60" s="1268"/>
      <c r="H60" s="1504">
        <v>55</v>
      </c>
      <c r="I60" s="372" t="s">
        <v>545</v>
      </c>
      <c r="J60" s="1063" t="s">
        <v>30</v>
      </c>
      <c r="K60" s="1505"/>
      <c r="L60" s="1413"/>
      <c r="M60" s="372" t="s">
        <v>110</v>
      </c>
      <c r="N60" s="995">
        <v>45757.7</v>
      </c>
      <c r="O60" s="372" t="s">
        <v>110</v>
      </c>
      <c r="P60" s="708" t="s">
        <v>32</v>
      </c>
      <c r="Q60" s="1506"/>
      <c r="R60" s="1506"/>
      <c r="S60" s="1506"/>
      <c r="T60" s="1506"/>
      <c r="U60" s="1506"/>
      <c r="V60" s="1507">
        <v>3537</v>
      </c>
      <c r="W60" s="1508"/>
      <c r="X60" s="1508">
        <f>SUM(V60-W60)</f>
        <v>3537</v>
      </c>
      <c r="Y60" s="1254">
        <f>IFERROR($W60/$V60, 0)</f>
        <v>0</v>
      </c>
      <c r="Z60" s="1509"/>
      <c r="AA60" s="698">
        <v>0</v>
      </c>
      <c r="AB60" s="698">
        <v>0</v>
      </c>
      <c r="AC60" s="1061">
        <v>0</v>
      </c>
      <c r="AD60" s="1255" t="s">
        <v>625</v>
      </c>
      <c r="AE60" s="728"/>
    </row>
    <row r="61" spans="1:31" ht="24.75" customHeight="1">
      <c r="A61" s="1416" t="s">
        <v>634</v>
      </c>
      <c r="B61" s="1067" t="s">
        <v>34</v>
      </c>
      <c r="C61" s="1414">
        <v>46191</v>
      </c>
      <c r="D61" s="1413"/>
      <c r="E61" s="1413"/>
      <c r="F61" s="1412"/>
      <c r="G61" s="1268"/>
      <c r="H61" s="1504">
        <v>54</v>
      </c>
      <c r="I61" s="372" t="s">
        <v>545</v>
      </c>
      <c r="J61" s="1063" t="s">
        <v>30</v>
      </c>
      <c r="K61" s="1505"/>
      <c r="L61" s="1413"/>
      <c r="M61" s="372" t="s">
        <v>110</v>
      </c>
      <c r="N61" s="995">
        <v>39903.550000000003</v>
      </c>
      <c r="O61" s="372" t="s">
        <v>110</v>
      </c>
      <c r="P61" s="708" t="s">
        <v>32</v>
      </c>
      <c r="Q61" s="1506"/>
      <c r="R61" s="1506"/>
      <c r="S61" s="1506"/>
      <c r="T61" s="1506"/>
      <c r="U61" s="1506"/>
      <c r="V61" s="1507">
        <v>3000</v>
      </c>
      <c r="W61" s="1508"/>
      <c r="X61" s="1508">
        <f>SUM(V61-W61)</f>
        <v>3000</v>
      </c>
      <c r="Y61" s="1254">
        <f>IFERROR($W61/$V61, 0)</f>
        <v>0</v>
      </c>
      <c r="Z61" s="1509"/>
      <c r="AA61" s="698">
        <v>0</v>
      </c>
      <c r="AB61" s="698">
        <v>0</v>
      </c>
      <c r="AC61" s="1061">
        <v>0</v>
      </c>
      <c r="AD61" s="1255" t="s">
        <v>625</v>
      </c>
      <c r="AE61" s="728"/>
    </row>
    <row r="62" spans="1:31" ht="24.75" customHeight="1">
      <c r="A62" s="1416" t="s">
        <v>635</v>
      </c>
      <c r="B62" s="1067" t="s">
        <v>34</v>
      </c>
      <c r="C62" s="1414">
        <v>46191</v>
      </c>
      <c r="D62" s="1413"/>
      <c r="E62" s="1413"/>
      <c r="F62" s="1412"/>
      <c r="G62" s="1268"/>
      <c r="H62" s="1504">
        <v>78</v>
      </c>
      <c r="I62" s="372" t="s">
        <v>545</v>
      </c>
      <c r="J62" s="1063" t="s">
        <v>30</v>
      </c>
      <c r="K62" s="1505"/>
      <c r="L62" s="1413"/>
      <c r="M62" s="372" t="s">
        <v>110</v>
      </c>
      <c r="N62" s="995">
        <v>58190</v>
      </c>
      <c r="O62" s="372" t="s">
        <v>110</v>
      </c>
      <c r="P62" s="708" t="s">
        <v>32</v>
      </c>
      <c r="Q62" s="1506"/>
      <c r="R62" s="1506"/>
      <c r="S62" s="1506"/>
      <c r="T62" s="1506"/>
      <c r="U62" s="1506"/>
      <c r="V62" s="1507">
        <v>4283</v>
      </c>
      <c r="W62" s="1508"/>
      <c r="X62" s="1508">
        <f>SUM(V62-W62)</f>
        <v>4283</v>
      </c>
      <c r="Y62" s="1254">
        <f>IFERROR($W62/$V62, 0)</f>
        <v>0</v>
      </c>
      <c r="Z62" s="1509"/>
      <c r="AA62" s="698">
        <v>0</v>
      </c>
      <c r="AB62" s="698">
        <v>0</v>
      </c>
      <c r="AC62" s="1061">
        <v>0</v>
      </c>
      <c r="AD62" s="1255" t="s">
        <v>625</v>
      </c>
      <c r="AE62" s="728"/>
    </row>
    <row r="63" spans="1:31" ht="24.75" customHeight="1">
      <c r="A63" s="1416" t="s">
        <v>636</v>
      </c>
      <c r="B63" s="1067" t="s">
        <v>34</v>
      </c>
      <c r="C63" s="1414">
        <v>46191</v>
      </c>
      <c r="D63" s="1413" t="s">
        <v>471</v>
      </c>
      <c r="E63" s="1413">
        <v>46142</v>
      </c>
      <c r="F63" s="1412" t="s">
        <v>53</v>
      </c>
      <c r="G63" s="1268"/>
      <c r="H63" s="1504">
        <v>75</v>
      </c>
      <c r="I63" s="372" t="s">
        <v>545</v>
      </c>
      <c r="J63" s="1063" t="s">
        <v>30</v>
      </c>
      <c r="K63" s="1505"/>
      <c r="L63" s="1413"/>
      <c r="M63" s="372" t="s">
        <v>110</v>
      </c>
      <c r="N63" s="995">
        <v>61026</v>
      </c>
      <c r="O63" s="372" t="s">
        <v>110</v>
      </c>
      <c r="P63" s="708" t="s">
        <v>32</v>
      </c>
      <c r="Q63" s="1506">
        <v>46144</v>
      </c>
      <c r="R63" s="1506"/>
      <c r="S63" s="1506"/>
      <c r="T63" s="1506"/>
      <c r="U63" s="1506"/>
      <c r="V63" s="1507">
        <v>4683</v>
      </c>
      <c r="W63" s="1508"/>
      <c r="X63" s="1508">
        <f>SUM(V63-W63)</f>
        <v>4683</v>
      </c>
      <c r="Y63" s="1254">
        <f>IFERROR($W63/$V63, 0)</f>
        <v>0</v>
      </c>
      <c r="Z63" s="1509"/>
      <c r="AA63" s="698">
        <v>0</v>
      </c>
      <c r="AB63" s="698">
        <v>0</v>
      </c>
      <c r="AC63" s="1061">
        <v>0</v>
      </c>
      <c r="AD63" s="1255" t="s">
        <v>625</v>
      </c>
      <c r="AE63" s="728"/>
    </row>
    <row r="64" spans="1:31" ht="24.75" customHeight="1">
      <c r="A64" s="1416" t="s">
        <v>637</v>
      </c>
      <c r="B64" s="1067" t="s">
        <v>34</v>
      </c>
      <c r="C64" s="1414">
        <v>46191</v>
      </c>
      <c r="D64" s="1413"/>
      <c r="E64" s="1413"/>
      <c r="F64" s="1412"/>
      <c r="G64" s="1268"/>
      <c r="H64" s="1504">
        <v>65</v>
      </c>
      <c r="I64" s="372" t="s">
        <v>545</v>
      </c>
      <c r="J64" s="1063" t="s">
        <v>30</v>
      </c>
      <c r="K64" s="1505"/>
      <c r="L64" s="1413"/>
      <c r="M64" s="372" t="s">
        <v>110</v>
      </c>
      <c r="N64" s="995">
        <v>45252</v>
      </c>
      <c r="O64" s="372" t="s">
        <v>110</v>
      </c>
      <c r="P64" s="708" t="s">
        <v>32</v>
      </c>
      <c r="Q64" s="1506"/>
      <c r="R64" s="1506"/>
      <c r="S64" s="1506"/>
      <c r="T64" s="1506"/>
      <c r="U64" s="1506"/>
      <c r="V64" s="1507">
        <v>3360</v>
      </c>
      <c r="W64" s="1508"/>
      <c r="X64" s="1508">
        <f>SUM(V64-W64)</f>
        <v>3360</v>
      </c>
      <c r="Y64" s="1254">
        <f>IFERROR($W64/$V64, 0)</f>
        <v>0</v>
      </c>
      <c r="Z64" s="1509"/>
      <c r="AA64" s="698">
        <v>0</v>
      </c>
      <c r="AB64" s="698">
        <v>0</v>
      </c>
      <c r="AC64" s="1061">
        <v>0</v>
      </c>
      <c r="AD64" s="1255" t="s">
        <v>625</v>
      </c>
      <c r="AE64" s="728"/>
    </row>
    <row r="65" spans="1:31" ht="24.75" customHeight="1">
      <c r="A65" s="1443" t="s">
        <v>638</v>
      </c>
      <c r="B65" s="1067" t="s">
        <v>34</v>
      </c>
      <c r="C65" s="1414">
        <v>46191</v>
      </c>
      <c r="D65" s="1413"/>
      <c r="E65" s="1413"/>
      <c r="F65" s="1412"/>
      <c r="G65" s="1268"/>
      <c r="H65" s="1504">
        <v>21</v>
      </c>
      <c r="I65" s="372" t="s">
        <v>545</v>
      </c>
      <c r="J65" s="744" t="s">
        <v>30</v>
      </c>
      <c r="K65" s="744"/>
      <c r="L65" s="1413"/>
      <c r="M65" s="372" t="s">
        <v>110</v>
      </c>
      <c r="N65" s="995">
        <v>38308</v>
      </c>
      <c r="O65" s="372" t="s">
        <v>110</v>
      </c>
      <c r="P65" s="708" t="s">
        <v>32</v>
      </c>
      <c r="Q65" s="1506"/>
      <c r="R65" s="1506"/>
      <c r="S65" s="1506"/>
      <c r="T65" s="1506"/>
      <c r="U65" s="1506"/>
      <c r="V65" s="1507">
        <v>3379</v>
      </c>
      <c r="W65" s="1508"/>
      <c r="X65" s="1508">
        <f>SUM(V65-W65)</f>
        <v>3379</v>
      </c>
      <c r="Y65" s="1254">
        <f>IFERROR($W65/$V65, 0)</f>
        <v>0</v>
      </c>
      <c r="Z65" s="1509"/>
      <c r="AA65" s="698">
        <v>0</v>
      </c>
      <c r="AB65" s="698">
        <v>0</v>
      </c>
      <c r="AC65" s="1061">
        <v>0</v>
      </c>
      <c r="AD65" s="1255" t="s">
        <v>639</v>
      </c>
      <c r="AE65" s="728"/>
    </row>
    <row r="66" spans="1:31" ht="24.75" customHeight="1">
      <c r="A66" s="1416" t="s">
        <v>640</v>
      </c>
      <c r="B66" s="1067" t="s">
        <v>34</v>
      </c>
      <c r="C66" s="1414">
        <v>46191</v>
      </c>
      <c r="D66" s="1413"/>
      <c r="E66" s="1413"/>
      <c r="F66" s="1412"/>
      <c r="G66" s="1268"/>
      <c r="H66" s="1504">
        <v>85</v>
      </c>
      <c r="I66" s="372" t="s">
        <v>545</v>
      </c>
      <c r="J66" s="1063" t="s">
        <v>30</v>
      </c>
      <c r="K66" s="1505"/>
      <c r="L66" s="1413"/>
      <c r="M66" s="372" t="s">
        <v>110</v>
      </c>
      <c r="N66" s="995">
        <v>56492</v>
      </c>
      <c r="O66" s="372" t="s">
        <v>110</v>
      </c>
      <c r="P66" s="708" t="s">
        <v>32</v>
      </c>
      <c r="Q66" s="1506"/>
      <c r="R66" s="1506"/>
      <c r="S66" s="1506"/>
      <c r="T66" s="1506"/>
      <c r="U66" s="1506"/>
      <c r="V66" s="1507">
        <v>4054</v>
      </c>
      <c r="W66" s="1508"/>
      <c r="X66" s="1508">
        <f>SUM(V66-W66)</f>
        <v>4054</v>
      </c>
      <c r="Y66" s="1254">
        <f>IFERROR($W66/$V66, 0)</f>
        <v>0</v>
      </c>
      <c r="Z66" s="1509"/>
      <c r="AA66" s="698">
        <v>0</v>
      </c>
      <c r="AB66" s="698">
        <v>0</v>
      </c>
      <c r="AC66" s="1061">
        <v>0</v>
      </c>
      <c r="AD66" s="1255" t="s">
        <v>625</v>
      </c>
      <c r="AE66" s="728"/>
    </row>
    <row r="67" spans="1:31" ht="24.75" customHeight="1">
      <c r="A67" s="1416" t="s">
        <v>641</v>
      </c>
      <c r="B67" s="1067" t="s">
        <v>34</v>
      </c>
      <c r="C67" s="1414">
        <v>46191</v>
      </c>
      <c r="D67" s="1413"/>
      <c r="E67" s="1413"/>
      <c r="F67" s="1412"/>
      <c r="G67" s="1268"/>
      <c r="H67" s="1504">
        <v>87</v>
      </c>
      <c r="I67" s="372" t="s">
        <v>545</v>
      </c>
      <c r="J67" s="1063" t="s">
        <v>30</v>
      </c>
      <c r="K67" s="1505"/>
      <c r="L67" s="1413"/>
      <c r="M67" s="372" t="s">
        <v>110</v>
      </c>
      <c r="N67" s="995">
        <v>59286</v>
      </c>
      <c r="O67" s="372" t="s">
        <v>110</v>
      </c>
      <c r="P67" s="708" t="s">
        <v>32</v>
      </c>
      <c r="Q67" s="1506"/>
      <c r="R67" s="1506"/>
      <c r="S67" s="1506"/>
      <c r="T67" s="1506"/>
      <c r="U67" s="1506"/>
      <c r="V67" s="1507">
        <v>4413</v>
      </c>
      <c r="W67" s="1508"/>
      <c r="X67" s="1508">
        <f>SUM(V67-W67)</f>
        <v>4413</v>
      </c>
      <c r="Y67" s="1254">
        <f>IFERROR($W67/$V67, 0)</f>
        <v>0</v>
      </c>
      <c r="Z67" s="1509"/>
      <c r="AA67" s="698">
        <v>0</v>
      </c>
      <c r="AB67" s="698">
        <v>0</v>
      </c>
      <c r="AC67" s="1061">
        <v>0</v>
      </c>
      <c r="AD67" s="1255" t="s">
        <v>625</v>
      </c>
      <c r="AE67" s="728"/>
    </row>
    <row r="68" spans="1:31" ht="24.75" customHeight="1">
      <c r="A68" s="1416" t="s">
        <v>642</v>
      </c>
      <c r="B68" s="1067" t="s">
        <v>34</v>
      </c>
      <c r="C68" s="1414">
        <v>46191</v>
      </c>
      <c r="D68" s="1413"/>
      <c r="E68" s="1413"/>
      <c r="F68" s="1412"/>
      <c r="G68" s="1268"/>
      <c r="H68" s="1504">
        <v>83</v>
      </c>
      <c r="I68" s="372" t="s">
        <v>545</v>
      </c>
      <c r="J68" s="1063" t="s">
        <v>30</v>
      </c>
      <c r="K68" s="1505"/>
      <c r="L68" s="1413"/>
      <c r="M68" s="372" t="s">
        <v>110</v>
      </c>
      <c r="N68" s="995">
        <v>58914</v>
      </c>
      <c r="O68" s="372" t="s">
        <v>110</v>
      </c>
      <c r="P68" s="708" t="s">
        <v>32</v>
      </c>
      <c r="Q68" s="1506"/>
      <c r="R68" s="1506"/>
      <c r="S68" s="1506"/>
      <c r="T68" s="1506"/>
      <c r="U68" s="1506"/>
      <c r="V68" s="1507">
        <v>4343</v>
      </c>
      <c r="W68" s="1508"/>
      <c r="X68" s="1508">
        <f>SUM(V68-W68)</f>
        <v>4343</v>
      </c>
      <c r="Y68" s="1254">
        <f>IFERROR($W68/$V68, 0)</f>
        <v>0</v>
      </c>
      <c r="Z68" s="1509"/>
      <c r="AA68" s="698">
        <v>0</v>
      </c>
      <c r="AB68" s="698">
        <v>0</v>
      </c>
      <c r="AC68" s="1061">
        <v>0</v>
      </c>
      <c r="AD68" s="1255" t="s">
        <v>625</v>
      </c>
      <c r="AE68" s="728"/>
    </row>
    <row r="69" spans="1:31" ht="24.75" customHeight="1">
      <c r="A69" s="1416" t="s">
        <v>643</v>
      </c>
      <c r="B69" s="1067" t="s">
        <v>34</v>
      </c>
      <c r="C69" s="1414">
        <v>46191</v>
      </c>
      <c r="D69" s="1413"/>
      <c r="E69" s="1413"/>
      <c r="F69" s="1412"/>
      <c r="G69" s="1268"/>
      <c r="H69" s="1504">
        <v>56</v>
      </c>
      <c r="I69" s="372" t="s">
        <v>545</v>
      </c>
      <c r="J69" s="1063" t="s">
        <v>30</v>
      </c>
      <c r="K69" s="1505"/>
      <c r="L69" s="1413"/>
      <c r="M69" s="372" t="s">
        <v>110</v>
      </c>
      <c r="N69" s="995">
        <v>42220</v>
      </c>
      <c r="O69" s="372" t="s">
        <v>110</v>
      </c>
      <c r="P69" s="708" t="s">
        <v>32</v>
      </c>
      <c r="Q69" s="1506"/>
      <c r="R69" s="1506"/>
      <c r="S69" s="1506"/>
      <c r="T69" s="1506"/>
      <c r="U69" s="1506"/>
      <c r="V69" s="1507">
        <v>3090</v>
      </c>
      <c r="W69" s="1508"/>
      <c r="X69" s="1508">
        <f>SUM(V69-W69)</f>
        <v>3090</v>
      </c>
      <c r="Y69" s="1254">
        <f>IFERROR($W69/$V69, 0)</f>
        <v>0</v>
      </c>
      <c r="Z69" s="1509"/>
      <c r="AA69" s="698">
        <v>0</v>
      </c>
      <c r="AB69" s="698">
        <v>0</v>
      </c>
      <c r="AC69" s="1061">
        <v>0</v>
      </c>
      <c r="AD69" s="1255" t="s">
        <v>625</v>
      </c>
      <c r="AE69" s="728"/>
    </row>
    <row r="70" spans="1:31" ht="24.75" customHeight="1">
      <c r="A70" s="1416" t="s">
        <v>644</v>
      </c>
      <c r="B70" s="1067" t="s">
        <v>34</v>
      </c>
      <c r="C70" s="1414">
        <v>46191</v>
      </c>
      <c r="D70" s="1413"/>
      <c r="E70" s="1413"/>
      <c r="F70" s="1412"/>
      <c r="G70" s="1268"/>
      <c r="H70" s="1504">
        <v>77</v>
      </c>
      <c r="I70" s="372" t="s">
        <v>545</v>
      </c>
      <c r="J70" s="1063" t="s">
        <v>30</v>
      </c>
      <c r="K70" s="1505"/>
      <c r="L70" s="1413"/>
      <c r="M70" s="372" t="s">
        <v>110</v>
      </c>
      <c r="N70" s="995">
        <v>52948</v>
      </c>
      <c r="O70" s="372" t="s">
        <v>110</v>
      </c>
      <c r="P70" s="708" t="s">
        <v>32</v>
      </c>
      <c r="Q70" s="1506"/>
      <c r="R70" s="1506"/>
      <c r="S70" s="1506"/>
      <c r="T70" s="1506"/>
      <c r="U70" s="1506"/>
      <c r="V70" s="1507">
        <v>3957</v>
      </c>
      <c r="W70" s="1508"/>
      <c r="X70" s="1508">
        <f>SUM(V70-W70)</f>
        <v>3957</v>
      </c>
      <c r="Y70" s="1254">
        <f>IFERROR($W70/$V70, 0)</f>
        <v>0</v>
      </c>
      <c r="Z70" s="1509"/>
      <c r="AA70" s="698">
        <v>0</v>
      </c>
      <c r="AB70" s="698">
        <v>0</v>
      </c>
      <c r="AC70" s="1061">
        <v>0</v>
      </c>
      <c r="AD70" s="1255" t="s">
        <v>625</v>
      </c>
      <c r="AE70" s="728"/>
    </row>
    <row r="71" spans="1:31" ht="24.75" customHeight="1">
      <c r="A71" s="1443" t="s">
        <v>645</v>
      </c>
      <c r="B71" s="1067" t="s">
        <v>34</v>
      </c>
      <c r="C71" s="1414">
        <v>46191</v>
      </c>
      <c r="D71" s="1413"/>
      <c r="E71" s="1413"/>
      <c r="F71" s="1412"/>
      <c r="G71" s="1268"/>
      <c r="H71" s="1504">
        <v>74</v>
      </c>
      <c r="I71" s="372" t="s">
        <v>545</v>
      </c>
      <c r="J71" s="744" t="s">
        <v>30</v>
      </c>
      <c r="K71" s="744"/>
      <c r="L71" s="1413"/>
      <c r="M71" s="372" t="s">
        <v>110</v>
      </c>
      <c r="N71" s="995">
        <v>51256</v>
      </c>
      <c r="O71" s="372" t="s">
        <v>110</v>
      </c>
      <c r="P71" s="708" t="s">
        <v>32</v>
      </c>
      <c r="Q71" s="1506"/>
      <c r="R71" s="1506"/>
      <c r="S71" s="1506"/>
      <c r="T71" s="1506"/>
      <c r="U71" s="1506"/>
      <c r="V71" s="1507">
        <v>3826</v>
      </c>
      <c r="W71" s="1508"/>
      <c r="X71" s="1508">
        <f>SUM(V71-W71)</f>
        <v>3826</v>
      </c>
      <c r="Y71" s="1254">
        <f>IFERROR($W71/$V71, 0)</f>
        <v>0</v>
      </c>
      <c r="Z71" s="1509"/>
      <c r="AA71" s="698">
        <v>0</v>
      </c>
      <c r="AB71" s="698">
        <v>0</v>
      </c>
      <c r="AC71" s="1061">
        <v>0</v>
      </c>
      <c r="AD71" s="1255" t="s">
        <v>639</v>
      </c>
      <c r="AE71" s="728"/>
    </row>
    <row r="72" spans="1:31" ht="24.75" customHeight="1">
      <c r="A72" s="1443" t="s">
        <v>646</v>
      </c>
      <c r="B72" s="1067" t="s">
        <v>34</v>
      </c>
      <c r="C72" s="1414">
        <v>46191</v>
      </c>
      <c r="D72" s="1413"/>
      <c r="E72" s="1413"/>
      <c r="F72" s="1412"/>
      <c r="G72" s="1268"/>
      <c r="H72" s="1504">
        <v>73</v>
      </c>
      <c r="I72" s="372" t="s">
        <v>545</v>
      </c>
      <c r="J72" s="1063" t="s">
        <v>30</v>
      </c>
      <c r="K72" s="1505"/>
      <c r="L72" s="1413"/>
      <c r="M72" s="372" t="s">
        <v>110</v>
      </c>
      <c r="N72" s="995">
        <v>61225.25</v>
      </c>
      <c r="O72" s="372" t="s">
        <v>110</v>
      </c>
      <c r="P72" s="708" t="s">
        <v>32</v>
      </c>
      <c r="Q72" s="1506"/>
      <c r="R72" s="1506"/>
      <c r="S72" s="1506"/>
      <c r="T72" s="1506"/>
      <c r="U72" s="1506"/>
      <c r="V72" s="1507">
        <v>4654</v>
      </c>
      <c r="W72" s="1508"/>
      <c r="X72" s="1508">
        <f>SUM(V72-W72)</f>
        <v>4654</v>
      </c>
      <c r="Y72" s="1254">
        <f>IFERROR($W72/$V72, 0)</f>
        <v>0</v>
      </c>
      <c r="Z72" s="1509"/>
      <c r="AA72" s="698">
        <v>0</v>
      </c>
      <c r="AB72" s="698">
        <v>0</v>
      </c>
      <c r="AC72" s="1061">
        <v>0</v>
      </c>
      <c r="AD72" s="1255" t="s">
        <v>625</v>
      </c>
      <c r="AE72" s="728"/>
    </row>
    <row r="73" spans="1:31" ht="24.75" customHeight="1">
      <c r="A73" s="1425" t="s">
        <v>647</v>
      </c>
      <c r="B73" s="377" t="s">
        <v>34</v>
      </c>
      <c r="C73" s="1414">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1" t="s">
        <v>652</v>
      </c>
      <c r="B75" s="377" t="s">
        <v>34</v>
      </c>
      <c r="C75" s="1414">
        <v>46181</v>
      </c>
      <c r="D75" s="1412" t="s">
        <v>50</v>
      </c>
      <c r="E75" s="1413">
        <v>46143</v>
      </c>
      <c r="F75" s="1412"/>
      <c r="G75" s="1268"/>
      <c r="H75" s="702">
        <v>0</v>
      </c>
      <c r="I75" s="372" t="s">
        <v>545</v>
      </c>
      <c r="J75" s="702" t="s">
        <v>30</v>
      </c>
      <c r="K75" s="1505"/>
      <c r="L75" s="1413"/>
      <c r="M75" s="702" t="s">
        <v>110</v>
      </c>
      <c r="N75" s="706">
        <v>6580.6</v>
      </c>
      <c r="O75" s="702" t="s">
        <v>110</v>
      </c>
      <c r="P75" s="708" t="s">
        <v>32</v>
      </c>
      <c r="Q75" s="1506">
        <v>46147</v>
      </c>
      <c r="R75" s="1506"/>
      <c r="S75" s="1506"/>
      <c r="T75" s="1506"/>
      <c r="U75" s="1506"/>
      <c r="V75" s="1507">
        <v>466</v>
      </c>
      <c r="W75" s="1508"/>
      <c r="X75" s="1508">
        <f>SUM(V75-W75)</f>
        <v>466</v>
      </c>
      <c r="Y75" s="1254">
        <f>IFERROR($W75/$V75, 0)</f>
        <v>0</v>
      </c>
      <c r="Z75" s="1509"/>
      <c r="AA75" s="698">
        <v>0</v>
      </c>
      <c r="AB75" s="698">
        <v>0</v>
      </c>
      <c r="AC75" s="1061">
        <v>0</v>
      </c>
      <c r="AD75" s="1255" t="s">
        <v>628</v>
      </c>
      <c r="AE75" s="728"/>
    </row>
    <row r="76" spans="1:31" ht="24.75" customHeight="1">
      <c r="A76" s="1411" t="s">
        <v>653</v>
      </c>
      <c r="B76" s="1453" t="s">
        <v>34</v>
      </c>
      <c r="C76" s="1414">
        <v>46203</v>
      </c>
      <c r="D76" s="1412"/>
      <c r="E76" s="1413"/>
      <c r="F76" s="1412"/>
      <c r="G76" s="1268"/>
      <c r="H76" s="1186">
        <v>0</v>
      </c>
      <c r="I76" s="1275" t="s">
        <v>545</v>
      </c>
      <c r="J76" s="1186" t="s">
        <v>30</v>
      </c>
      <c r="K76" s="1505"/>
      <c r="L76" s="1413"/>
      <c r="M76" s="1186" t="s">
        <v>110</v>
      </c>
      <c r="N76" s="1456">
        <v>36161.25</v>
      </c>
      <c r="O76" s="1186" t="s">
        <v>110</v>
      </c>
      <c r="P76" s="1457" t="s">
        <v>32</v>
      </c>
      <c r="Q76" s="1506"/>
      <c r="R76" s="1506"/>
      <c r="S76" s="1506"/>
      <c r="T76" s="1506"/>
      <c r="U76" s="1506"/>
      <c r="V76" s="1507">
        <v>2885</v>
      </c>
      <c r="W76" s="1508"/>
      <c r="X76" s="1508">
        <f>SUM(V76-W76)</f>
        <v>2885</v>
      </c>
      <c r="Y76" s="1254">
        <f>IFERROR($W76/$V76, 0)</f>
        <v>0</v>
      </c>
      <c r="Z76" s="1509"/>
      <c r="AA76" s="1198">
        <v>0</v>
      </c>
      <c r="AB76" s="1198">
        <v>0</v>
      </c>
      <c r="AC76" s="1239">
        <v>0</v>
      </c>
      <c r="AD76" s="1255" t="s">
        <v>654</v>
      </c>
      <c r="AE76" s="728"/>
    </row>
    <row r="77" spans="1:31" ht="24.75" customHeight="1">
      <c r="A77" s="689" t="s">
        <v>655</v>
      </c>
      <c r="B77" s="377" t="s">
        <v>34</v>
      </c>
      <c r="C77" s="1414">
        <v>46181</v>
      </c>
      <c r="D77" s="1412"/>
      <c r="E77" s="1413"/>
      <c r="F77" s="1412"/>
      <c r="G77" s="1268"/>
      <c r="H77" s="1504">
        <v>47</v>
      </c>
      <c r="I77" s="372" t="s">
        <v>545</v>
      </c>
      <c r="J77" s="702" t="s">
        <v>30</v>
      </c>
      <c r="K77" s="1505"/>
      <c r="L77" s="1413"/>
      <c r="M77" s="702" t="s">
        <v>110</v>
      </c>
      <c r="N77" s="706">
        <v>36936</v>
      </c>
      <c r="O77" s="702" t="s">
        <v>110</v>
      </c>
      <c r="P77" s="708" t="s">
        <v>32</v>
      </c>
      <c r="Q77" s="1506"/>
      <c r="R77" s="1506"/>
      <c r="S77" s="1506"/>
      <c r="T77" s="1506"/>
      <c r="U77" s="1506"/>
      <c r="V77" s="1507">
        <v>2724</v>
      </c>
      <c r="W77" s="1508"/>
      <c r="X77" s="1508">
        <f>SUM(V77-W77)</f>
        <v>2724</v>
      </c>
      <c r="Y77" s="1254">
        <f>IFERROR($W77/$V77, 0)</f>
        <v>0</v>
      </c>
      <c r="Z77" s="1509"/>
      <c r="AA77" s="698">
        <v>0</v>
      </c>
      <c r="AB77" s="698">
        <v>0</v>
      </c>
      <c r="AC77" s="1061">
        <v>0</v>
      </c>
      <c r="AD77" s="1255"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7">
        <v>0</v>
      </c>
      <c r="AB78" s="1407">
        <v>0</v>
      </c>
      <c r="AC78" s="704">
        <v>0</v>
      </c>
      <c r="AD78" s="1408" t="s">
        <v>658</v>
      </c>
      <c r="AE78" s="1409"/>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1" t="s">
        <v>661</v>
      </c>
      <c r="B80" s="377" t="s">
        <v>34</v>
      </c>
      <c r="C80" s="1414">
        <v>46172</v>
      </c>
      <c r="D80" s="1412" t="s">
        <v>50</v>
      </c>
      <c r="E80" s="1413">
        <v>46143</v>
      </c>
      <c r="F80" s="1412"/>
      <c r="G80" s="1253"/>
      <c r="H80" s="994">
        <v>0</v>
      </c>
      <c r="I80" s="372" t="s">
        <v>545</v>
      </c>
      <c r="J80" s="702" t="s">
        <v>30</v>
      </c>
      <c r="K80" s="1505"/>
      <c r="L80" s="1413"/>
      <c r="M80" s="702" t="s">
        <v>110</v>
      </c>
      <c r="N80" s="706">
        <v>3443</v>
      </c>
      <c r="O80" s="702" t="s">
        <v>110</v>
      </c>
      <c r="P80" s="694" t="s">
        <v>32</v>
      </c>
      <c r="Q80" s="1506">
        <v>46147</v>
      </c>
      <c r="R80" s="1506"/>
      <c r="S80" s="1506"/>
      <c r="T80" s="1506"/>
      <c r="U80" s="1506"/>
      <c r="V80" s="1508">
        <v>224</v>
      </c>
      <c r="W80" s="1508"/>
      <c r="X80" s="1508">
        <f>SUM(V80-W80)</f>
        <v>224</v>
      </c>
      <c r="Y80" s="1254">
        <f>IFERROR($W80/$V80, 0)</f>
        <v>0</v>
      </c>
      <c r="Z80" s="1506"/>
      <c r="AA80" s="698">
        <v>0</v>
      </c>
      <c r="AB80" s="698">
        <v>0</v>
      </c>
      <c r="AC80" s="704">
        <v>0</v>
      </c>
      <c r="AD80" s="1255"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4">
        <v>46172</v>
      </c>
      <c r="D82" s="701" t="s">
        <v>52</v>
      </c>
      <c r="E82" s="1252">
        <v>46122</v>
      </c>
      <c r="F82" s="1251" t="s">
        <v>51</v>
      </c>
      <c r="G82" s="1253"/>
      <c r="H82" s="994">
        <v>0</v>
      </c>
      <c r="I82" s="372" t="s">
        <v>545</v>
      </c>
      <c r="J82" s="702" t="s">
        <v>30</v>
      </c>
      <c r="K82" s="1391"/>
      <c r="L82" s="1252"/>
      <c r="M82" s="702" t="s">
        <v>110</v>
      </c>
      <c r="N82" s="1392">
        <v>43061.3</v>
      </c>
      <c r="O82" s="748" t="s">
        <v>110</v>
      </c>
      <c r="P82" s="1393" t="s">
        <v>35</v>
      </c>
      <c r="Q82" s="996">
        <v>46126</v>
      </c>
      <c r="R82" s="996"/>
      <c r="S82" s="1394"/>
      <c r="T82" s="1394"/>
      <c r="U82" s="1394"/>
      <c r="V82" s="1395">
        <v>11789</v>
      </c>
      <c r="W82" s="1238">
        <v>0</v>
      </c>
      <c r="X82" s="1396">
        <f t="shared" si="5"/>
        <v>11789</v>
      </c>
      <c r="Y82" s="1254">
        <f t="shared" si="6"/>
        <v>0</v>
      </c>
      <c r="Z82" s="1394"/>
      <c r="AA82" s="698">
        <v>0</v>
      </c>
      <c r="AB82" s="698">
        <v>0</v>
      </c>
      <c r="AC82" s="704">
        <v>0</v>
      </c>
      <c r="AD82" s="1255"/>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6" t="s">
        <v>676</v>
      </c>
      <c r="B86" s="1417" t="s">
        <v>37</v>
      </c>
      <c r="C86" s="700">
        <v>46187</v>
      </c>
      <c r="D86" s="1412"/>
      <c r="E86" s="1413"/>
      <c r="F86" s="1412"/>
      <c r="G86" s="1253"/>
      <c r="H86" s="1504">
        <v>53</v>
      </c>
      <c r="I86" s="1275" t="s">
        <v>545</v>
      </c>
      <c r="J86" s="1277" t="s">
        <v>30</v>
      </c>
      <c r="K86" s="1391"/>
      <c r="L86" s="1252"/>
      <c r="M86" s="1186" t="s">
        <v>110</v>
      </c>
      <c r="N86" s="1392">
        <v>56455</v>
      </c>
      <c r="O86" s="1187" t="s">
        <v>110</v>
      </c>
      <c r="P86" s="1360" t="s">
        <v>32</v>
      </c>
      <c r="Q86" s="1506"/>
      <c r="R86" s="1506"/>
      <c r="S86" s="1506"/>
      <c r="T86" s="1506"/>
      <c r="U86" s="1506"/>
      <c r="V86" s="1507">
        <v>4814</v>
      </c>
      <c r="W86" s="1508"/>
      <c r="X86" s="1508">
        <f>SUM(V86-W86)</f>
        <v>4814</v>
      </c>
      <c r="Y86" s="1254">
        <f>IFERROR($W86/$V86, 0)</f>
        <v>0</v>
      </c>
      <c r="Z86" s="1506"/>
      <c r="AA86" s="698">
        <v>0</v>
      </c>
      <c r="AB86" s="737">
        <v>0</v>
      </c>
      <c r="AC86" s="736">
        <v>0</v>
      </c>
      <c r="AD86" s="1255" t="s">
        <v>677</v>
      </c>
      <c r="AE86" s="728"/>
    </row>
    <row r="87" spans="1:31" ht="24.75" customHeight="1">
      <c r="A87" s="1415" t="s">
        <v>678</v>
      </c>
      <c r="B87" s="1417" t="s">
        <v>37</v>
      </c>
      <c r="C87" s="1359">
        <v>46171</v>
      </c>
      <c r="D87" s="1251" t="s">
        <v>469</v>
      </c>
      <c r="E87" s="1252">
        <v>46141</v>
      </c>
      <c r="F87" s="1251" t="s">
        <v>51</v>
      </c>
      <c r="G87" s="1253"/>
      <c r="H87" s="1397">
        <v>89</v>
      </c>
      <c r="I87" s="1275" t="s">
        <v>545</v>
      </c>
      <c r="J87" s="1277" t="s">
        <v>30</v>
      </c>
      <c r="K87" s="1391"/>
      <c r="L87" s="1252"/>
      <c r="M87" s="1186" t="s">
        <v>110</v>
      </c>
      <c r="N87" s="1392">
        <v>70666</v>
      </c>
      <c r="O87" s="1187" t="s">
        <v>110</v>
      </c>
      <c r="P87" s="1360" t="s">
        <v>32</v>
      </c>
      <c r="Q87" s="1394">
        <v>46150</v>
      </c>
      <c r="R87" s="1394"/>
      <c r="S87" s="1394"/>
      <c r="T87" s="1394"/>
      <c r="U87" s="1394"/>
      <c r="V87" s="1395">
        <v>6549</v>
      </c>
      <c r="W87" s="1396"/>
      <c r="X87" s="1396">
        <f t="shared" ref="X87:X103" si="7">SUM(V87-W87)</f>
        <v>6549</v>
      </c>
      <c r="Y87" s="1254">
        <f t="shared" ref="Y87:Y103" si="8">IFERROR($W87/$V87, 0)</f>
        <v>0</v>
      </c>
      <c r="Z87" s="1394"/>
      <c r="AA87" s="698">
        <v>0</v>
      </c>
      <c r="AB87" s="737">
        <v>0</v>
      </c>
      <c r="AC87" s="736">
        <v>0</v>
      </c>
      <c r="AD87" s="1255" t="s">
        <v>679</v>
      </c>
      <c r="AE87" s="728"/>
    </row>
    <row r="88" spans="1:31" ht="24.75" customHeight="1">
      <c r="A88" s="1415" t="s">
        <v>680</v>
      </c>
      <c r="B88" s="1417" t="s">
        <v>37</v>
      </c>
      <c r="C88" s="700">
        <v>46187</v>
      </c>
      <c r="D88" s="1412"/>
      <c r="E88" s="1413"/>
      <c r="F88" s="1412"/>
      <c r="G88" s="1253"/>
      <c r="H88" s="1504">
        <v>76</v>
      </c>
      <c r="I88" s="1275" t="s">
        <v>545</v>
      </c>
      <c r="J88" s="1277" t="s">
        <v>30</v>
      </c>
      <c r="K88" s="1391"/>
      <c r="L88" s="1252"/>
      <c r="M88" s="1186" t="s">
        <v>110</v>
      </c>
      <c r="N88" s="1392">
        <v>72914</v>
      </c>
      <c r="O88" s="1187" t="s">
        <v>110</v>
      </c>
      <c r="P88" s="1360" t="s">
        <v>32</v>
      </c>
      <c r="Q88" s="1506"/>
      <c r="R88" s="1506"/>
      <c r="S88" s="1506"/>
      <c r="T88" s="1506"/>
      <c r="U88" s="1506"/>
      <c r="V88" s="1507">
        <v>6115</v>
      </c>
      <c r="W88" s="1508"/>
      <c r="X88" s="1508">
        <f>SUM(V88-W88)</f>
        <v>6115</v>
      </c>
      <c r="Y88" s="1254">
        <f>IFERROR($W88/$V88, 0)</f>
        <v>0</v>
      </c>
      <c r="Z88" s="1506"/>
      <c r="AA88" s="698">
        <v>0</v>
      </c>
      <c r="AB88" s="737">
        <v>0</v>
      </c>
      <c r="AC88" s="736">
        <v>0</v>
      </c>
      <c r="AD88" s="1255" t="s">
        <v>677</v>
      </c>
      <c r="AE88" s="728"/>
    </row>
    <row r="89" spans="1:31" ht="24.75" customHeight="1">
      <c r="A89" s="1416" t="s">
        <v>681</v>
      </c>
      <c r="B89" s="1417" t="s">
        <v>37</v>
      </c>
      <c r="C89" s="700">
        <v>46181</v>
      </c>
      <c r="D89" s="1412" t="s">
        <v>469</v>
      </c>
      <c r="E89" s="1413">
        <v>46141</v>
      </c>
      <c r="F89" s="1412" t="s">
        <v>51</v>
      </c>
      <c r="G89" s="1253"/>
      <c r="H89" s="1504">
        <v>74</v>
      </c>
      <c r="I89" s="1275" t="s">
        <v>545</v>
      </c>
      <c r="J89" s="1277" t="s">
        <v>30</v>
      </c>
      <c r="K89" s="1505"/>
      <c r="L89" s="1413"/>
      <c r="M89" s="1186" t="s">
        <v>110</v>
      </c>
      <c r="N89" s="1392">
        <v>92274</v>
      </c>
      <c r="O89" s="1187" t="s">
        <v>110</v>
      </c>
      <c r="P89" s="1360" t="s">
        <v>29</v>
      </c>
      <c r="Q89" s="1506">
        <v>46142</v>
      </c>
      <c r="R89" s="1506"/>
      <c r="S89" s="1506"/>
      <c r="T89" s="1506"/>
      <c r="U89" s="1506"/>
      <c r="V89" s="1507">
        <v>8145</v>
      </c>
      <c r="W89" s="1508">
        <v>1540</v>
      </c>
      <c r="X89" s="1508">
        <f>SUM(V89-W89)</f>
        <v>6605</v>
      </c>
      <c r="Y89" s="1254">
        <f>IFERROR($W89/$V89, 0)</f>
        <v>0.18907305095150398</v>
      </c>
      <c r="Z89" s="1506">
        <v>46149</v>
      </c>
      <c r="AA89" s="698">
        <v>0</v>
      </c>
      <c r="AB89" s="698">
        <v>0</v>
      </c>
      <c r="AC89" s="704">
        <v>0</v>
      </c>
      <c r="AD89" s="1255" t="s">
        <v>682</v>
      </c>
      <c r="AE89" s="728"/>
    </row>
    <row r="90" spans="1:31" ht="24.75" customHeight="1">
      <c r="A90" s="1411" t="s">
        <v>683</v>
      </c>
      <c r="B90" s="1417" t="s">
        <v>37</v>
      </c>
      <c r="C90" s="1414">
        <v>46195</v>
      </c>
      <c r="D90" s="1412"/>
      <c r="E90" s="1413"/>
      <c r="F90" s="1412"/>
      <c r="G90" s="1253"/>
      <c r="H90" s="1504">
        <v>69</v>
      </c>
      <c r="I90" s="1275" t="s">
        <v>545</v>
      </c>
      <c r="J90" s="1277" t="s">
        <v>30</v>
      </c>
      <c r="K90" s="1505"/>
      <c r="L90" s="1413"/>
      <c r="M90" s="1186" t="s">
        <v>110</v>
      </c>
      <c r="N90" s="416">
        <v>72896</v>
      </c>
      <c r="O90" s="1187" t="s">
        <v>110</v>
      </c>
      <c r="P90" s="1360" t="s">
        <v>32</v>
      </c>
      <c r="Q90" s="1506"/>
      <c r="R90" s="1506"/>
      <c r="S90" s="1506"/>
      <c r="T90" s="1506"/>
      <c r="U90" s="1506"/>
      <c r="V90" s="1507">
        <v>6189</v>
      </c>
      <c r="W90" s="1508"/>
      <c r="X90" s="1508">
        <f>SUM(V90-W90)</f>
        <v>6189</v>
      </c>
      <c r="Y90" s="1254">
        <f>IFERROR($W90/$V90, 0)</f>
        <v>0</v>
      </c>
      <c r="Z90" s="1506"/>
      <c r="AA90" s="1198">
        <v>0</v>
      </c>
      <c r="AB90" s="1198">
        <v>0</v>
      </c>
      <c r="AC90" s="1239">
        <v>0</v>
      </c>
      <c r="AD90" s="1255" t="s">
        <v>684</v>
      </c>
      <c r="AE90" s="728"/>
    </row>
    <row r="91" spans="1:31" ht="24.75" customHeight="1">
      <c r="A91" s="1454" t="s">
        <v>685</v>
      </c>
      <c r="B91" s="1417" t="s">
        <v>37</v>
      </c>
      <c r="C91" s="1414">
        <v>46195</v>
      </c>
      <c r="D91" s="1412"/>
      <c r="E91" s="1413"/>
      <c r="F91" s="1412"/>
      <c r="G91" s="1253"/>
      <c r="H91" s="1504">
        <v>60</v>
      </c>
      <c r="I91" s="1275" t="s">
        <v>545</v>
      </c>
      <c r="J91" s="1277" t="s">
        <v>30</v>
      </c>
      <c r="K91" s="1505"/>
      <c r="L91" s="1413"/>
      <c r="M91" s="1186" t="s">
        <v>110</v>
      </c>
      <c r="N91" s="416">
        <v>70151.5</v>
      </c>
      <c r="O91" s="1187" t="s">
        <v>110</v>
      </c>
      <c r="P91" s="1360" t="s">
        <v>32</v>
      </c>
      <c r="Q91" s="1506"/>
      <c r="R91" s="1506"/>
      <c r="S91" s="1506"/>
      <c r="T91" s="1506"/>
      <c r="U91" s="1506"/>
      <c r="V91" s="1507">
        <v>5673</v>
      </c>
      <c r="W91" s="1508"/>
      <c r="X91" s="1508">
        <f>SUM(V91-W91)</f>
        <v>5673</v>
      </c>
      <c r="Y91" s="1254">
        <f>IFERROR($W91/$V91, 0)</f>
        <v>0</v>
      </c>
      <c r="Z91" s="1506"/>
      <c r="AA91" s="1198">
        <v>0</v>
      </c>
      <c r="AB91" s="1198">
        <v>0</v>
      </c>
      <c r="AC91" s="1239">
        <v>0</v>
      </c>
      <c r="AD91" s="1255" t="s">
        <v>684</v>
      </c>
      <c r="AE91" s="728"/>
    </row>
    <row r="92" spans="1:31" ht="24.75" customHeight="1">
      <c r="A92" s="1454" t="s">
        <v>686</v>
      </c>
      <c r="B92" s="1417" t="s">
        <v>37</v>
      </c>
      <c r="C92" s="1414">
        <v>46195</v>
      </c>
      <c r="D92" s="1412"/>
      <c r="E92" s="1413"/>
      <c r="F92" s="1412"/>
      <c r="G92" s="1253"/>
      <c r="H92" s="1504">
        <v>70</v>
      </c>
      <c r="I92" s="1275" t="s">
        <v>545</v>
      </c>
      <c r="J92" s="1277" t="s">
        <v>30</v>
      </c>
      <c r="K92" s="1505"/>
      <c r="L92" s="1413"/>
      <c r="M92" s="1186" t="s">
        <v>110</v>
      </c>
      <c r="N92" s="416">
        <v>65362</v>
      </c>
      <c r="O92" s="1187" t="s">
        <v>110</v>
      </c>
      <c r="P92" s="1360" t="s">
        <v>32</v>
      </c>
      <c r="Q92" s="1506"/>
      <c r="R92" s="1506"/>
      <c r="S92" s="1506"/>
      <c r="T92" s="1506"/>
      <c r="U92" s="1506"/>
      <c r="V92" s="1507">
        <v>5460</v>
      </c>
      <c r="W92" s="1508"/>
      <c r="X92" s="1508">
        <f>SUM(V92-W92)</f>
        <v>5460</v>
      </c>
      <c r="Y92" s="1254">
        <f>IFERROR($W92/$V92, 0)</f>
        <v>0</v>
      </c>
      <c r="Z92" s="1506"/>
      <c r="AA92" s="1198">
        <v>0</v>
      </c>
      <c r="AB92" s="1198">
        <v>0</v>
      </c>
      <c r="AC92" s="1239">
        <v>0</v>
      </c>
      <c r="AD92" s="1255" t="s">
        <v>684</v>
      </c>
      <c r="AE92" s="728"/>
    </row>
    <row r="93" spans="1:31" ht="24.75" customHeight="1">
      <c r="A93" s="1415" t="s">
        <v>687</v>
      </c>
      <c r="B93" s="1417" t="s">
        <v>37</v>
      </c>
      <c r="C93" s="1359">
        <v>46171</v>
      </c>
      <c r="D93" s="1251"/>
      <c r="E93" s="1252"/>
      <c r="F93" s="1251"/>
      <c r="G93" s="1253"/>
      <c r="H93" s="1397">
        <v>79</v>
      </c>
      <c r="I93" s="1275" t="s">
        <v>545</v>
      </c>
      <c r="J93" s="1277" t="s">
        <v>30</v>
      </c>
      <c r="K93" s="1391"/>
      <c r="L93" s="1252"/>
      <c r="M93" s="1186" t="s">
        <v>110</v>
      </c>
      <c r="N93" s="1392">
        <v>89293.95</v>
      </c>
      <c r="O93" s="1187" t="s">
        <v>110</v>
      </c>
      <c r="P93" s="1360" t="s">
        <v>32</v>
      </c>
      <c r="Q93" s="1394"/>
      <c r="R93" s="1394"/>
      <c r="S93" s="1394"/>
      <c r="T93" s="1394"/>
      <c r="U93" s="1394"/>
      <c r="V93" s="1395">
        <v>7494</v>
      </c>
      <c r="W93" s="1396"/>
      <c r="X93" s="1396">
        <f t="shared" si="7"/>
        <v>7494</v>
      </c>
      <c r="Y93" s="1254">
        <f t="shared" si="8"/>
        <v>0</v>
      </c>
      <c r="Z93" s="1394"/>
      <c r="AA93" s="698">
        <v>0</v>
      </c>
      <c r="AB93" s="737">
        <v>0</v>
      </c>
      <c r="AC93" s="736">
        <v>0</v>
      </c>
      <c r="AD93" s="1255" t="s">
        <v>679</v>
      </c>
      <c r="AE93" s="728"/>
    </row>
    <row r="94" spans="1:31" ht="24.75" customHeight="1">
      <c r="A94" s="1415" t="s">
        <v>688</v>
      </c>
      <c r="B94" s="1417" t="s">
        <v>37</v>
      </c>
      <c r="C94" s="1359">
        <v>46171</v>
      </c>
      <c r="D94" s="1251"/>
      <c r="E94" s="1252"/>
      <c r="F94" s="1251"/>
      <c r="G94" s="1253"/>
      <c r="H94" s="1397">
        <v>71</v>
      </c>
      <c r="I94" s="1275" t="s">
        <v>545</v>
      </c>
      <c r="J94" s="1277" t="s">
        <v>30</v>
      </c>
      <c r="K94" s="1391"/>
      <c r="L94" s="1252"/>
      <c r="M94" s="1186" t="s">
        <v>110</v>
      </c>
      <c r="N94" s="1392">
        <v>91537.75</v>
      </c>
      <c r="O94" s="1187" t="s">
        <v>110</v>
      </c>
      <c r="P94" s="1360" t="s">
        <v>32</v>
      </c>
      <c r="Q94" s="1394"/>
      <c r="R94" s="1394"/>
      <c r="S94" s="1394"/>
      <c r="T94" s="1394"/>
      <c r="U94" s="1394"/>
      <c r="V94" s="1395">
        <v>7255</v>
      </c>
      <c r="W94" s="1396"/>
      <c r="X94" s="1396">
        <f t="shared" si="7"/>
        <v>7255</v>
      </c>
      <c r="Y94" s="1254">
        <f t="shared" si="8"/>
        <v>0</v>
      </c>
      <c r="Z94" s="1394"/>
      <c r="AA94" s="698">
        <v>0</v>
      </c>
      <c r="AB94" s="737">
        <v>0</v>
      </c>
      <c r="AC94" s="736">
        <v>0</v>
      </c>
      <c r="AD94" s="1255" t="s">
        <v>679</v>
      </c>
      <c r="AE94" s="728"/>
    </row>
    <row r="95" spans="1:31" ht="24.75" customHeight="1">
      <c r="A95" s="1455" t="s">
        <v>689</v>
      </c>
      <c r="B95" s="1188" t="s">
        <v>37</v>
      </c>
      <c r="C95" s="1359">
        <v>46171</v>
      </c>
      <c r="D95" s="1251"/>
      <c r="E95" s="1252"/>
      <c r="F95" s="1251"/>
      <c r="G95" s="1253"/>
      <c r="H95" s="1397">
        <v>71</v>
      </c>
      <c r="I95" s="1275" t="s">
        <v>545</v>
      </c>
      <c r="J95" s="1277" t="s">
        <v>30</v>
      </c>
      <c r="K95" s="1391"/>
      <c r="L95" s="1252"/>
      <c r="M95" s="1186" t="s">
        <v>110</v>
      </c>
      <c r="N95" s="1392">
        <v>68762</v>
      </c>
      <c r="O95" s="1187" t="s">
        <v>110</v>
      </c>
      <c r="P95" s="1360" t="s">
        <v>32</v>
      </c>
      <c r="Q95" s="1394"/>
      <c r="R95" s="1394"/>
      <c r="S95" s="1394"/>
      <c r="T95" s="1394"/>
      <c r="U95" s="1394"/>
      <c r="V95" s="1395">
        <v>5624</v>
      </c>
      <c r="W95" s="1396"/>
      <c r="X95" s="1396">
        <f t="shared" si="7"/>
        <v>5624</v>
      </c>
      <c r="Y95" s="1254">
        <f t="shared" si="8"/>
        <v>0</v>
      </c>
      <c r="Z95" s="1394"/>
      <c r="AA95" s="698">
        <v>0</v>
      </c>
      <c r="AB95" s="737">
        <v>0</v>
      </c>
      <c r="AC95" s="736">
        <v>0</v>
      </c>
      <c r="AD95" s="1255" t="s">
        <v>679</v>
      </c>
      <c r="AE95" s="728"/>
    </row>
    <row r="96" spans="1:31" ht="24.75" customHeight="1">
      <c r="A96" s="1062" t="s">
        <v>690</v>
      </c>
      <c r="B96" s="1188" t="s">
        <v>37</v>
      </c>
      <c r="C96" s="1414">
        <v>46195</v>
      </c>
      <c r="D96" s="1412"/>
      <c r="E96" s="1413"/>
      <c r="F96" s="1412"/>
      <c r="G96" s="1253"/>
      <c r="H96" s="1504">
        <v>56</v>
      </c>
      <c r="I96" s="1275" t="s">
        <v>545</v>
      </c>
      <c r="J96" s="1277" t="s">
        <v>30</v>
      </c>
      <c r="K96" s="1505"/>
      <c r="L96" s="1413"/>
      <c r="M96" s="1186" t="s">
        <v>110</v>
      </c>
      <c r="N96" s="416">
        <v>55504</v>
      </c>
      <c r="O96" s="1187" t="s">
        <v>110</v>
      </c>
      <c r="P96" s="1360" t="s">
        <v>32</v>
      </c>
      <c r="Q96" s="1506"/>
      <c r="R96" s="1506"/>
      <c r="S96" s="1506"/>
      <c r="T96" s="1506"/>
      <c r="U96" s="1506"/>
      <c r="V96" s="1507">
        <v>4652</v>
      </c>
      <c r="W96" s="1508"/>
      <c r="X96" s="1508">
        <f>SUM(V96-W96)</f>
        <v>4652</v>
      </c>
      <c r="Y96" s="1254">
        <f>IFERROR($W96/$V96, 0)</f>
        <v>0</v>
      </c>
      <c r="Z96" s="1506"/>
      <c r="AA96" s="1198">
        <v>0</v>
      </c>
      <c r="AB96" s="1198">
        <v>0</v>
      </c>
      <c r="AC96" s="1239">
        <v>0</v>
      </c>
      <c r="AD96" s="1255" t="s">
        <v>684</v>
      </c>
      <c r="AE96" s="728"/>
    </row>
    <row r="97" spans="1:31" ht="24.75" customHeight="1">
      <c r="A97" s="1062" t="s">
        <v>691</v>
      </c>
      <c r="B97" s="1188" t="s">
        <v>37</v>
      </c>
      <c r="C97" s="1414">
        <v>46195</v>
      </c>
      <c r="D97" s="1412"/>
      <c r="E97" s="1413"/>
      <c r="F97" s="1412"/>
      <c r="G97" s="1253"/>
      <c r="H97" s="1504">
        <v>74</v>
      </c>
      <c r="I97" s="1275" t="s">
        <v>545</v>
      </c>
      <c r="J97" s="1277" t="s">
        <v>30</v>
      </c>
      <c r="K97" s="1505"/>
      <c r="L97" s="1413"/>
      <c r="M97" s="1186" t="s">
        <v>110</v>
      </c>
      <c r="N97" s="416">
        <v>70534.5</v>
      </c>
      <c r="O97" s="1187" t="s">
        <v>110</v>
      </c>
      <c r="P97" s="1360" t="s">
        <v>32</v>
      </c>
      <c r="Q97" s="1506"/>
      <c r="R97" s="1506"/>
      <c r="S97" s="1506"/>
      <c r="T97" s="1506"/>
      <c r="U97" s="1506"/>
      <c r="V97" s="1507">
        <v>5756</v>
      </c>
      <c r="W97" s="1508"/>
      <c r="X97" s="1508">
        <f>SUM(V97-W97)</f>
        <v>5756</v>
      </c>
      <c r="Y97" s="1254">
        <f>IFERROR($W97/$V97, 0)</f>
        <v>0</v>
      </c>
      <c r="Z97" s="1506"/>
      <c r="AA97" s="1198">
        <v>0</v>
      </c>
      <c r="AB97" s="1198">
        <v>0</v>
      </c>
      <c r="AC97" s="1239">
        <v>0</v>
      </c>
      <c r="AD97" s="1255" t="s">
        <v>684</v>
      </c>
      <c r="AE97" s="728"/>
    </row>
    <row r="98" spans="1:31" ht="24.75" customHeight="1">
      <c r="A98" s="1321" t="s">
        <v>692</v>
      </c>
      <c r="B98" s="1417" t="s">
        <v>37</v>
      </c>
      <c r="C98" s="700">
        <v>46187</v>
      </c>
      <c r="D98" s="1412"/>
      <c r="E98" s="1413"/>
      <c r="F98" s="1412"/>
      <c r="G98" s="1253"/>
      <c r="H98" s="1504">
        <v>85</v>
      </c>
      <c r="I98" s="1275" t="s">
        <v>545</v>
      </c>
      <c r="J98" s="1277" t="s">
        <v>30</v>
      </c>
      <c r="K98" s="1391"/>
      <c r="L98" s="1252"/>
      <c r="M98" s="1186" t="s">
        <v>110</v>
      </c>
      <c r="N98" s="1392">
        <v>64590</v>
      </c>
      <c r="O98" s="1187" t="s">
        <v>110</v>
      </c>
      <c r="P98" s="1360" t="s">
        <v>32</v>
      </c>
      <c r="Q98" s="1506"/>
      <c r="R98" s="1506"/>
      <c r="S98" s="1506"/>
      <c r="T98" s="1506"/>
      <c r="U98" s="1506"/>
      <c r="V98" s="1507">
        <v>5218</v>
      </c>
      <c r="W98" s="1508"/>
      <c r="X98" s="1508">
        <f>SUM(V98-W98)</f>
        <v>5218</v>
      </c>
      <c r="Y98" s="1254">
        <f>IFERROR($W98/$V98, 0)</f>
        <v>0</v>
      </c>
      <c r="Z98" s="1506"/>
      <c r="AA98" s="698">
        <v>0</v>
      </c>
      <c r="AB98" s="737">
        <v>0</v>
      </c>
      <c r="AC98" s="736">
        <v>0</v>
      </c>
      <c r="AD98" s="1255" t="s">
        <v>677</v>
      </c>
      <c r="AE98" s="728"/>
    </row>
    <row r="99" spans="1:31" ht="24.75" customHeight="1">
      <c r="A99" s="1411" t="s">
        <v>693</v>
      </c>
      <c r="B99" s="1188" t="s">
        <v>37</v>
      </c>
      <c r="C99" s="1414">
        <v>46195</v>
      </c>
      <c r="D99" s="1412"/>
      <c r="E99" s="1413"/>
      <c r="F99" s="1412"/>
      <c r="G99" s="1253"/>
      <c r="H99" s="1504">
        <v>28</v>
      </c>
      <c r="I99" s="1275" t="s">
        <v>545</v>
      </c>
      <c r="J99" s="1277" t="s">
        <v>30</v>
      </c>
      <c r="K99" s="1505"/>
      <c r="L99" s="1413"/>
      <c r="M99" s="1186" t="s">
        <v>110</v>
      </c>
      <c r="N99" s="416">
        <v>27694</v>
      </c>
      <c r="O99" s="1187" t="s">
        <v>110</v>
      </c>
      <c r="P99" s="1360" t="s">
        <v>32</v>
      </c>
      <c r="Q99" s="1506"/>
      <c r="R99" s="1506"/>
      <c r="S99" s="1506"/>
      <c r="T99" s="1506"/>
      <c r="U99" s="1506"/>
      <c r="V99" s="1507">
        <v>2238</v>
      </c>
      <c r="W99" s="1508"/>
      <c r="X99" s="1508">
        <f>SUM(V99-W99)</f>
        <v>2238</v>
      </c>
      <c r="Y99" s="1254">
        <f>IFERROR($W99/$V99, 0)</f>
        <v>0</v>
      </c>
      <c r="Z99" s="1506"/>
      <c r="AA99" s="1198">
        <v>0</v>
      </c>
      <c r="AB99" s="1198">
        <v>0</v>
      </c>
      <c r="AC99" s="1239">
        <v>0</v>
      </c>
      <c r="AD99" s="1255" t="s">
        <v>684</v>
      </c>
      <c r="AE99" s="728"/>
    </row>
    <row r="100" spans="1:31" ht="24.75" customHeight="1">
      <c r="A100" s="1432" t="s">
        <v>694</v>
      </c>
      <c r="B100" s="1417" t="s">
        <v>37</v>
      </c>
      <c r="C100" s="1414">
        <v>46172</v>
      </c>
      <c r="D100" s="1412"/>
      <c r="E100" s="1413"/>
      <c r="F100" s="1412"/>
      <c r="G100" s="1253"/>
      <c r="H100" s="1504">
        <v>56</v>
      </c>
      <c r="I100" s="1275" t="s">
        <v>545</v>
      </c>
      <c r="J100" s="748" t="s">
        <v>33</v>
      </c>
      <c r="K100" s="1391" t="s">
        <v>695</v>
      </c>
      <c r="L100" s="1252"/>
      <c r="M100" s="1186" t="s">
        <v>238</v>
      </c>
      <c r="N100" s="1392"/>
      <c r="O100" s="1187" t="s">
        <v>110</v>
      </c>
      <c r="P100" s="1360" t="s">
        <v>32</v>
      </c>
      <c r="Q100" s="1506"/>
      <c r="R100" s="1506"/>
      <c r="S100" s="1506"/>
      <c r="T100" s="1506"/>
      <c r="U100" s="1506"/>
      <c r="V100" s="1507">
        <v>4159</v>
      </c>
      <c r="W100" s="1508"/>
      <c r="X100" s="1508">
        <f>SUM(V100-W100)</f>
        <v>4159</v>
      </c>
      <c r="Y100" s="1254">
        <f>IFERROR($W100/$V100, 0)</f>
        <v>0</v>
      </c>
      <c r="Z100" s="1506"/>
      <c r="AA100" s="698">
        <v>0</v>
      </c>
      <c r="AB100" s="737">
        <v>0</v>
      </c>
      <c r="AC100" s="736">
        <v>0</v>
      </c>
      <c r="AD100" s="1255" t="s">
        <v>696</v>
      </c>
      <c r="AE100" s="728"/>
    </row>
    <row r="101" spans="1:31" ht="24.75" customHeight="1">
      <c r="A101" s="1432" t="s">
        <v>697</v>
      </c>
      <c r="B101" s="1417" t="s">
        <v>37</v>
      </c>
      <c r="C101" s="1414">
        <v>46172</v>
      </c>
      <c r="D101" s="1412"/>
      <c r="E101" s="1413"/>
      <c r="F101" s="1412"/>
      <c r="G101" s="1253"/>
      <c r="H101" s="1504">
        <v>62</v>
      </c>
      <c r="I101" s="1275" t="s">
        <v>545</v>
      </c>
      <c r="J101" s="748" t="s">
        <v>33</v>
      </c>
      <c r="K101" s="1391" t="s">
        <v>695</v>
      </c>
      <c r="L101" s="1252"/>
      <c r="M101" s="1186" t="s">
        <v>238</v>
      </c>
      <c r="N101" s="1392"/>
      <c r="O101" s="1187" t="s">
        <v>110</v>
      </c>
      <c r="P101" s="1360" t="s">
        <v>32</v>
      </c>
      <c r="Q101" s="1506"/>
      <c r="R101" s="1506"/>
      <c r="S101" s="1506"/>
      <c r="T101" s="1506"/>
      <c r="U101" s="1506"/>
      <c r="V101" s="1507">
        <v>4009</v>
      </c>
      <c r="W101" s="1508"/>
      <c r="X101" s="1508">
        <f>SUM(V101-W101)</f>
        <v>4009</v>
      </c>
      <c r="Y101" s="1254">
        <f>IFERROR($W101/$V101, 0)</f>
        <v>0</v>
      </c>
      <c r="Z101" s="1506"/>
      <c r="AA101" s="698">
        <v>0</v>
      </c>
      <c r="AB101" s="737">
        <v>0</v>
      </c>
      <c r="AC101" s="736">
        <v>0</v>
      </c>
      <c r="AD101" s="1255" t="s">
        <v>696</v>
      </c>
      <c r="AE101" s="728"/>
    </row>
    <row r="102" spans="1:31" ht="24.75" customHeight="1">
      <c r="A102" s="1411" t="s">
        <v>698</v>
      </c>
      <c r="B102" s="1188" t="s">
        <v>37</v>
      </c>
      <c r="C102" s="1414">
        <v>46195</v>
      </c>
      <c r="D102" s="1412"/>
      <c r="E102" s="1413"/>
      <c r="F102" s="1412"/>
      <c r="G102" s="1253"/>
      <c r="H102" s="1504">
        <v>0</v>
      </c>
      <c r="I102" s="1275" t="s">
        <v>545</v>
      </c>
      <c r="J102" s="1277" t="s">
        <v>30</v>
      </c>
      <c r="K102" s="1505"/>
      <c r="L102" s="1413"/>
      <c r="M102" s="1186" t="s">
        <v>110</v>
      </c>
      <c r="N102" s="416">
        <v>75219.199999999997</v>
      </c>
      <c r="O102" s="1187" t="s">
        <v>110</v>
      </c>
      <c r="P102" s="1360" t="s">
        <v>32</v>
      </c>
      <c r="Q102" s="1506"/>
      <c r="R102" s="1506"/>
      <c r="S102" s="1506"/>
      <c r="T102" s="1506"/>
      <c r="U102" s="1506"/>
      <c r="V102" s="1507">
        <v>5902</v>
      </c>
      <c r="W102" s="1508"/>
      <c r="X102" s="1508">
        <f>SUM(V102-W102)</f>
        <v>5902</v>
      </c>
      <c r="Y102" s="1254">
        <f>IFERROR($W102/$V102, 0)</f>
        <v>0</v>
      </c>
      <c r="Z102" s="1506"/>
      <c r="AA102" s="1198">
        <v>0</v>
      </c>
      <c r="AB102" s="1198">
        <v>0</v>
      </c>
      <c r="AC102" s="1239">
        <v>0</v>
      </c>
      <c r="AD102" s="1255" t="s">
        <v>684</v>
      </c>
      <c r="AE102" s="728"/>
    </row>
    <row r="103" spans="1:31" ht="24.75" customHeight="1">
      <c r="A103" s="1321" t="s">
        <v>699</v>
      </c>
      <c r="B103" s="1188" t="s">
        <v>37</v>
      </c>
      <c r="C103" s="1359">
        <v>46171</v>
      </c>
      <c r="D103" s="1251" t="s">
        <v>54</v>
      </c>
      <c r="E103" s="1252">
        <v>46136</v>
      </c>
      <c r="F103" s="1251" t="s">
        <v>51</v>
      </c>
      <c r="G103" s="1253"/>
      <c r="H103" s="1397">
        <v>0</v>
      </c>
      <c r="I103" s="1275" t="s">
        <v>545</v>
      </c>
      <c r="J103" s="1277" t="s">
        <v>30</v>
      </c>
      <c r="K103" s="1391"/>
      <c r="L103" s="1252"/>
      <c r="M103" s="1186" t="s">
        <v>110</v>
      </c>
      <c r="N103" s="1392">
        <v>60407.15</v>
      </c>
      <c r="O103" s="1187" t="s">
        <v>110</v>
      </c>
      <c r="P103" s="1360" t="s">
        <v>29</v>
      </c>
      <c r="Q103" s="1394">
        <v>46136</v>
      </c>
      <c r="R103" s="1394"/>
      <c r="S103" s="1394"/>
      <c r="T103" s="1394"/>
      <c r="U103" s="1394"/>
      <c r="V103" s="1395">
        <v>4327</v>
      </c>
      <c r="W103" s="1396">
        <v>3493</v>
      </c>
      <c r="X103" s="1396">
        <f t="shared" si="7"/>
        <v>834</v>
      </c>
      <c r="Y103" s="1254">
        <f t="shared" si="8"/>
        <v>0.80725675987982437</v>
      </c>
      <c r="Z103" s="1394">
        <v>46146</v>
      </c>
      <c r="AA103" s="698">
        <v>0</v>
      </c>
      <c r="AB103" s="737">
        <v>0</v>
      </c>
      <c r="AC103" s="736">
        <v>0</v>
      </c>
      <c r="AD103" s="1255"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0" t="s">
        <v>702</v>
      </c>
      <c r="AE104" s="728"/>
    </row>
    <row r="105" spans="1:31" ht="24.75" customHeight="1">
      <c r="A105" s="1427" t="s">
        <v>703</v>
      </c>
      <c r="B105" s="1067" t="s">
        <v>40</v>
      </c>
      <c r="C105" s="1414">
        <v>46172</v>
      </c>
      <c r="D105" s="1412" t="s">
        <v>52</v>
      </c>
      <c r="E105" s="1413">
        <v>46142</v>
      </c>
      <c r="F105" s="1412" t="s">
        <v>51</v>
      </c>
      <c r="G105" s="1253"/>
      <c r="H105" s="1504">
        <v>79</v>
      </c>
      <c r="I105" s="304" t="s">
        <v>545</v>
      </c>
      <c r="J105" s="748" t="s">
        <v>30</v>
      </c>
      <c r="K105" s="1505"/>
      <c r="L105" s="1413"/>
      <c r="M105" s="1186" t="s">
        <v>110</v>
      </c>
      <c r="N105" s="1392">
        <v>73533</v>
      </c>
      <c r="O105" s="1187" t="s">
        <v>110</v>
      </c>
      <c r="P105" s="1360" t="s">
        <v>32</v>
      </c>
      <c r="Q105" s="1506">
        <v>46147</v>
      </c>
      <c r="R105" s="1506"/>
      <c r="S105" s="1506"/>
      <c r="T105" s="1506"/>
      <c r="U105" s="1506"/>
      <c r="V105" s="1507">
        <v>5974</v>
      </c>
      <c r="W105" s="1508"/>
      <c r="X105" s="1508">
        <f>SUM(V105-W105)</f>
        <v>5974</v>
      </c>
      <c r="Y105" s="1254">
        <f>IFERROR($W105/$V105, 0)</f>
        <v>0</v>
      </c>
      <c r="Z105" s="1506"/>
      <c r="AA105" s="698">
        <v>0</v>
      </c>
      <c r="AB105" s="698">
        <v>0</v>
      </c>
      <c r="AC105" s="1061">
        <v>0</v>
      </c>
      <c r="AD105" s="1255" t="s">
        <v>625</v>
      </c>
      <c r="AE105" s="728"/>
    </row>
    <row r="106" spans="1:31" ht="24.75" customHeight="1">
      <c r="A106" s="1321" t="s">
        <v>704</v>
      </c>
      <c r="B106" s="1067" t="s">
        <v>40</v>
      </c>
      <c r="C106" s="1414">
        <v>46172</v>
      </c>
      <c r="D106" s="1251" t="s">
        <v>52</v>
      </c>
      <c r="E106" s="1252">
        <v>46142</v>
      </c>
      <c r="F106" s="1251" t="s">
        <v>51</v>
      </c>
      <c r="G106" s="1253"/>
      <c r="H106" s="999">
        <v>74</v>
      </c>
      <c r="I106" s="304" t="s">
        <v>545</v>
      </c>
      <c r="J106" s="748" t="s">
        <v>30</v>
      </c>
      <c r="K106" s="1391"/>
      <c r="L106" s="1252"/>
      <c r="M106" s="1186" t="s">
        <v>110</v>
      </c>
      <c r="N106" s="1392">
        <v>75564</v>
      </c>
      <c r="O106" s="1187" t="s">
        <v>110</v>
      </c>
      <c r="P106" s="1360" t="s">
        <v>32</v>
      </c>
      <c r="Q106" s="1394">
        <v>46147</v>
      </c>
      <c r="R106" s="1394"/>
      <c r="S106" s="1394"/>
      <c r="T106" s="1394"/>
      <c r="U106" s="1394"/>
      <c r="V106" s="1395">
        <v>6250</v>
      </c>
      <c r="W106" s="1396"/>
      <c r="X106" s="1396">
        <f t="shared" ref="X106:X111" si="11">SUM(V106-W106)</f>
        <v>6250</v>
      </c>
      <c r="Y106" s="1254">
        <f t="shared" ref="Y106:Y111" si="12">IFERROR($W106/$V106, 0)</f>
        <v>0</v>
      </c>
      <c r="Z106" s="1394"/>
      <c r="AA106" s="698">
        <v>0</v>
      </c>
      <c r="AB106" s="737">
        <v>0</v>
      </c>
      <c r="AC106" s="736">
        <v>0</v>
      </c>
      <c r="AD106" s="1255" t="s">
        <v>705</v>
      </c>
      <c r="AE106" s="728"/>
    </row>
    <row r="107" spans="1:31" ht="24.75" customHeight="1">
      <c r="A107" s="1321" t="s">
        <v>706</v>
      </c>
      <c r="B107" s="1067" t="s">
        <v>40</v>
      </c>
      <c r="C107" s="1414">
        <v>46172</v>
      </c>
      <c r="D107" s="1251" t="s">
        <v>52</v>
      </c>
      <c r="E107" s="1252">
        <v>46142</v>
      </c>
      <c r="F107" s="1251" t="s">
        <v>51</v>
      </c>
      <c r="G107" s="1253"/>
      <c r="H107" s="999">
        <v>89</v>
      </c>
      <c r="I107" s="304" t="s">
        <v>545</v>
      </c>
      <c r="J107" s="748" t="s">
        <v>30</v>
      </c>
      <c r="K107" s="1391"/>
      <c r="L107" s="1252"/>
      <c r="M107" s="1186" t="s">
        <v>110</v>
      </c>
      <c r="N107" s="1392">
        <v>81150</v>
      </c>
      <c r="O107" s="1187" t="s">
        <v>110</v>
      </c>
      <c r="P107" s="1360" t="s">
        <v>32</v>
      </c>
      <c r="Q107" s="1394">
        <v>46148</v>
      </c>
      <c r="R107" s="1394"/>
      <c r="S107" s="1394"/>
      <c r="T107" s="1394"/>
      <c r="U107" s="1394"/>
      <c r="V107" s="1395">
        <v>6825</v>
      </c>
      <c r="W107" s="1396"/>
      <c r="X107" s="1396">
        <f t="shared" si="11"/>
        <v>6825</v>
      </c>
      <c r="Y107" s="1254">
        <f t="shared" si="12"/>
        <v>0</v>
      </c>
      <c r="Z107" s="1394"/>
      <c r="AA107" s="698">
        <v>0</v>
      </c>
      <c r="AB107" s="737">
        <v>0</v>
      </c>
      <c r="AC107" s="736">
        <v>0</v>
      </c>
      <c r="AD107" s="1255" t="s">
        <v>705</v>
      </c>
      <c r="AE107" s="728"/>
    </row>
    <row r="108" spans="1:31" ht="24.75" customHeight="1">
      <c r="A108" s="1321" t="s">
        <v>707</v>
      </c>
      <c r="B108" s="1067" t="s">
        <v>40</v>
      </c>
      <c r="C108" s="1414">
        <v>46172</v>
      </c>
      <c r="D108" s="1251" t="s">
        <v>50</v>
      </c>
      <c r="E108" s="1252">
        <v>46143</v>
      </c>
      <c r="F108" s="1251" t="s">
        <v>51</v>
      </c>
      <c r="G108" s="1253"/>
      <c r="H108" s="999">
        <v>0</v>
      </c>
      <c r="I108" s="304" t="s">
        <v>545</v>
      </c>
      <c r="J108" s="748" t="s">
        <v>30</v>
      </c>
      <c r="K108" s="1391"/>
      <c r="L108" s="1252"/>
      <c r="M108" s="1186" t="s">
        <v>110</v>
      </c>
      <c r="N108" s="1392">
        <v>21122.05</v>
      </c>
      <c r="O108" s="1187" t="s">
        <v>110</v>
      </c>
      <c r="P108" s="1360" t="s">
        <v>35</v>
      </c>
      <c r="Q108" s="1394">
        <v>46143</v>
      </c>
      <c r="R108" s="1394"/>
      <c r="S108" s="1394"/>
      <c r="T108" s="1394"/>
      <c r="U108" s="1394"/>
      <c r="V108" s="1395">
        <v>1693</v>
      </c>
      <c r="W108" s="1396"/>
      <c r="X108" s="1396">
        <f t="shared" si="11"/>
        <v>1693</v>
      </c>
      <c r="Y108" s="1254">
        <f t="shared" si="12"/>
        <v>0</v>
      </c>
      <c r="Z108" s="1394"/>
      <c r="AA108" s="698">
        <v>0</v>
      </c>
      <c r="AB108" s="737">
        <v>0</v>
      </c>
      <c r="AC108" s="736">
        <v>0</v>
      </c>
      <c r="AD108" s="1255" t="s">
        <v>705</v>
      </c>
      <c r="AE108" s="728"/>
    </row>
    <row r="109" spans="1:31" ht="24.75" customHeight="1">
      <c r="A109" s="1321" t="s">
        <v>708</v>
      </c>
      <c r="B109" s="1067" t="s">
        <v>40</v>
      </c>
      <c r="C109" s="1414">
        <v>46172</v>
      </c>
      <c r="D109" s="1251" t="s">
        <v>50</v>
      </c>
      <c r="E109" s="1252">
        <v>46143</v>
      </c>
      <c r="F109" s="1251" t="s">
        <v>51</v>
      </c>
      <c r="G109" s="1253"/>
      <c r="H109" s="999">
        <v>0</v>
      </c>
      <c r="I109" s="304" t="s">
        <v>545</v>
      </c>
      <c r="J109" s="748" t="s">
        <v>30</v>
      </c>
      <c r="K109" s="1391"/>
      <c r="L109" s="1252"/>
      <c r="M109" s="1186" t="s">
        <v>110</v>
      </c>
      <c r="N109" s="1392">
        <v>15405.5</v>
      </c>
      <c r="O109" s="1187" t="s">
        <v>110</v>
      </c>
      <c r="P109" s="1360" t="s">
        <v>35</v>
      </c>
      <c r="Q109" s="1394">
        <v>46143</v>
      </c>
      <c r="R109" s="1394"/>
      <c r="S109" s="1394"/>
      <c r="T109" s="1394"/>
      <c r="U109" s="1394"/>
      <c r="V109" s="1395">
        <v>761</v>
      </c>
      <c r="W109" s="1396"/>
      <c r="X109" s="1396">
        <f t="shared" si="11"/>
        <v>761</v>
      </c>
      <c r="Y109" s="1254">
        <f t="shared" si="12"/>
        <v>0</v>
      </c>
      <c r="Z109" s="1394"/>
      <c r="AA109" s="698">
        <v>0</v>
      </c>
      <c r="AB109" s="737">
        <v>0</v>
      </c>
      <c r="AC109" s="736">
        <v>0</v>
      </c>
      <c r="AD109" s="1255" t="s">
        <v>705</v>
      </c>
      <c r="AE109" s="728"/>
    </row>
    <row r="110" spans="1:31" ht="24.75" customHeight="1">
      <c r="A110" s="1321" t="s">
        <v>709</v>
      </c>
      <c r="B110" s="1067" t="s">
        <v>40</v>
      </c>
      <c r="C110" s="1414">
        <v>46172</v>
      </c>
      <c r="D110" s="1251" t="s">
        <v>50</v>
      </c>
      <c r="E110" s="1252">
        <v>46140</v>
      </c>
      <c r="F110" s="1251" t="s">
        <v>51</v>
      </c>
      <c r="G110" s="1253"/>
      <c r="H110" s="999">
        <v>0</v>
      </c>
      <c r="I110" s="304" t="s">
        <v>545</v>
      </c>
      <c r="J110" s="748" t="s">
        <v>30</v>
      </c>
      <c r="K110" s="1391"/>
      <c r="L110" s="1252"/>
      <c r="M110" s="1186" t="s">
        <v>110</v>
      </c>
      <c r="N110" s="1392">
        <v>33518.699999999997</v>
      </c>
      <c r="O110" s="1187" t="s">
        <v>110</v>
      </c>
      <c r="P110" s="1360" t="s">
        <v>29</v>
      </c>
      <c r="Q110" s="1394">
        <v>46140</v>
      </c>
      <c r="R110" s="1394"/>
      <c r="S110" s="1394"/>
      <c r="T110" s="1394"/>
      <c r="U110" s="1394"/>
      <c r="V110" s="1395">
        <v>3693</v>
      </c>
      <c r="W110" s="1396">
        <v>2153</v>
      </c>
      <c r="X110" s="1396">
        <f t="shared" si="11"/>
        <v>1540</v>
      </c>
      <c r="Y110" s="1254">
        <f t="shared" si="12"/>
        <v>0.58299485513132954</v>
      </c>
      <c r="Z110" s="1394">
        <v>46146</v>
      </c>
      <c r="AA110" s="698">
        <v>0</v>
      </c>
      <c r="AB110" s="737">
        <v>0</v>
      </c>
      <c r="AC110" s="736">
        <v>0</v>
      </c>
      <c r="AD110" s="1255" t="s">
        <v>705</v>
      </c>
      <c r="AE110" s="728"/>
    </row>
    <row r="111" spans="1:31" ht="24.75" customHeight="1">
      <c r="A111" s="1321" t="s">
        <v>710</v>
      </c>
      <c r="B111" s="1067" t="s">
        <v>40</v>
      </c>
      <c r="C111" s="1414">
        <v>46172</v>
      </c>
      <c r="D111" s="1251" t="s">
        <v>50</v>
      </c>
      <c r="E111" s="1252">
        <v>46143</v>
      </c>
      <c r="F111" s="1251" t="s">
        <v>51</v>
      </c>
      <c r="G111" s="1253"/>
      <c r="H111" s="999">
        <v>0</v>
      </c>
      <c r="I111" s="304" t="s">
        <v>545</v>
      </c>
      <c r="J111" s="748" t="s">
        <v>30</v>
      </c>
      <c r="K111" s="1391"/>
      <c r="L111" s="1252"/>
      <c r="M111" s="1186" t="s">
        <v>110</v>
      </c>
      <c r="N111" s="1392">
        <v>1552.9</v>
      </c>
      <c r="O111" s="1187" t="s">
        <v>110</v>
      </c>
      <c r="P111" s="1360" t="s">
        <v>32</v>
      </c>
      <c r="Q111" s="1394">
        <v>46143</v>
      </c>
      <c r="R111" s="1394"/>
      <c r="S111" s="1394"/>
      <c r="T111" s="1394"/>
      <c r="U111" s="1394"/>
      <c r="V111" s="1395">
        <v>94</v>
      </c>
      <c r="W111" s="1396"/>
      <c r="X111" s="1396">
        <f t="shared" si="11"/>
        <v>94</v>
      </c>
      <c r="Y111" s="1254">
        <f t="shared" si="12"/>
        <v>0</v>
      </c>
      <c r="Z111" s="1394"/>
      <c r="AA111" s="698">
        <v>0</v>
      </c>
      <c r="AB111" s="737">
        <v>0</v>
      </c>
      <c r="AC111" s="736">
        <v>0</v>
      </c>
      <c r="AD111" s="1255"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5"/>
      <c r="AA112" s="817">
        <v>0</v>
      </c>
      <c r="AB112" s="817">
        <v>0</v>
      </c>
      <c r="AC112" s="767">
        <v>0</v>
      </c>
      <c r="AD112" s="1297"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6"/>
      <c r="AA113" s="817">
        <v>0</v>
      </c>
      <c r="AB113" s="817">
        <v>0</v>
      </c>
      <c r="AC113" s="767">
        <v>0</v>
      </c>
      <c r="AD113" s="1297"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597</v>
      </c>
      <c r="J180" s="744" t="s">
        <v>30</v>
      </c>
      <c r="K180" s="744"/>
      <c r="L180" s="742"/>
      <c r="M180" s="748" t="s">
        <v>110</v>
      </c>
      <c r="N180" s="776">
        <v>51528.05</v>
      </c>
      <c r="O180" s="748" t="s">
        <v>110</v>
      </c>
      <c r="P180" s="1440" t="s">
        <v>38</v>
      </c>
      <c r="Q180" s="719">
        <v>46024</v>
      </c>
      <c r="R180" s="719"/>
      <c r="S180" s="750"/>
      <c r="T180" s="750"/>
      <c r="U180" s="750"/>
      <c r="V180" s="755">
        <v>4005</v>
      </c>
      <c r="W180" s="757">
        <v>4047</v>
      </c>
      <c r="X180" s="1396">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3875</v>
      </c>
      <c r="X181" s="1396">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6">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6">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6">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6">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6">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6">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6">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6">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6">
        <f t="shared" si="14"/>
        <v>7502</v>
      </c>
      <c r="Y190" s="1093">
        <f t="shared" si="13"/>
        <v>0</v>
      </c>
      <c r="Z190" s="1094"/>
      <c r="AA190" s="737">
        <v>0</v>
      </c>
      <c r="AB190" s="737">
        <v>0</v>
      </c>
      <c r="AC190" s="736">
        <v>0</v>
      </c>
      <c r="AD190" s="721" t="s">
        <v>779</v>
      </c>
      <c r="AE190" s="725"/>
    </row>
    <row r="191" spans="1:31" ht="24.75" customHeight="1">
      <c r="A191" s="1261"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3"/>
      <c r="S191" s="1092"/>
      <c r="T191" s="1092"/>
      <c r="U191" s="1092"/>
      <c r="V191" s="769">
        <v>3682</v>
      </c>
      <c r="W191" s="1008"/>
      <c r="X191" s="1396">
        <f t="shared" si="14"/>
        <v>3682</v>
      </c>
      <c r="Y191" s="1093">
        <f t="shared" si="13"/>
        <v>0</v>
      </c>
      <c r="Z191" s="1094"/>
      <c r="AA191" s="737">
        <v>0</v>
      </c>
      <c r="AB191" s="737">
        <v>0</v>
      </c>
      <c r="AC191" s="736">
        <v>0</v>
      </c>
      <c r="AD191" s="1249"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I40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6" activePane="topRight" state="frozen"/>
      <selection pane="topRight" activeCell="S12" sqref="S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4">
        <v>46172</v>
      </c>
      <c r="D2" s="360" t="s">
        <v>50</v>
      </c>
      <c r="E2" s="360">
        <v>45905</v>
      </c>
      <c r="F2" s="360" t="s">
        <v>55</v>
      </c>
      <c r="G2" s="361"/>
      <c r="H2" s="362">
        <v>0</v>
      </c>
      <c r="I2" s="1060" t="s">
        <v>597</v>
      </c>
      <c r="J2" s="362" t="s">
        <v>30</v>
      </c>
      <c r="K2" s="369"/>
      <c r="L2" s="299">
        <v>45943</v>
      </c>
      <c r="M2" s="681" t="s">
        <v>110</v>
      </c>
      <c r="N2" s="609">
        <v>2167.3000000000002</v>
      </c>
      <c r="O2" s="362" t="s">
        <v>110</v>
      </c>
      <c r="P2" s="484" t="s">
        <v>38</v>
      </c>
      <c r="Q2" s="363">
        <v>45908</v>
      </c>
      <c r="R2" s="1451"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78" t="s">
        <v>797</v>
      </c>
    </row>
    <row r="3" spans="1:30" ht="39.75" customHeight="1">
      <c r="A3" s="616" t="s">
        <v>798</v>
      </c>
      <c r="B3" s="377" t="s">
        <v>34</v>
      </c>
      <c r="C3" s="1414">
        <v>46172</v>
      </c>
      <c r="D3" s="358" t="s">
        <v>50</v>
      </c>
      <c r="E3" s="360">
        <v>46077</v>
      </c>
      <c r="F3" s="358" t="s">
        <v>61</v>
      </c>
      <c r="G3" s="691" t="s">
        <v>799</v>
      </c>
      <c r="H3" s="692">
        <v>0</v>
      </c>
      <c r="I3" s="1060" t="s">
        <v>597</v>
      </c>
      <c r="J3" s="692" t="s">
        <v>30</v>
      </c>
      <c r="K3" s="990"/>
      <c r="L3" s="360" t="s">
        <v>588</v>
      </c>
      <c r="M3" s="692" t="s">
        <v>110</v>
      </c>
      <c r="N3" s="991">
        <v>49846.95</v>
      </c>
      <c r="O3" s="692" t="s">
        <v>110</v>
      </c>
      <c r="P3" s="1450" t="s">
        <v>38</v>
      </c>
      <c r="Q3" s="992">
        <v>46093</v>
      </c>
      <c r="R3" s="703" t="s">
        <v>238</v>
      </c>
      <c r="S3" s="363" t="s">
        <v>794</v>
      </c>
      <c r="T3" s="373" t="s">
        <v>795</v>
      </c>
      <c r="U3" s="373" t="s">
        <v>795</v>
      </c>
      <c r="V3" s="993">
        <v>3109</v>
      </c>
      <c r="W3" s="1257">
        <v>3128</v>
      </c>
      <c r="X3" s="993">
        <f>SUM(V3-W3)</f>
        <v>-19</v>
      </c>
      <c r="Y3" s="383">
        <f>IFERROR($W3/$V3, 0)</f>
        <v>1.0061112898037954</v>
      </c>
      <c r="Z3" s="992">
        <v>46132</v>
      </c>
      <c r="AA3" s="1198">
        <v>1</v>
      </c>
      <c r="AB3" s="698">
        <v>0</v>
      </c>
      <c r="AC3" s="704">
        <v>0</v>
      </c>
      <c r="AD3" s="699" t="s">
        <v>800</v>
      </c>
    </row>
    <row r="4" spans="1:30" ht="39.75" customHeight="1">
      <c r="A4" s="1441" t="s">
        <v>801</v>
      </c>
      <c r="B4" s="377" t="s">
        <v>34</v>
      </c>
      <c r="C4" s="1414">
        <v>46172</v>
      </c>
      <c r="D4" s="1253" t="s">
        <v>54</v>
      </c>
      <c r="E4" s="360">
        <v>46139</v>
      </c>
      <c r="F4" s="358" t="s">
        <v>53</v>
      </c>
      <c r="G4" s="691" t="s">
        <v>802</v>
      </c>
      <c r="H4" s="692">
        <v>0</v>
      </c>
      <c r="I4" s="1060" t="s">
        <v>597</v>
      </c>
      <c r="J4" s="692" t="s">
        <v>30</v>
      </c>
      <c r="K4" s="990"/>
      <c r="L4" s="360" t="s">
        <v>588</v>
      </c>
      <c r="M4" s="692" t="s">
        <v>110</v>
      </c>
      <c r="N4" s="945">
        <v>85069.95</v>
      </c>
      <c r="O4" s="744" t="s">
        <v>110</v>
      </c>
      <c r="P4" s="1258" t="s">
        <v>38</v>
      </c>
      <c r="Q4" s="992">
        <v>46093</v>
      </c>
      <c r="R4" s="703" t="s">
        <v>238</v>
      </c>
      <c r="S4" s="363" t="s">
        <v>794</v>
      </c>
      <c r="T4" s="373" t="s">
        <v>795</v>
      </c>
      <c r="U4" s="373" t="s">
        <v>795</v>
      </c>
      <c r="V4" s="993">
        <v>6787</v>
      </c>
      <c r="W4" s="1257">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4">
        <v>46172</v>
      </c>
      <c r="D5" s="690" t="s">
        <v>52</v>
      </c>
      <c r="E5" s="690">
        <v>46114</v>
      </c>
      <c r="F5" s="690" t="s">
        <v>53</v>
      </c>
      <c r="G5" s="691" t="s">
        <v>805</v>
      </c>
      <c r="H5" s="692">
        <v>0</v>
      </c>
      <c r="I5" s="1060" t="s">
        <v>597</v>
      </c>
      <c r="J5" s="692" t="s">
        <v>30</v>
      </c>
      <c r="K5" s="702"/>
      <c r="L5" s="360" t="s">
        <v>588</v>
      </c>
      <c r="M5" s="692" t="s">
        <v>110</v>
      </c>
      <c r="N5" s="693">
        <v>82825</v>
      </c>
      <c r="O5" s="744" t="s">
        <v>110</v>
      </c>
      <c r="P5" s="1258"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5" t="s">
        <v>807</v>
      </c>
      <c r="B6" s="377" t="s">
        <v>34</v>
      </c>
      <c r="C6" s="700">
        <v>46171</v>
      </c>
      <c r="D6" s="700" t="s">
        <v>54</v>
      </c>
      <c r="E6" s="700">
        <v>46127</v>
      </c>
      <c r="F6" s="701" t="s">
        <v>53</v>
      </c>
      <c r="G6" s="700" t="s">
        <v>808</v>
      </c>
      <c r="H6" s="702">
        <v>30</v>
      </c>
      <c r="I6" s="1060" t="s">
        <v>597</v>
      </c>
      <c r="J6" s="1063" t="s">
        <v>30</v>
      </c>
      <c r="K6" s="692"/>
      <c r="L6" s="360" t="s">
        <v>588</v>
      </c>
      <c r="M6" s="372" t="s">
        <v>110</v>
      </c>
      <c r="N6" s="706">
        <v>45160</v>
      </c>
      <c r="O6" s="372" t="s">
        <v>110</v>
      </c>
      <c r="P6" s="1377" t="s">
        <v>38</v>
      </c>
      <c r="Q6" s="703">
        <v>46132</v>
      </c>
      <c r="R6" s="996" t="s">
        <v>110</v>
      </c>
      <c r="S6" s="363">
        <v>46149</v>
      </c>
      <c r="T6" s="373" t="s">
        <v>795</v>
      </c>
      <c r="U6" s="373" t="s">
        <v>795</v>
      </c>
      <c r="V6" s="704">
        <v>3700</v>
      </c>
      <c r="W6" s="1376">
        <v>3815</v>
      </c>
      <c r="X6" s="696">
        <f t="shared" si="2"/>
        <v>-115</v>
      </c>
      <c r="Y6" s="365">
        <f t="shared" si="3"/>
        <v>1.0310810810810811</v>
      </c>
      <c r="Z6" s="703">
        <v>46135</v>
      </c>
      <c r="AA6" s="698">
        <v>0</v>
      </c>
      <c r="AB6" s="698">
        <v>0</v>
      </c>
      <c r="AC6" s="1061">
        <v>0</v>
      </c>
      <c r="AD6" s="699" t="s">
        <v>809</v>
      </c>
    </row>
    <row r="7" spans="1:30" ht="39.75" customHeight="1">
      <c r="A7" s="1361" t="s">
        <v>810</v>
      </c>
      <c r="B7" s="377" t="s">
        <v>34</v>
      </c>
      <c r="C7" s="1414">
        <v>46172</v>
      </c>
      <c r="D7" s="367" t="s">
        <v>54</v>
      </c>
      <c r="E7" s="367">
        <v>46101</v>
      </c>
      <c r="F7" s="366" t="s">
        <v>53</v>
      </c>
      <c r="G7" s="700" t="s">
        <v>811</v>
      </c>
      <c r="H7" s="994">
        <v>0</v>
      </c>
      <c r="I7" s="372" t="s">
        <v>597</v>
      </c>
      <c r="J7" s="1063" t="s">
        <v>30</v>
      </c>
      <c r="K7" s="692"/>
      <c r="L7" s="360" t="s">
        <v>588</v>
      </c>
      <c r="M7" s="372" t="s">
        <v>110</v>
      </c>
      <c r="N7" s="995">
        <v>49932.800000000003</v>
      </c>
      <c r="O7" s="372" t="s">
        <v>110</v>
      </c>
      <c r="P7" s="1377" t="s">
        <v>38</v>
      </c>
      <c r="Q7" s="996">
        <v>46077</v>
      </c>
      <c r="R7" s="996" t="s">
        <v>110</v>
      </c>
      <c r="S7" s="363">
        <v>46147</v>
      </c>
      <c r="T7" s="363">
        <v>46150</v>
      </c>
      <c r="U7" s="363">
        <v>46150</v>
      </c>
      <c r="V7" s="997">
        <v>4048</v>
      </c>
      <c r="W7" s="1367">
        <v>4028</v>
      </c>
      <c r="X7" s="993">
        <f t="shared" si="0"/>
        <v>20</v>
      </c>
      <c r="Y7" s="365">
        <f t="shared" si="1"/>
        <v>0.99505928853754944</v>
      </c>
      <c r="Z7" s="996">
        <v>46111</v>
      </c>
      <c r="AA7" s="1198">
        <v>1</v>
      </c>
      <c r="AB7" s="698">
        <v>0</v>
      </c>
      <c r="AC7" s="1061">
        <v>0</v>
      </c>
      <c r="AD7" s="1400"/>
    </row>
    <row r="8" spans="1:30" ht="39.75" customHeight="1">
      <c r="A8" s="1375" t="s">
        <v>812</v>
      </c>
      <c r="B8" s="377" t="s">
        <v>34</v>
      </c>
      <c r="C8" s="1414">
        <v>46172</v>
      </c>
      <c r="D8" s="700" t="s">
        <v>54</v>
      </c>
      <c r="E8" s="700">
        <v>46101</v>
      </c>
      <c r="F8" s="701" t="s">
        <v>53</v>
      </c>
      <c r="G8" s="700" t="s">
        <v>813</v>
      </c>
      <c r="H8" s="702">
        <v>0</v>
      </c>
      <c r="I8" s="372" t="s">
        <v>597</v>
      </c>
      <c r="J8" s="1063" t="s">
        <v>30</v>
      </c>
      <c r="K8" s="692"/>
      <c r="L8" s="360" t="s">
        <v>588</v>
      </c>
      <c r="M8" s="372" t="s">
        <v>110</v>
      </c>
      <c r="N8" s="706">
        <v>18270.8</v>
      </c>
      <c r="O8" s="372" t="s">
        <v>110</v>
      </c>
      <c r="P8" s="1377" t="s">
        <v>38</v>
      </c>
      <c r="Q8" s="703">
        <v>46077</v>
      </c>
      <c r="R8" s="703" t="s">
        <v>110</v>
      </c>
      <c r="S8" s="363">
        <v>46147</v>
      </c>
      <c r="T8" s="363">
        <v>46150</v>
      </c>
      <c r="U8" s="363">
        <v>46150</v>
      </c>
      <c r="V8" s="704">
        <v>1388</v>
      </c>
      <c r="W8" s="1376">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3" t="s">
        <v>815</v>
      </c>
      <c r="E9" s="700">
        <v>45867</v>
      </c>
      <c r="F9" s="701" t="s">
        <v>53</v>
      </c>
      <c r="G9" s="1253" t="s">
        <v>816</v>
      </c>
      <c r="H9" s="702">
        <v>0</v>
      </c>
      <c r="I9" s="372" t="s">
        <v>597</v>
      </c>
      <c r="J9" s="1186" t="s">
        <v>30</v>
      </c>
      <c r="K9" s="362"/>
      <c r="L9" s="360" t="s">
        <v>588</v>
      </c>
      <c r="M9" s="1186" t="s">
        <v>110</v>
      </c>
      <c r="N9" s="706">
        <v>144972.5</v>
      </c>
      <c r="O9" s="1186" t="s">
        <v>110</v>
      </c>
      <c r="P9" s="731" t="s">
        <v>38</v>
      </c>
      <c r="Q9" s="1236">
        <v>45867</v>
      </c>
      <c r="R9" s="1236"/>
      <c r="S9" s="363" t="s">
        <v>794</v>
      </c>
      <c r="T9" s="373" t="s">
        <v>795</v>
      </c>
      <c r="U9" s="373" t="s">
        <v>795</v>
      </c>
      <c r="V9" s="1237">
        <v>9840</v>
      </c>
      <c r="W9" s="1276">
        <v>9806</v>
      </c>
      <c r="X9" s="1238">
        <f t="shared" si="0"/>
        <v>34</v>
      </c>
      <c r="Y9" s="365">
        <f t="shared" si="1"/>
        <v>0.99654471544715451</v>
      </c>
      <c r="Z9" s="1236">
        <v>45884</v>
      </c>
      <c r="AA9" s="698">
        <v>1</v>
      </c>
      <c r="AB9" s="698">
        <v>0</v>
      </c>
      <c r="AC9" s="1239">
        <v>9106</v>
      </c>
      <c r="AD9" s="1255" t="s">
        <v>817</v>
      </c>
    </row>
    <row r="10" spans="1:30" ht="39.75" customHeight="1">
      <c r="A10" s="1375" t="s">
        <v>818</v>
      </c>
      <c r="B10" s="377" t="s">
        <v>34</v>
      </c>
      <c r="C10" s="690">
        <v>46103</v>
      </c>
      <c r="D10" s="358" t="s">
        <v>52</v>
      </c>
      <c r="E10" s="700">
        <v>46077</v>
      </c>
      <c r="F10" s="366" t="s">
        <v>53</v>
      </c>
      <c r="G10" s="1253" t="s">
        <v>819</v>
      </c>
      <c r="H10" s="369">
        <v>0</v>
      </c>
      <c r="I10" s="372" t="s">
        <v>597</v>
      </c>
      <c r="J10" s="1186" t="s">
        <v>30</v>
      </c>
      <c r="K10" s="1235"/>
      <c r="L10" s="360" t="s">
        <v>588</v>
      </c>
      <c r="M10" s="1186" t="s">
        <v>110</v>
      </c>
      <c r="N10" s="416">
        <v>12977.65</v>
      </c>
      <c r="O10" s="1186" t="s">
        <v>110</v>
      </c>
      <c r="P10" s="1377" t="s">
        <v>38</v>
      </c>
      <c r="Q10" s="370">
        <v>46115</v>
      </c>
      <c r="R10" s="703" t="s">
        <v>110</v>
      </c>
      <c r="S10" s="363">
        <v>46147</v>
      </c>
      <c r="T10" s="373" t="s">
        <v>795</v>
      </c>
      <c r="U10" s="373" t="s">
        <v>795</v>
      </c>
      <c r="V10" s="9">
        <v>1029</v>
      </c>
      <c r="W10" s="1380">
        <v>1036</v>
      </c>
      <c r="X10" s="364">
        <f t="shared" si="0"/>
        <v>-7</v>
      </c>
      <c r="Y10" s="365">
        <f t="shared" si="1"/>
        <v>1.0068027210884354</v>
      </c>
      <c r="Z10" s="370">
        <v>46120</v>
      </c>
      <c r="AA10" s="698">
        <v>1</v>
      </c>
      <c r="AB10" s="698">
        <v>0</v>
      </c>
      <c r="AC10" s="1239">
        <v>0</v>
      </c>
      <c r="AD10" s="1255"/>
    </row>
    <row r="11" spans="1:30" ht="39.75" customHeight="1">
      <c r="A11" s="730" t="s">
        <v>820</v>
      </c>
      <c r="B11" s="377" t="s">
        <v>34</v>
      </c>
      <c r="C11" s="700">
        <v>46174</v>
      </c>
      <c r="D11" s="701" t="s">
        <v>54</v>
      </c>
      <c r="E11" s="700">
        <v>46118</v>
      </c>
      <c r="F11" s="701" t="s">
        <v>51</v>
      </c>
      <c r="G11" s="701" t="s">
        <v>821</v>
      </c>
      <c r="H11" s="702">
        <v>0</v>
      </c>
      <c r="I11" s="372" t="s">
        <v>597</v>
      </c>
      <c r="J11" s="1063" t="s">
        <v>30</v>
      </c>
      <c r="K11" s="692"/>
      <c r="L11" s="360" t="s">
        <v>588</v>
      </c>
      <c r="M11" s="702" t="s">
        <v>110</v>
      </c>
      <c r="N11" s="706">
        <v>170309.8</v>
      </c>
      <c r="O11" s="748" t="s">
        <v>110</v>
      </c>
      <c r="P11" s="1258" t="s">
        <v>38</v>
      </c>
      <c r="Q11" s="703">
        <v>46119</v>
      </c>
      <c r="R11" s="703" t="s">
        <v>238</v>
      </c>
      <c r="S11" s="363">
        <v>46153</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597</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4">
        <v>46172</v>
      </c>
      <c r="D13" s="366" t="s">
        <v>54</v>
      </c>
      <c r="E13" s="367">
        <v>46056</v>
      </c>
      <c r="F13" s="366" t="s">
        <v>53</v>
      </c>
      <c r="G13" s="1253" t="s">
        <v>827</v>
      </c>
      <c r="H13" s="1186">
        <v>0</v>
      </c>
      <c r="I13" s="1275" t="s">
        <v>597</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39">
        <v>0</v>
      </c>
      <c r="AD13" s="1255" t="s">
        <v>828</v>
      </c>
    </row>
    <row r="14" spans="1:30" ht="39.75" customHeight="1">
      <c r="A14" s="616" t="s">
        <v>829</v>
      </c>
      <c r="B14" s="377" t="s">
        <v>34</v>
      </c>
      <c r="C14" s="360">
        <v>46174</v>
      </c>
      <c r="D14" s="366" t="s">
        <v>58</v>
      </c>
      <c r="E14" s="367">
        <v>46070</v>
      </c>
      <c r="F14" s="366" t="s">
        <v>53</v>
      </c>
      <c r="G14" s="701"/>
      <c r="H14" s="994">
        <v>115</v>
      </c>
      <c r="I14" s="372" t="s">
        <v>597</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7">
        <v>7239</v>
      </c>
      <c r="X14" s="993">
        <f t="shared" si="0"/>
        <v>-161</v>
      </c>
      <c r="Y14" s="365">
        <f t="shared" si="1"/>
        <v>1.0227465385702175</v>
      </c>
      <c r="Z14" s="996">
        <v>46090</v>
      </c>
      <c r="AA14" s="698">
        <v>1</v>
      </c>
      <c r="AB14" s="698">
        <v>0</v>
      </c>
      <c r="AC14" s="704">
        <v>0</v>
      </c>
      <c r="AD14" s="1400"/>
    </row>
    <row r="15" spans="1:30" ht="39.75" customHeight="1">
      <c r="A15" s="616" t="s">
        <v>830</v>
      </c>
      <c r="B15" s="377" t="s">
        <v>37</v>
      </c>
      <c r="C15" s="1414">
        <v>46172</v>
      </c>
      <c r="D15" s="701" t="s">
        <v>54</v>
      </c>
      <c r="E15" s="367">
        <v>46128</v>
      </c>
      <c r="F15" s="366" t="s">
        <v>51</v>
      </c>
      <c r="G15" s="701" t="s">
        <v>831</v>
      </c>
      <c r="H15" s="994">
        <v>0</v>
      </c>
      <c r="I15" s="372" t="s">
        <v>597</v>
      </c>
      <c r="J15" s="702" t="s">
        <v>30</v>
      </c>
      <c r="K15" s="990"/>
      <c r="L15" s="360" t="s">
        <v>588</v>
      </c>
      <c r="M15" s="702" t="s">
        <v>110</v>
      </c>
      <c r="N15" s="995">
        <v>146065.95000000001</v>
      </c>
      <c r="O15" s="1348" t="s">
        <v>110</v>
      </c>
      <c r="P15" s="731" t="s">
        <v>38</v>
      </c>
      <c r="Q15" s="996">
        <v>46087</v>
      </c>
      <c r="R15" s="703" t="s">
        <v>238</v>
      </c>
      <c r="S15" s="363" t="s">
        <v>794</v>
      </c>
      <c r="T15" s="373" t="s">
        <v>795</v>
      </c>
      <c r="U15" s="373" t="s">
        <v>795</v>
      </c>
      <c r="V15" s="997">
        <v>3461</v>
      </c>
      <c r="W15" s="1399">
        <v>3428</v>
      </c>
      <c r="X15" s="993">
        <f t="shared" si="0"/>
        <v>33</v>
      </c>
      <c r="Y15" s="365">
        <f t="shared" si="1"/>
        <v>0.99046518347298473</v>
      </c>
      <c r="Z15" s="1236">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597</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597</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2" t="s">
        <v>838</v>
      </c>
    </row>
    <row r="18" spans="1:30" ht="39.75" customHeight="1">
      <c r="A18" s="730" t="s">
        <v>839</v>
      </c>
      <c r="B18" s="377" t="s">
        <v>37</v>
      </c>
      <c r="C18" s="690">
        <v>46081</v>
      </c>
      <c r="D18" s="701" t="s">
        <v>50</v>
      </c>
      <c r="E18" s="700">
        <v>46001</v>
      </c>
      <c r="F18" s="701" t="s">
        <v>51</v>
      </c>
      <c r="G18" s="701" t="s">
        <v>840</v>
      </c>
      <c r="H18" s="702">
        <v>80</v>
      </c>
      <c r="I18" s="372" t="s">
        <v>597</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597</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597</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597</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597</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59">
        <v>46171</v>
      </c>
      <c r="D23" s="366" t="s">
        <v>469</v>
      </c>
      <c r="E23" s="367">
        <v>46129</v>
      </c>
      <c r="F23" s="366" t="s">
        <v>51</v>
      </c>
      <c r="G23" s="1253"/>
      <c r="H23" s="369">
        <v>80</v>
      </c>
      <c r="I23" s="1275" t="s">
        <v>597</v>
      </c>
      <c r="J23" s="1277" t="s">
        <v>30</v>
      </c>
      <c r="K23" s="692"/>
      <c r="L23" s="360" t="s">
        <v>588</v>
      </c>
      <c r="M23" s="702" t="s">
        <v>110</v>
      </c>
      <c r="N23" s="416">
        <v>77548</v>
      </c>
      <c r="O23" s="1187" t="s">
        <v>110</v>
      </c>
      <c r="P23" s="1452" t="s">
        <v>38</v>
      </c>
      <c r="Q23" s="1236">
        <v>46132</v>
      </c>
      <c r="R23" s="703" t="s">
        <v>238</v>
      </c>
      <c r="S23" s="363" t="s">
        <v>794</v>
      </c>
      <c r="T23" s="373" t="s">
        <v>795</v>
      </c>
      <c r="U23" s="373" t="s">
        <v>795</v>
      </c>
      <c r="V23" s="9">
        <v>6605</v>
      </c>
      <c r="W23" s="485">
        <v>6518</v>
      </c>
      <c r="X23" s="364">
        <f>SUM(V23-W23)</f>
        <v>87</v>
      </c>
      <c r="Y23" s="1254">
        <f>IFERROR($W23/$V23, 0)</f>
        <v>0.98682816048448141</v>
      </c>
      <c r="Z23" s="1236">
        <v>46135</v>
      </c>
      <c r="AA23" s="698">
        <v>0</v>
      </c>
      <c r="AB23" s="1197">
        <v>0</v>
      </c>
      <c r="AC23" s="1461">
        <v>0</v>
      </c>
      <c r="AD23" s="1255" t="s">
        <v>853</v>
      </c>
    </row>
    <row r="24" spans="1:30" ht="39.75" customHeight="1">
      <c r="A24" s="730" t="s">
        <v>854</v>
      </c>
      <c r="B24" s="691" t="s">
        <v>31</v>
      </c>
      <c r="C24" s="690">
        <v>46117</v>
      </c>
      <c r="D24" s="690" t="s">
        <v>56</v>
      </c>
      <c r="E24" s="690">
        <v>46100</v>
      </c>
      <c r="F24" s="375" t="s">
        <v>57</v>
      </c>
      <c r="G24" s="691" t="s">
        <v>855</v>
      </c>
      <c r="H24" s="692">
        <v>0</v>
      </c>
      <c r="I24" s="1060" t="s">
        <v>597</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59">
        <v>46106</v>
      </c>
      <c r="AA24" s="698">
        <v>0</v>
      </c>
      <c r="AB24" s="698">
        <v>0</v>
      </c>
      <c r="AC24" s="696">
        <v>0</v>
      </c>
      <c r="AD24" s="711" t="s">
        <v>856</v>
      </c>
    </row>
    <row r="25" spans="1:30" ht="39.75" customHeight="1">
      <c r="A25" s="1433" t="s">
        <v>857</v>
      </c>
      <c r="B25" s="743" t="s">
        <v>31</v>
      </c>
      <c r="C25" s="742">
        <v>46020</v>
      </c>
      <c r="D25" s="742" t="s">
        <v>858</v>
      </c>
      <c r="E25" s="742">
        <v>46133</v>
      </c>
      <c r="F25" s="743" t="s">
        <v>61</v>
      </c>
      <c r="G25" s="743" t="s">
        <v>859</v>
      </c>
      <c r="H25" s="744">
        <v>0</v>
      </c>
      <c r="I25" s="744" t="s">
        <v>597</v>
      </c>
      <c r="J25" s="744" t="s">
        <v>30</v>
      </c>
      <c r="K25" s="744"/>
      <c r="L25" s="360" t="s">
        <v>588</v>
      </c>
      <c r="M25" s="744" t="s">
        <v>110</v>
      </c>
      <c r="N25" s="774">
        <v>17916.55</v>
      </c>
      <c r="O25" s="744" t="s">
        <v>110</v>
      </c>
      <c r="P25" s="1368" t="s">
        <v>38</v>
      </c>
      <c r="Q25" s="695">
        <v>46126</v>
      </c>
      <c r="R25" s="695" t="s">
        <v>110</v>
      </c>
      <c r="S25" s="695">
        <v>46148</v>
      </c>
      <c r="T25" s="373" t="s">
        <v>795</v>
      </c>
      <c r="U25" s="373" t="s">
        <v>795</v>
      </c>
      <c r="V25" s="376">
        <v>1433</v>
      </c>
      <c r="W25" s="1434">
        <v>1362</v>
      </c>
      <c r="X25" s="696">
        <f t="shared" si="0"/>
        <v>71</v>
      </c>
      <c r="Y25" s="365">
        <f>IFERROR($W25/$V25, 0)</f>
        <v>0.95045359385903694</v>
      </c>
      <c r="Z25" s="703">
        <v>46134</v>
      </c>
      <c r="AA25" s="698">
        <v>1</v>
      </c>
      <c r="AB25" s="698">
        <v>0</v>
      </c>
      <c r="AC25" s="696">
        <v>0</v>
      </c>
      <c r="AD25" s="711" t="s">
        <v>860</v>
      </c>
    </row>
    <row r="26" spans="1:30" ht="39.75" customHeight="1">
      <c r="A26" s="1433" t="s">
        <v>861</v>
      </c>
      <c r="B26" s="743" t="s">
        <v>31</v>
      </c>
      <c r="C26" s="742">
        <v>46010</v>
      </c>
      <c r="D26" s="742" t="s">
        <v>858</v>
      </c>
      <c r="E26" s="742">
        <v>46133</v>
      </c>
      <c r="F26" s="743" t="s">
        <v>61</v>
      </c>
      <c r="G26" s="743" t="s">
        <v>862</v>
      </c>
      <c r="H26" s="744">
        <v>0</v>
      </c>
      <c r="I26" s="301" t="s">
        <v>597</v>
      </c>
      <c r="J26" s="744" t="s">
        <v>30</v>
      </c>
      <c r="K26" s="744"/>
      <c r="L26" s="742" t="s">
        <v>588</v>
      </c>
      <c r="M26" s="744" t="s">
        <v>110</v>
      </c>
      <c r="N26" s="774">
        <v>34863</v>
      </c>
      <c r="O26" s="744" t="s">
        <v>110</v>
      </c>
      <c r="P26" s="1368" t="s">
        <v>38</v>
      </c>
      <c r="Q26" s="695">
        <v>46126</v>
      </c>
      <c r="R26" s="695" t="s">
        <v>110</v>
      </c>
      <c r="S26" s="695">
        <v>46143</v>
      </c>
      <c r="T26" s="373" t="s">
        <v>795</v>
      </c>
      <c r="U26" s="373" t="s">
        <v>795</v>
      </c>
      <c r="V26" s="333">
        <v>2307</v>
      </c>
      <c r="W26" s="1369">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597</v>
      </c>
      <c r="J27" s="362" t="s">
        <v>30</v>
      </c>
      <c r="K27" s="362"/>
      <c r="L27" s="360" t="s">
        <v>588</v>
      </c>
      <c r="M27" s="362" t="s">
        <v>110</v>
      </c>
      <c r="N27" s="609">
        <v>1931.75</v>
      </c>
      <c r="O27" s="579" t="s">
        <v>110</v>
      </c>
      <c r="P27" s="1286"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79" t="s">
        <v>868</v>
      </c>
      <c r="B28" s="1067" t="s">
        <v>40</v>
      </c>
      <c r="C28" s="1319">
        <v>46130</v>
      </c>
      <c r="D28" s="1251" t="s">
        <v>50</v>
      </c>
      <c r="E28" s="1252">
        <v>46121</v>
      </c>
      <c r="F28" s="1251" t="s">
        <v>51</v>
      </c>
      <c r="G28" s="1253"/>
      <c r="H28" s="999">
        <v>0</v>
      </c>
      <c r="I28" s="304" t="s">
        <v>597</v>
      </c>
      <c r="J28" s="748" t="s">
        <v>30</v>
      </c>
      <c r="K28" s="1391"/>
      <c r="L28" s="360" t="s">
        <v>588</v>
      </c>
      <c r="M28" s="1186" t="s">
        <v>110</v>
      </c>
      <c r="N28" s="1392">
        <v>4434.3999999999996</v>
      </c>
      <c r="O28" s="1186" t="s">
        <v>110</v>
      </c>
      <c r="P28" s="1398" t="s">
        <v>38</v>
      </c>
      <c r="Q28" s="1394">
        <v>46121</v>
      </c>
      <c r="R28" s="703" t="s">
        <v>238</v>
      </c>
      <c r="S28" s="363" t="s">
        <v>794</v>
      </c>
      <c r="T28" s="373" t="s">
        <v>795</v>
      </c>
      <c r="U28" s="373" t="s">
        <v>795</v>
      </c>
      <c r="V28" s="1395">
        <v>329</v>
      </c>
      <c r="W28" s="1399">
        <v>339</v>
      </c>
      <c r="X28" s="1396">
        <f t="shared" si="0"/>
        <v>-10</v>
      </c>
      <c r="Y28" s="1254">
        <f t="shared" si="1"/>
        <v>1.0303951367781155</v>
      </c>
      <c r="Z28" s="1394">
        <v>46132</v>
      </c>
      <c r="AA28" s="817">
        <v>0</v>
      </c>
      <c r="AB28" s="821">
        <v>0</v>
      </c>
      <c r="AC28" s="736">
        <v>0</v>
      </c>
      <c r="AD28" s="1320" t="s">
        <v>869</v>
      </c>
    </row>
    <row r="29" spans="1:30" ht="39.75" customHeight="1">
      <c r="A29" s="1379" t="s">
        <v>870</v>
      </c>
      <c r="B29" s="1067" t="s">
        <v>40</v>
      </c>
      <c r="C29" s="1319">
        <v>46130</v>
      </c>
      <c r="D29" s="1251" t="s">
        <v>50</v>
      </c>
      <c r="E29" s="1252">
        <v>46121</v>
      </c>
      <c r="F29" s="1251" t="s">
        <v>51</v>
      </c>
      <c r="G29" s="1253"/>
      <c r="H29" s="999">
        <v>0</v>
      </c>
      <c r="I29" s="304" t="s">
        <v>597</v>
      </c>
      <c r="J29" s="748" t="s">
        <v>30</v>
      </c>
      <c r="K29" s="1391"/>
      <c r="L29" s="360" t="s">
        <v>588</v>
      </c>
      <c r="M29" s="1186" t="s">
        <v>110</v>
      </c>
      <c r="N29" s="1392">
        <v>3969.75</v>
      </c>
      <c r="O29" s="1186" t="s">
        <v>110</v>
      </c>
      <c r="P29" s="1398" t="s">
        <v>38</v>
      </c>
      <c r="Q29" s="1394">
        <v>46121</v>
      </c>
      <c r="R29" s="1394" t="s">
        <v>238</v>
      </c>
      <c r="S29" s="363" t="s">
        <v>794</v>
      </c>
      <c r="T29" s="373" t="s">
        <v>795</v>
      </c>
      <c r="U29" s="373" t="s">
        <v>795</v>
      </c>
      <c r="V29" s="1395">
        <v>295</v>
      </c>
      <c r="W29" s="1399">
        <v>288</v>
      </c>
      <c r="X29" s="1396">
        <v>295</v>
      </c>
      <c r="Y29" s="1254">
        <f t="shared" si="1"/>
        <v>0.97627118644067801</v>
      </c>
      <c r="Z29" s="1394">
        <v>46132</v>
      </c>
      <c r="AA29" s="698">
        <v>1</v>
      </c>
      <c r="AB29" s="1198">
        <v>1</v>
      </c>
      <c r="AC29" s="1198">
        <v>1</v>
      </c>
      <c r="AD29" s="1320" t="s">
        <v>871</v>
      </c>
    </row>
    <row r="30" spans="1:30" ht="39.75" customHeight="1">
      <c r="A30" s="1379" t="s">
        <v>872</v>
      </c>
      <c r="B30" s="1067" t="s">
        <v>40</v>
      </c>
      <c r="C30" s="1319">
        <v>46130</v>
      </c>
      <c r="D30" s="1251" t="s">
        <v>50</v>
      </c>
      <c r="E30" s="1252">
        <v>46121</v>
      </c>
      <c r="F30" s="1251" t="s">
        <v>51</v>
      </c>
      <c r="G30" s="1253"/>
      <c r="H30" s="999">
        <v>0</v>
      </c>
      <c r="I30" s="304" t="s">
        <v>597</v>
      </c>
      <c r="J30" s="748" t="s">
        <v>30</v>
      </c>
      <c r="K30" s="1391"/>
      <c r="L30" s="360" t="s">
        <v>588</v>
      </c>
      <c r="M30" s="1186" t="s">
        <v>110</v>
      </c>
      <c r="N30" s="1392">
        <v>4004.55</v>
      </c>
      <c r="O30" s="1186" t="s">
        <v>110</v>
      </c>
      <c r="P30" s="1398" t="s">
        <v>38</v>
      </c>
      <c r="Q30" s="1394">
        <v>46121</v>
      </c>
      <c r="R30" s="1394" t="s">
        <v>238</v>
      </c>
      <c r="S30" s="363" t="s">
        <v>794</v>
      </c>
      <c r="T30" s="373" t="s">
        <v>795</v>
      </c>
      <c r="U30" s="373" t="s">
        <v>795</v>
      </c>
      <c r="V30" s="1395">
        <v>303</v>
      </c>
      <c r="W30" s="1399">
        <v>290</v>
      </c>
      <c r="X30" s="1396">
        <f>SUM(V30-W30)</f>
        <v>13</v>
      </c>
      <c r="Y30" s="1254">
        <f t="shared" si="1"/>
        <v>0.95709570957095713</v>
      </c>
      <c r="Z30" s="1394">
        <v>46133</v>
      </c>
      <c r="AA30" s="698">
        <v>1</v>
      </c>
      <c r="AB30" s="1198">
        <v>1</v>
      </c>
      <c r="AC30" s="1198">
        <v>1</v>
      </c>
      <c r="AD30" s="1320" t="s">
        <v>873</v>
      </c>
    </row>
    <row r="31" spans="1:30" ht="39.75" customHeight="1">
      <c r="A31" s="1381" t="s">
        <v>874</v>
      </c>
      <c r="B31" s="1067" t="s">
        <v>40</v>
      </c>
      <c r="C31" s="360">
        <v>46111</v>
      </c>
      <c r="D31" s="1253" t="s">
        <v>52</v>
      </c>
      <c r="E31" s="367">
        <v>46106</v>
      </c>
      <c r="F31" s="701" t="s">
        <v>51</v>
      </c>
      <c r="G31" s="701" t="s">
        <v>875</v>
      </c>
      <c r="H31" s="999">
        <v>0</v>
      </c>
      <c r="I31" s="304" t="s">
        <v>597</v>
      </c>
      <c r="J31" s="748" t="s">
        <v>30</v>
      </c>
      <c r="K31" s="362"/>
      <c r="L31" s="360" t="s">
        <v>588</v>
      </c>
      <c r="M31" s="748" t="s">
        <v>110</v>
      </c>
      <c r="N31" s="819">
        <v>26639.1</v>
      </c>
      <c r="O31" s="748" t="s">
        <v>110</v>
      </c>
      <c r="P31" s="1368" t="s">
        <v>38</v>
      </c>
      <c r="Q31" s="370">
        <v>46087</v>
      </c>
      <c r="R31" s="703" t="s">
        <v>110</v>
      </c>
      <c r="S31" s="363">
        <v>46132</v>
      </c>
      <c r="T31" s="373" t="s">
        <v>795</v>
      </c>
      <c r="U31" s="373" t="s">
        <v>795</v>
      </c>
      <c r="V31" s="9">
        <v>2136</v>
      </c>
      <c r="W31" s="1380">
        <v>2179</v>
      </c>
      <c r="X31" s="364">
        <f>SUM(V31-W31)</f>
        <v>-43</v>
      </c>
      <c r="Y31" s="365">
        <f>IFERROR($W31/$V31, 0)</f>
        <v>1.0201310861423221</v>
      </c>
      <c r="Z31" s="21">
        <v>46112</v>
      </c>
      <c r="AA31" s="817">
        <v>1</v>
      </c>
      <c r="AB31" s="817">
        <v>1</v>
      </c>
      <c r="AC31" s="817">
        <v>1</v>
      </c>
      <c r="AD31" s="1255" t="s">
        <v>876</v>
      </c>
    </row>
    <row r="32" spans="1:30" ht="39.75" customHeight="1">
      <c r="A32" s="1361" t="s">
        <v>877</v>
      </c>
      <c r="B32" s="1067" t="s">
        <v>40</v>
      </c>
      <c r="C32" s="360">
        <v>46140</v>
      </c>
      <c r="D32" s="701" t="s">
        <v>52</v>
      </c>
      <c r="E32" s="367">
        <v>46106</v>
      </c>
      <c r="F32" s="701" t="s">
        <v>51</v>
      </c>
      <c r="G32" s="701" t="s">
        <v>878</v>
      </c>
      <c r="H32" s="999">
        <v>0</v>
      </c>
      <c r="I32" s="304" t="s">
        <v>597</v>
      </c>
      <c r="J32" s="748" t="s">
        <v>30</v>
      </c>
      <c r="K32" s="362"/>
      <c r="L32" s="360" t="s">
        <v>588</v>
      </c>
      <c r="M32" s="748" t="s">
        <v>110</v>
      </c>
      <c r="N32" s="819">
        <v>1698.25</v>
      </c>
      <c r="O32" s="748" t="s">
        <v>110</v>
      </c>
      <c r="P32" s="1368" t="s">
        <v>38</v>
      </c>
      <c r="Q32" s="996">
        <v>46087</v>
      </c>
      <c r="R32" s="703" t="s">
        <v>110</v>
      </c>
      <c r="S32" s="363">
        <v>46132</v>
      </c>
      <c r="T32" s="373" t="s">
        <v>795</v>
      </c>
      <c r="U32" s="373" t="s">
        <v>795</v>
      </c>
      <c r="V32" s="997">
        <v>105</v>
      </c>
      <c r="W32" s="1367">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1" t="s">
        <v>880</v>
      </c>
      <c r="B33" s="1067" t="s">
        <v>40</v>
      </c>
      <c r="C33" s="360">
        <v>46140</v>
      </c>
      <c r="D33" s="366" t="s">
        <v>52</v>
      </c>
      <c r="E33" s="367">
        <v>46106</v>
      </c>
      <c r="F33" s="701" t="s">
        <v>51</v>
      </c>
      <c r="G33" s="701" t="s">
        <v>881</v>
      </c>
      <c r="H33" s="999">
        <v>0</v>
      </c>
      <c r="I33" s="304" t="s">
        <v>597</v>
      </c>
      <c r="J33" s="748" t="s">
        <v>30</v>
      </c>
      <c r="K33" s="362"/>
      <c r="L33" s="360" t="s">
        <v>588</v>
      </c>
      <c r="M33" s="748" t="s">
        <v>110</v>
      </c>
      <c r="N33" s="819">
        <v>5779.1</v>
      </c>
      <c r="O33" s="748" t="s">
        <v>110</v>
      </c>
      <c r="P33" s="1368" t="s">
        <v>38</v>
      </c>
      <c r="Q33" s="996">
        <v>46106</v>
      </c>
      <c r="R33" s="703" t="s">
        <v>110</v>
      </c>
      <c r="S33" s="363">
        <v>46132</v>
      </c>
      <c r="T33" s="373" t="s">
        <v>795</v>
      </c>
      <c r="U33" s="373" t="s">
        <v>795</v>
      </c>
      <c r="V33" s="997">
        <v>406</v>
      </c>
      <c r="W33" s="1367">
        <v>417</v>
      </c>
      <c r="X33" s="993">
        <f t="shared" si="5"/>
        <v>-11</v>
      </c>
      <c r="Y33" s="365">
        <f t="shared" si="6"/>
        <v>1.0270935960591132</v>
      </c>
      <c r="Z33" s="1003">
        <v>46119</v>
      </c>
      <c r="AA33" s="817">
        <v>1</v>
      </c>
      <c r="AB33" s="817">
        <v>1</v>
      </c>
      <c r="AC33" s="817">
        <v>1</v>
      </c>
      <c r="AD33" s="1255" t="s">
        <v>882</v>
      </c>
    </row>
    <row r="34" spans="1:30" ht="39.75" customHeight="1">
      <c r="A34" s="1361" t="s">
        <v>883</v>
      </c>
      <c r="B34" s="1067" t="s">
        <v>40</v>
      </c>
      <c r="C34" s="360">
        <v>46111</v>
      </c>
      <c r="D34" s="366" t="s">
        <v>50</v>
      </c>
      <c r="E34" s="367">
        <v>46087</v>
      </c>
      <c r="F34" s="701" t="s">
        <v>51</v>
      </c>
      <c r="G34" s="701" t="s">
        <v>884</v>
      </c>
      <c r="H34" s="999">
        <v>0</v>
      </c>
      <c r="I34" s="304" t="s">
        <v>597</v>
      </c>
      <c r="J34" s="748" t="s">
        <v>30</v>
      </c>
      <c r="K34" s="362"/>
      <c r="L34" s="360" t="s">
        <v>588</v>
      </c>
      <c r="M34" s="748" t="s">
        <v>110</v>
      </c>
      <c r="N34" s="819">
        <v>9496.2000000000007</v>
      </c>
      <c r="O34" s="748" t="s">
        <v>110</v>
      </c>
      <c r="P34" s="1368" t="s">
        <v>38</v>
      </c>
      <c r="Q34" s="996">
        <v>46087</v>
      </c>
      <c r="R34" s="703" t="s">
        <v>110</v>
      </c>
      <c r="S34" s="363">
        <v>46132</v>
      </c>
      <c r="T34" s="373" t="s">
        <v>795</v>
      </c>
      <c r="U34" s="373" t="s">
        <v>795</v>
      </c>
      <c r="V34" s="997">
        <v>742</v>
      </c>
      <c r="W34" s="1367">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5" t="s">
        <v>431</v>
      </c>
      <c r="B35" s="359" t="s">
        <v>28</v>
      </c>
      <c r="C35" s="690">
        <v>46080</v>
      </c>
      <c r="D35" s="701" t="s">
        <v>464</v>
      </c>
      <c r="E35" s="700">
        <v>45748</v>
      </c>
      <c r="F35" s="366" t="s">
        <v>59</v>
      </c>
      <c r="G35" s="701" t="s">
        <v>432</v>
      </c>
      <c r="H35" s="702">
        <v>0</v>
      </c>
      <c r="I35" s="702" t="s">
        <v>597</v>
      </c>
      <c r="J35" s="702" t="s">
        <v>30</v>
      </c>
      <c r="K35" s="702"/>
      <c r="L35" s="700">
        <v>46028</v>
      </c>
      <c r="M35" s="702" t="s">
        <v>110</v>
      </c>
      <c r="N35" s="706">
        <v>29634.15</v>
      </c>
      <c r="O35" s="702" t="s">
        <v>110</v>
      </c>
      <c r="P35" s="1377" t="s">
        <v>38</v>
      </c>
      <c r="Q35" s="703">
        <v>45743</v>
      </c>
      <c r="R35" s="703" t="s">
        <v>238</v>
      </c>
      <c r="S35" s="363">
        <v>46134</v>
      </c>
      <c r="T35" s="373" t="s">
        <v>795</v>
      </c>
      <c r="U35" s="373" t="s">
        <v>795</v>
      </c>
      <c r="V35" s="704">
        <v>1831</v>
      </c>
      <c r="W35" s="1376">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597</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597</v>
      </c>
      <c r="J37" s="362" t="s">
        <v>30</v>
      </c>
      <c r="K37" s="605"/>
      <c r="L37" s="19">
        <v>45742</v>
      </c>
      <c r="M37" s="607" t="s">
        <v>110</v>
      </c>
      <c r="N37" s="670">
        <v>23800.25</v>
      </c>
      <c r="O37" s="300" t="s">
        <v>110</v>
      </c>
      <c r="P37" s="1285"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597</v>
      </c>
      <c r="J38" s="702" t="s">
        <v>30</v>
      </c>
      <c r="K38" s="702"/>
      <c r="L38" s="700">
        <v>45700</v>
      </c>
      <c r="M38" s="702" t="s">
        <v>110</v>
      </c>
      <c r="N38" s="706">
        <v>19745.25</v>
      </c>
      <c r="O38" s="702" t="s">
        <v>110</v>
      </c>
      <c r="P38" s="1283"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597</v>
      </c>
      <c r="J39" s="702" t="s">
        <v>30</v>
      </c>
      <c r="K39" s="714"/>
      <c r="L39" s="700">
        <v>45741</v>
      </c>
      <c r="M39" s="702" t="s">
        <v>110</v>
      </c>
      <c r="N39" s="706">
        <v>31186.25</v>
      </c>
      <c r="O39" s="702" t="s">
        <v>110</v>
      </c>
      <c r="P39" s="1284"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597</v>
      </c>
      <c r="J40" s="692" t="s">
        <v>36</v>
      </c>
      <c r="K40" s="714"/>
      <c r="L40" s="700">
        <v>45964</v>
      </c>
      <c r="M40" s="702" t="s">
        <v>110</v>
      </c>
      <c r="N40" s="706">
        <v>117414</v>
      </c>
      <c r="O40" s="702" t="s">
        <v>110</v>
      </c>
      <c r="P40" s="1283"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4">
        <v>46172</v>
      </c>
      <c r="D2" s="360" t="s">
        <v>472</v>
      </c>
      <c r="E2" s="360">
        <v>45897</v>
      </c>
      <c r="F2" s="358" t="s">
        <v>53</v>
      </c>
      <c r="G2" s="361"/>
      <c r="H2" s="362">
        <v>0</v>
      </c>
      <c r="I2" s="1060" t="s">
        <v>597</v>
      </c>
      <c r="J2" s="362" t="s">
        <v>30</v>
      </c>
      <c r="K2" s="360">
        <v>45891</v>
      </c>
      <c r="L2" s="300" t="s">
        <v>110</v>
      </c>
      <c r="M2" s="346">
        <v>184994.5</v>
      </c>
      <c r="N2" s="1370">
        <v>159271.5</v>
      </c>
      <c r="O2" s="929"/>
      <c r="P2" s="1248">
        <v>159271.5</v>
      </c>
      <c r="Q2" s="300" t="s">
        <v>110</v>
      </c>
      <c r="R2" s="1372"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4">
        <v>46172</v>
      </c>
      <c r="D3" s="358" t="s">
        <v>52</v>
      </c>
      <c r="E3" s="360">
        <v>46077</v>
      </c>
      <c r="F3" s="701" t="s">
        <v>53</v>
      </c>
      <c r="G3" s="691" t="s">
        <v>903</v>
      </c>
      <c r="H3" s="692">
        <v>0</v>
      </c>
      <c r="I3" s="1060" t="s">
        <v>597</v>
      </c>
      <c r="J3" s="692" t="s">
        <v>30</v>
      </c>
      <c r="K3" s="360" t="s">
        <v>588</v>
      </c>
      <c r="L3" s="692" t="s">
        <v>110</v>
      </c>
      <c r="M3" s="1009">
        <v>12404.9</v>
      </c>
      <c r="N3" s="1371">
        <v>11793.85</v>
      </c>
      <c r="O3" s="929"/>
      <c r="P3" s="1248">
        <v>11793.85</v>
      </c>
      <c r="Q3" s="304" t="s">
        <v>110</v>
      </c>
      <c r="R3" s="1373" t="s">
        <v>38</v>
      </c>
      <c r="S3" s="1318">
        <v>46077</v>
      </c>
      <c r="T3" s="993">
        <v>1111</v>
      </c>
      <c r="U3" s="993">
        <v>1163</v>
      </c>
      <c r="V3" s="3">
        <v>1.05</v>
      </c>
      <c r="W3" s="992">
        <v>46097</v>
      </c>
      <c r="X3" s="698">
        <v>1</v>
      </c>
      <c r="Y3" s="280">
        <v>1</v>
      </c>
      <c r="Z3" s="280">
        <v>1</v>
      </c>
      <c r="AA3" s="363">
        <v>46104</v>
      </c>
      <c r="AB3" s="363">
        <v>46104</v>
      </c>
      <c r="AC3" s="1249" t="s">
        <v>904</v>
      </c>
    </row>
    <row r="4" spans="1:29" ht="39.75" customHeight="1">
      <c r="A4" s="559" t="s">
        <v>905</v>
      </c>
      <c r="B4" s="377" t="s">
        <v>34</v>
      </c>
      <c r="C4" s="1414">
        <v>46172</v>
      </c>
      <c r="D4" s="360" t="s">
        <v>50</v>
      </c>
      <c r="E4" s="360">
        <v>45905</v>
      </c>
      <c r="F4" s="360" t="s">
        <v>55</v>
      </c>
      <c r="G4" s="361"/>
      <c r="H4" s="362">
        <v>0</v>
      </c>
      <c r="I4" s="1060" t="s">
        <v>597</v>
      </c>
      <c r="J4" s="362" t="s">
        <v>30</v>
      </c>
      <c r="K4" s="299">
        <v>45943</v>
      </c>
      <c r="L4" s="681" t="s">
        <v>110</v>
      </c>
      <c r="M4" s="686">
        <v>2167.3000000000002</v>
      </c>
      <c r="N4" s="1248">
        <v>1930.3</v>
      </c>
      <c r="O4" s="1382"/>
      <c r="P4" s="1248">
        <v>1930.3</v>
      </c>
      <c r="Q4" s="362" t="s">
        <v>110</v>
      </c>
      <c r="R4" s="1418" t="s">
        <v>38</v>
      </c>
      <c r="S4" s="363">
        <v>45908</v>
      </c>
      <c r="T4" s="333">
        <v>279</v>
      </c>
      <c r="U4" s="333">
        <v>279</v>
      </c>
      <c r="V4" s="3">
        <f ca="1">IFERROR($W4/$V4, 0)</f>
        <v>1</v>
      </c>
      <c r="W4" s="30" t="s">
        <v>796</v>
      </c>
      <c r="X4" s="1198">
        <v>1</v>
      </c>
      <c r="Y4" s="1198">
        <v>1</v>
      </c>
      <c r="Z4" s="1198">
        <v>1</v>
      </c>
      <c r="AA4" s="59">
        <v>46133</v>
      </c>
      <c r="AB4" s="379">
        <v>46133</v>
      </c>
      <c r="AC4" s="1383" t="s">
        <v>797</v>
      </c>
    </row>
    <row r="5" spans="1:29" ht="39.75" customHeight="1">
      <c r="A5" s="297" t="s">
        <v>111</v>
      </c>
      <c r="B5" s="311" t="s">
        <v>34</v>
      </c>
      <c r="C5" s="299">
        <v>45868</v>
      </c>
      <c r="D5" s="18" t="s">
        <v>906</v>
      </c>
      <c r="E5" s="19">
        <v>45716</v>
      </c>
      <c r="F5" s="18" t="s">
        <v>51</v>
      </c>
      <c r="G5" s="912" t="s">
        <v>112</v>
      </c>
      <c r="H5" s="20">
        <v>0</v>
      </c>
      <c r="I5" s="304" t="s">
        <v>597</v>
      </c>
      <c r="J5" s="20" t="s">
        <v>30</v>
      </c>
      <c r="K5" s="299">
        <v>45716</v>
      </c>
      <c r="L5" s="20" t="s">
        <v>110</v>
      </c>
      <c r="M5" s="343">
        <v>64932.55</v>
      </c>
      <c r="N5" s="1342">
        <v>69110.8</v>
      </c>
      <c r="O5" s="791"/>
      <c r="P5" s="791">
        <v>69110.8</v>
      </c>
      <c r="Q5" s="20" t="s">
        <v>110</v>
      </c>
      <c r="R5" s="1372"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597</v>
      </c>
      <c r="J6" s="577" t="s">
        <v>30</v>
      </c>
      <c r="K6" s="24">
        <v>45708</v>
      </c>
      <c r="L6" s="304" t="s">
        <v>110</v>
      </c>
      <c r="M6" s="494">
        <v>87944.4</v>
      </c>
      <c r="N6" s="1342">
        <v>99159.12</v>
      </c>
      <c r="O6" s="791"/>
      <c r="P6" s="791">
        <v>99159.12</v>
      </c>
      <c r="Q6" s="304" t="s">
        <v>110</v>
      </c>
      <c r="R6" s="1372"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597</v>
      </c>
      <c r="J7" s="1063" t="s">
        <v>30</v>
      </c>
      <c r="K7" s="19">
        <v>45902</v>
      </c>
      <c r="L7" s="1096" t="s">
        <v>110</v>
      </c>
      <c r="M7" s="1136">
        <v>87830</v>
      </c>
      <c r="N7" s="343">
        <v>72935</v>
      </c>
      <c r="O7" s="415"/>
      <c r="P7" s="343">
        <v>72935</v>
      </c>
      <c r="Q7" s="1331" t="s">
        <v>110</v>
      </c>
      <c r="R7" s="300" t="s">
        <v>38</v>
      </c>
      <c r="S7" s="502">
        <v>45898</v>
      </c>
      <c r="T7" s="671">
        <v>7022</v>
      </c>
      <c r="U7" s="333">
        <v>7002</v>
      </c>
      <c r="V7" s="3">
        <v>1</v>
      </c>
      <c r="W7" s="502">
        <v>45958</v>
      </c>
      <c r="X7" s="280">
        <v>1</v>
      </c>
      <c r="Y7" s="280">
        <v>1</v>
      </c>
      <c r="Z7" s="280">
        <v>1</v>
      </c>
      <c r="AA7" s="641">
        <v>46134</v>
      </c>
      <c r="AB7" s="641">
        <v>46134</v>
      </c>
      <c r="AC7" s="1384" t="s">
        <v>911</v>
      </c>
    </row>
    <row r="8" spans="1:29" ht="39.75" customHeight="1">
      <c r="A8" s="1265" t="s">
        <v>912</v>
      </c>
      <c r="B8" s="377" t="s">
        <v>34</v>
      </c>
      <c r="C8" s="1267">
        <v>46099</v>
      </c>
      <c r="D8" s="1268" t="s">
        <v>50</v>
      </c>
      <c r="E8" s="1268">
        <v>45959</v>
      </c>
      <c r="F8" s="1253" t="s">
        <v>55</v>
      </c>
      <c r="G8" s="1268" t="s">
        <v>913</v>
      </c>
      <c r="H8" s="1277">
        <v>69</v>
      </c>
      <c r="I8" s="1235" t="s">
        <v>597</v>
      </c>
      <c r="J8" s="1235" t="s">
        <v>30</v>
      </c>
      <c r="K8" s="1268">
        <v>45925</v>
      </c>
      <c r="L8" s="1275" t="s">
        <v>110</v>
      </c>
      <c r="M8" s="1445">
        <v>51632</v>
      </c>
      <c r="N8" s="423">
        <v>39035</v>
      </c>
      <c r="O8" s="791"/>
      <c r="P8" s="423">
        <v>39035</v>
      </c>
      <c r="Q8" s="1275" t="s">
        <v>110</v>
      </c>
      <c r="R8" s="1410" t="s">
        <v>38</v>
      </c>
      <c r="S8" s="1236">
        <v>45932</v>
      </c>
      <c r="T8" s="1237">
        <v>3997</v>
      </c>
      <c r="U8" s="1347">
        <v>3937</v>
      </c>
      <c r="V8" s="365">
        <f t="shared" ref="V8:V9" ca="1" si="0">IFERROR($W8/$V8, 0)</f>
        <v>0.98498874155616711</v>
      </c>
      <c r="W8" s="1236">
        <v>45960</v>
      </c>
      <c r="X8" s="1198">
        <v>1</v>
      </c>
      <c r="Y8" s="1198">
        <v>1</v>
      </c>
      <c r="Z8" s="1198">
        <v>1</v>
      </c>
      <c r="AA8" s="363">
        <v>46139</v>
      </c>
      <c r="AB8" s="363">
        <v>46139</v>
      </c>
      <c r="AC8" s="1255" t="s">
        <v>914</v>
      </c>
    </row>
    <row r="9" spans="1:29" ht="39.75" customHeight="1">
      <c r="A9" s="559" t="s">
        <v>915</v>
      </c>
      <c r="B9" s="377" t="s">
        <v>34</v>
      </c>
      <c r="C9" s="360">
        <v>45989</v>
      </c>
      <c r="D9" s="367" t="s">
        <v>54</v>
      </c>
      <c r="E9" s="367">
        <v>45964</v>
      </c>
      <c r="F9" s="366" t="s">
        <v>51</v>
      </c>
      <c r="G9" s="1095" t="s">
        <v>916</v>
      </c>
      <c r="H9" s="1063">
        <v>74</v>
      </c>
      <c r="I9" s="362" t="s">
        <v>597</v>
      </c>
      <c r="J9" s="362" t="s">
        <v>30</v>
      </c>
      <c r="K9" s="19">
        <v>45932</v>
      </c>
      <c r="L9" s="1096" t="s">
        <v>110</v>
      </c>
      <c r="M9" s="1444">
        <v>47064</v>
      </c>
      <c r="N9" s="423">
        <v>43955</v>
      </c>
      <c r="O9" s="791"/>
      <c r="P9" s="423">
        <v>43955</v>
      </c>
      <c r="Q9" s="372" t="s">
        <v>110</v>
      </c>
      <c r="R9" s="1418"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597</v>
      </c>
      <c r="J10" s="1063" t="s">
        <v>30</v>
      </c>
      <c r="K10" s="591">
        <v>45902</v>
      </c>
      <c r="L10" s="304" t="s">
        <v>110</v>
      </c>
      <c r="M10" s="1137">
        <v>90173</v>
      </c>
      <c r="N10" s="343">
        <v>73132</v>
      </c>
      <c r="O10" s="415"/>
      <c r="P10" s="343">
        <v>73132</v>
      </c>
      <c r="Q10" s="1331"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597</v>
      </c>
      <c r="J11" s="744" t="s">
        <v>30</v>
      </c>
      <c r="K11" s="360" t="s">
        <v>588</v>
      </c>
      <c r="L11" s="1388" t="s">
        <v>110</v>
      </c>
      <c r="M11" s="1264">
        <v>68962</v>
      </c>
      <c r="N11" s="343">
        <v>53757</v>
      </c>
      <c r="O11" s="415"/>
      <c r="P11" s="343">
        <v>53757</v>
      </c>
      <c r="Q11" s="1331"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597</v>
      </c>
      <c r="J12" s="567" t="s">
        <v>30</v>
      </c>
      <c r="K12" s="19">
        <v>45905</v>
      </c>
      <c r="L12" s="1388" t="s">
        <v>110</v>
      </c>
      <c r="M12" s="1138">
        <v>66674.3</v>
      </c>
      <c r="N12" s="1343">
        <v>50364.3</v>
      </c>
      <c r="O12" s="929"/>
      <c r="P12" s="343">
        <v>50364.3</v>
      </c>
      <c r="Q12" s="304" t="s">
        <v>110</v>
      </c>
      <c r="R12" s="1372"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597</v>
      </c>
      <c r="J13" s="1389" t="s">
        <v>30</v>
      </c>
      <c r="K13" s="682">
        <v>45903</v>
      </c>
      <c r="L13" s="372" t="s">
        <v>110</v>
      </c>
      <c r="M13" s="1136">
        <v>93666.75</v>
      </c>
      <c r="N13" s="343">
        <v>78401.25</v>
      </c>
      <c r="O13" s="1307"/>
      <c r="P13" s="1293">
        <v>78401.25</v>
      </c>
      <c r="Q13" s="1374"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29" t="s">
        <v>925</v>
      </c>
      <c r="B14" s="377" t="s">
        <v>34</v>
      </c>
      <c r="C14" s="1267">
        <v>46099</v>
      </c>
      <c r="D14" s="1268" t="s">
        <v>54</v>
      </c>
      <c r="E14" s="1268">
        <v>45975</v>
      </c>
      <c r="F14" s="1253" t="s">
        <v>51</v>
      </c>
      <c r="G14" s="1268" t="s">
        <v>926</v>
      </c>
      <c r="H14" s="1063">
        <v>48</v>
      </c>
      <c r="I14" s="1235" t="s">
        <v>597</v>
      </c>
      <c r="J14" s="1235" t="s">
        <v>30</v>
      </c>
      <c r="K14" s="360" t="s">
        <v>588</v>
      </c>
      <c r="L14" s="1275" t="s">
        <v>110</v>
      </c>
      <c r="M14" s="1444">
        <v>39064</v>
      </c>
      <c r="N14" s="423">
        <v>30327</v>
      </c>
      <c r="O14" s="791"/>
      <c r="P14" s="423">
        <v>30327</v>
      </c>
      <c r="Q14" s="372" t="s">
        <v>110</v>
      </c>
      <c r="R14" s="1410" t="s">
        <v>38</v>
      </c>
      <c r="S14" s="1236">
        <v>45932</v>
      </c>
      <c r="T14" s="1237">
        <v>2982</v>
      </c>
      <c r="U14" s="1428">
        <v>2970</v>
      </c>
      <c r="V14" s="1446">
        <f t="shared" ref="V14" ca="1" si="1">IFERROR($W14/$V14, 0)</f>
        <v>0.99597585513078468</v>
      </c>
      <c r="W14" s="1236">
        <v>46104</v>
      </c>
      <c r="X14" s="1198">
        <v>1</v>
      </c>
      <c r="Y14" s="1198">
        <v>1</v>
      </c>
      <c r="Z14" s="1198">
        <v>1</v>
      </c>
      <c r="AA14" s="363">
        <v>46140</v>
      </c>
      <c r="AB14" s="363">
        <v>46140</v>
      </c>
      <c r="AC14" s="1255" t="s">
        <v>927</v>
      </c>
    </row>
    <row r="15" spans="1:29" ht="39.75" customHeight="1">
      <c r="A15" s="297" t="s">
        <v>117</v>
      </c>
      <c r="B15" s="311" t="s">
        <v>34</v>
      </c>
      <c r="C15" s="19">
        <v>45807</v>
      </c>
      <c r="D15" s="19" t="s">
        <v>928</v>
      </c>
      <c r="E15" s="19">
        <v>45706</v>
      </c>
      <c r="F15" s="18" t="s">
        <v>51</v>
      </c>
      <c r="G15" s="306" t="s">
        <v>118</v>
      </c>
      <c r="H15" s="20">
        <v>56</v>
      </c>
      <c r="I15" s="304" t="s">
        <v>597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597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597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9" t="s">
        <v>935</v>
      </c>
    </row>
    <row r="19" spans="1:29" ht="39.75" customHeight="1">
      <c r="A19" s="803" t="s">
        <v>936</v>
      </c>
      <c r="B19" s="377" t="s">
        <v>34</v>
      </c>
      <c r="C19" s="690">
        <v>46107</v>
      </c>
      <c r="D19" s="690" t="s">
        <v>54</v>
      </c>
      <c r="E19" s="690">
        <v>45980</v>
      </c>
      <c r="F19" s="690" t="s">
        <v>53</v>
      </c>
      <c r="G19" s="691" t="s">
        <v>937</v>
      </c>
      <c r="H19" s="692">
        <v>82</v>
      </c>
      <c r="I19" s="692" t="s">
        <v>597</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597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4">
        <v>46172</v>
      </c>
      <c r="D21" s="701" t="s">
        <v>52</v>
      </c>
      <c r="E21" s="700">
        <v>46055</v>
      </c>
      <c r="F21" s="701" t="s">
        <v>53</v>
      </c>
      <c r="G21" s="700" t="s">
        <v>943</v>
      </c>
      <c r="H21" s="702">
        <v>0</v>
      </c>
      <c r="I21" s="692" t="s">
        <v>597</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597</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3" t="s">
        <v>52</v>
      </c>
      <c r="E23" s="700">
        <v>46077</v>
      </c>
      <c r="F23" s="701" t="s">
        <v>53</v>
      </c>
      <c r="G23" s="1253" t="s">
        <v>949</v>
      </c>
      <c r="H23" s="702">
        <v>0</v>
      </c>
      <c r="I23" s="372" t="s">
        <v>597</v>
      </c>
      <c r="J23" s="1186" t="s">
        <v>30</v>
      </c>
      <c r="K23" s="360" t="s">
        <v>588</v>
      </c>
      <c r="L23" s="1186" t="s">
        <v>110</v>
      </c>
      <c r="M23" s="905">
        <v>73653.899999999994</v>
      </c>
      <c r="N23" s="905">
        <v>64828.9</v>
      </c>
      <c r="O23" s="934"/>
      <c r="P23" s="905">
        <v>64828.9</v>
      </c>
      <c r="Q23" s="1186" t="s">
        <v>110</v>
      </c>
      <c r="R23" s="694" t="s">
        <v>38</v>
      </c>
      <c r="S23" s="1236">
        <v>46077</v>
      </c>
      <c r="T23" s="1237">
        <v>6668</v>
      </c>
      <c r="U23" s="1238">
        <v>6668</v>
      </c>
      <c r="V23" s="365">
        <f ca="1">IFERROR($V23/$U23, 0)</f>
        <v>1</v>
      </c>
      <c r="W23" s="370">
        <v>46090</v>
      </c>
      <c r="X23" s="698">
        <v>1</v>
      </c>
      <c r="Y23" s="698">
        <v>0</v>
      </c>
      <c r="Z23" s="1239">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597</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597</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4">
        <v>1</v>
      </c>
      <c r="W25" s="370">
        <v>45952</v>
      </c>
      <c r="X25" s="280">
        <v>1</v>
      </c>
      <c r="Y25" s="280">
        <v>1</v>
      </c>
      <c r="Z25" s="280">
        <v>1</v>
      </c>
      <c r="AA25" s="370">
        <v>46008</v>
      </c>
      <c r="AB25" s="370">
        <v>46008</v>
      </c>
      <c r="AC25" s="1341" t="s">
        <v>953</v>
      </c>
    </row>
    <row r="26" spans="1:29" ht="39.75" customHeight="1">
      <c r="A26" s="803" t="s">
        <v>954</v>
      </c>
      <c r="B26" s="377" t="s">
        <v>34</v>
      </c>
      <c r="C26" s="690">
        <v>46040</v>
      </c>
      <c r="D26" s="366" t="s">
        <v>50</v>
      </c>
      <c r="E26" s="700">
        <v>46077</v>
      </c>
      <c r="F26" s="701"/>
      <c r="G26" s="701" t="s">
        <v>955</v>
      </c>
      <c r="H26" s="702">
        <v>0</v>
      </c>
      <c r="I26" s="372" t="s">
        <v>597</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597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597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597</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597</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597</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597</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7" t="s">
        <v>970</v>
      </c>
      <c r="B33" s="1133" t="s">
        <v>34</v>
      </c>
      <c r="C33" s="606">
        <v>46053</v>
      </c>
      <c r="D33" s="608" t="s">
        <v>971</v>
      </c>
      <c r="E33" s="634">
        <v>46030</v>
      </c>
      <c r="F33" s="608" t="s">
        <v>53</v>
      </c>
      <c r="G33" s="927"/>
      <c r="H33" s="733">
        <v>0</v>
      </c>
      <c r="I33" s="1135" t="s">
        <v>597</v>
      </c>
      <c r="J33" s="975" t="s">
        <v>30</v>
      </c>
      <c r="K33" s="360" t="s">
        <v>588</v>
      </c>
      <c r="L33" s="313" t="s">
        <v>110</v>
      </c>
      <c r="M33" s="976">
        <v>1035</v>
      </c>
      <c r="N33" s="976">
        <v>875</v>
      </c>
      <c r="O33" s="791"/>
      <c r="P33" s="976">
        <v>875</v>
      </c>
      <c r="Q33" s="20" t="s">
        <v>110</v>
      </c>
      <c r="R33" s="300" t="s">
        <v>38</v>
      </c>
      <c r="S33" s="620" t="s">
        <v>36</v>
      </c>
      <c r="T33" s="1339">
        <v>0</v>
      </c>
      <c r="U33" s="364">
        <v>0</v>
      </c>
      <c r="V33" s="1228">
        <v>1</v>
      </c>
      <c r="W33" s="461">
        <v>46030</v>
      </c>
      <c r="X33" s="464">
        <v>0</v>
      </c>
      <c r="Y33" s="464">
        <v>0</v>
      </c>
      <c r="Z33" s="280">
        <v>0</v>
      </c>
      <c r="AA33" s="461">
        <v>46079</v>
      </c>
      <c r="AB33" s="461">
        <v>46079</v>
      </c>
      <c r="AC33" s="1338"/>
    </row>
    <row r="34" spans="1:29" ht="39.75" customHeight="1">
      <c r="A34" s="297" t="s">
        <v>145</v>
      </c>
      <c r="B34" s="18" t="s">
        <v>31</v>
      </c>
      <c r="C34" s="19">
        <v>45772</v>
      </c>
      <c r="D34" s="19" t="s">
        <v>50</v>
      </c>
      <c r="E34" s="305">
        <v>45691</v>
      </c>
      <c r="F34" s="305" t="s">
        <v>57</v>
      </c>
      <c r="G34" s="303" t="s">
        <v>146</v>
      </c>
      <c r="H34" s="20">
        <v>0</v>
      </c>
      <c r="I34" s="304" t="s">
        <v>597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597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597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597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597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597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597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597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597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597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597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597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597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597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597</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597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597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597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597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597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597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597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597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597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597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597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597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597</v>
      </c>
      <c r="J70" s="300" t="s">
        <v>30</v>
      </c>
      <c r="K70" s="299">
        <v>45882</v>
      </c>
      <c r="L70" s="300" t="s">
        <v>110</v>
      </c>
      <c r="M70" s="346">
        <v>59869.5</v>
      </c>
      <c r="N70" s="343">
        <v>67514</v>
      </c>
      <c r="O70" s="343"/>
      <c r="P70" s="343">
        <v>67514</v>
      </c>
      <c r="Q70" s="300" t="s">
        <v>110</v>
      </c>
      <c r="R70" s="300" t="s">
        <v>38</v>
      </c>
      <c r="S70" s="1317">
        <v>45882</v>
      </c>
      <c r="T70" s="604">
        <v>4537</v>
      </c>
      <c r="U70" s="1227">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597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597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597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597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597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597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597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597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597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597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5" t="s">
        <v>1042</v>
      </c>
      <c r="B81" s="1289" t="s">
        <v>31</v>
      </c>
      <c r="C81" s="1267">
        <v>46010</v>
      </c>
      <c r="D81" s="1267" t="s">
        <v>1015</v>
      </c>
      <c r="E81" s="1267">
        <v>45974</v>
      </c>
      <c r="F81" s="1289" t="s">
        <v>57</v>
      </c>
      <c r="G81" s="1289" t="s">
        <v>1043</v>
      </c>
      <c r="H81" s="1235">
        <v>28</v>
      </c>
      <c r="I81" s="1246" t="s">
        <v>597</v>
      </c>
      <c r="J81" s="1235" t="s">
        <v>30</v>
      </c>
      <c r="K81" s="1267">
        <v>45972</v>
      </c>
      <c r="L81" s="1235" t="s">
        <v>110</v>
      </c>
      <c r="M81" s="1290">
        <v>27615.5</v>
      </c>
      <c r="N81" s="1290">
        <v>21572</v>
      </c>
      <c r="O81" s="1290">
        <v>6990.4</v>
      </c>
      <c r="P81" s="1290">
        <v>28562.400000000001</v>
      </c>
      <c r="Q81" s="1308" t="s">
        <v>110</v>
      </c>
      <c r="R81" s="1308" t="s">
        <v>38</v>
      </c>
      <c r="S81" s="1310">
        <v>45979</v>
      </c>
      <c r="T81" s="1238">
        <v>2027</v>
      </c>
      <c r="U81" s="1238">
        <v>2146</v>
      </c>
      <c r="V81" s="1291">
        <f>IFERROR($U81/$T81, 0)</f>
        <v>1.0587074494326592</v>
      </c>
      <c r="W81" s="1292">
        <v>45994</v>
      </c>
      <c r="X81" s="1198">
        <v>1</v>
      </c>
      <c r="Y81" s="280">
        <v>1</v>
      </c>
      <c r="Z81" s="1196">
        <v>1</v>
      </c>
      <c r="AA81" s="363">
        <v>46013</v>
      </c>
      <c r="AB81" s="363">
        <v>46064</v>
      </c>
      <c r="AC81" s="1255" t="s">
        <v>1044</v>
      </c>
    </row>
    <row r="82" spans="1:29" ht="39.75" customHeight="1">
      <c r="A82" s="297" t="s">
        <v>209</v>
      </c>
      <c r="B82" s="298" t="s">
        <v>31</v>
      </c>
      <c r="C82" s="19">
        <v>45868</v>
      </c>
      <c r="D82" s="455" t="s">
        <v>56</v>
      </c>
      <c r="E82" s="455">
        <v>45833</v>
      </c>
      <c r="F82" s="298" t="s">
        <v>974</v>
      </c>
      <c r="G82" s="298" t="s">
        <v>210</v>
      </c>
      <c r="H82" s="300">
        <v>66</v>
      </c>
      <c r="I82" s="300" t="s">
        <v>597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597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597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597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597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597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597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597</v>
      </c>
      <c r="J89" s="692" t="s">
        <v>30</v>
      </c>
      <c r="K89" s="690">
        <v>45999</v>
      </c>
      <c r="L89" s="692" t="s">
        <v>110</v>
      </c>
      <c r="M89" s="804">
        <v>74384</v>
      </c>
      <c r="N89" s="804">
        <v>70635.399999999994</v>
      </c>
      <c r="O89" s="693"/>
      <c r="P89" s="804">
        <v>70635.399999999994</v>
      </c>
      <c r="Q89" s="744" t="s">
        <v>110</v>
      </c>
      <c r="R89" s="744" t="s">
        <v>38</v>
      </c>
      <c r="S89" s="1309">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597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597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597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597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597</v>
      </c>
      <c r="J94" s="362" t="s">
        <v>30</v>
      </c>
      <c r="K94" s="360">
        <v>45979</v>
      </c>
      <c r="L94" s="362" t="s">
        <v>110</v>
      </c>
      <c r="M94" s="640">
        <v>29683</v>
      </c>
      <c r="N94" s="640">
        <v>31275.4</v>
      </c>
      <c r="O94" s="640"/>
      <c r="P94" s="640">
        <v>31275.4</v>
      </c>
      <c r="Q94" s="300" t="s">
        <v>110</v>
      </c>
      <c r="R94" s="300" t="s">
        <v>38</v>
      </c>
      <c r="S94" s="1281">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597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597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597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597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597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597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597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597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597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597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597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597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597</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597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597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597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597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597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5" t="s">
        <v>1108</v>
      </c>
      <c r="B113" s="1289" t="s">
        <v>31</v>
      </c>
      <c r="C113" s="1267">
        <v>46073</v>
      </c>
      <c r="D113" s="1267" t="s">
        <v>992</v>
      </c>
      <c r="E113" s="1267">
        <v>46045</v>
      </c>
      <c r="F113" s="1289" t="s">
        <v>57</v>
      </c>
      <c r="G113" s="1289"/>
      <c r="H113" s="1235">
        <v>81</v>
      </c>
      <c r="I113" s="1246" t="s">
        <v>545</v>
      </c>
      <c r="J113" s="1235" t="s">
        <v>30</v>
      </c>
      <c r="K113" s="1267">
        <v>46027</v>
      </c>
      <c r="L113" s="1235" t="s">
        <v>110</v>
      </c>
      <c r="M113" s="1290">
        <v>53152.33</v>
      </c>
      <c r="N113" s="343">
        <v>52982.33</v>
      </c>
      <c r="O113" s="575"/>
      <c r="P113" s="343">
        <v>52982.33</v>
      </c>
      <c r="Q113" s="1235" t="s">
        <v>110</v>
      </c>
      <c r="R113" s="1410" t="s">
        <v>38</v>
      </c>
      <c r="S113" s="1292">
        <v>46027</v>
      </c>
      <c r="T113" s="1347">
        <v>3323</v>
      </c>
      <c r="U113" s="1238">
        <v>3445</v>
      </c>
      <c r="V113" s="3">
        <v>1.04</v>
      </c>
      <c r="W113" s="1236">
        <v>46056</v>
      </c>
      <c r="X113" s="1198">
        <v>1</v>
      </c>
      <c r="Y113" s="1198">
        <v>1</v>
      </c>
      <c r="Z113" s="1198">
        <v>1</v>
      </c>
      <c r="AA113" s="370">
        <v>46101</v>
      </c>
      <c r="AB113" s="363">
        <v>46101</v>
      </c>
      <c r="AC113" s="1255" t="s">
        <v>1109</v>
      </c>
    </row>
    <row r="114" spans="1:29" ht="39.75" customHeight="1">
      <c r="A114" s="297" t="s">
        <v>169</v>
      </c>
      <c r="B114" s="18" t="s">
        <v>31</v>
      </c>
      <c r="C114" s="19">
        <v>45925</v>
      </c>
      <c r="D114" s="305" t="s">
        <v>56</v>
      </c>
      <c r="E114" s="19">
        <v>45755</v>
      </c>
      <c r="F114" s="305" t="s">
        <v>974</v>
      </c>
      <c r="G114" s="442" t="s">
        <v>170</v>
      </c>
      <c r="H114" s="20">
        <v>82</v>
      </c>
      <c r="I114" s="304" t="s">
        <v>597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597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597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597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597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3">
        <v>0.95</v>
      </c>
      <c r="W118" s="21">
        <v>45895</v>
      </c>
      <c r="X118" s="7">
        <v>1</v>
      </c>
      <c r="Y118" s="7">
        <v>1</v>
      </c>
      <c r="Z118" s="900">
        <v>1</v>
      </c>
      <c r="AA118" s="21">
        <v>45932</v>
      </c>
      <c r="AB118" s="21">
        <v>45932</v>
      </c>
      <c r="AC118" s="1244" t="s">
        <v>1113</v>
      </c>
    </row>
    <row r="119" spans="1:29" ht="39.75" customHeight="1">
      <c r="A119" s="559" t="s">
        <v>1114</v>
      </c>
      <c r="B119" s="358" t="s">
        <v>31</v>
      </c>
      <c r="C119" s="360">
        <v>45991</v>
      </c>
      <c r="D119" s="360" t="s">
        <v>56</v>
      </c>
      <c r="E119" s="360">
        <v>45966</v>
      </c>
      <c r="F119" s="358" t="s">
        <v>57</v>
      </c>
      <c r="G119" s="361" t="s">
        <v>1115</v>
      </c>
      <c r="H119" s="362">
        <v>69</v>
      </c>
      <c r="I119" s="1060" t="s">
        <v>597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597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597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597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5" t="s">
        <v>1127</v>
      </c>
      <c r="H123" s="362">
        <v>77</v>
      </c>
      <c r="I123" s="1246" t="s">
        <v>597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7">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597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597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597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597</v>
      </c>
      <c r="J128" s="625" t="s">
        <v>30</v>
      </c>
      <c r="K128" s="619">
        <v>45876</v>
      </c>
      <c r="L128" s="625" t="s">
        <v>110</v>
      </c>
      <c r="M128" s="626">
        <v>1462.85</v>
      </c>
      <c r="N128" s="343">
        <v>5035.75</v>
      </c>
      <c r="O128" s="1300"/>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3">
        <v>45926</v>
      </c>
      <c r="AC128" s="603" t="s">
        <v>1137</v>
      </c>
    </row>
    <row r="129" spans="1:29" ht="39.75" customHeight="1">
      <c r="A129" s="559" t="s">
        <v>1138</v>
      </c>
      <c r="B129" s="358" t="s">
        <v>31</v>
      </c>
      <c r="C129" s="360">
        <v>45959</v>
      </c>
      <c r="D129" s="360" t="s">
        <v>56</v>
      </c>
      <c r="E129" s="360">
        <v>45961</v>
      </c>
      <c r="F129" s="358" t="s">
        <v>61</v>
      </c>
      <c r="G129" s="691"/>
      <c r="H129" s="990">
        <v>0</v>
      </c>
      <c r="I129" s="1060" t="s">
        <v>597</v>
      </c>
      <c r="J129" s="990" t="s">
        <v>30</v>
      </c>
      <c r="K129" s="360" t="s">
        <v>588</v>
      </c>
      <c r="L129" s="990" t="s">
        <v>110</v>
      </c>
      <c r="M129" s="1009">
        <v>15670.45</v>
      </c>
      <c r="N129" s="343">
        <v>12965</v>
      </c>
      <c r="O129" s="574"/>
      <c r="P129" s="343">
        <v>12965</v>
      </c>
      <c r="Q129" s="1000" t="s">
        <v>110</v>
      </c>
      <c r="R129" s="1000" t="s">
        <v>38</v>
      </c>
      <c r="S129" s="1318">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597</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597</v>
      </c>
      <c r="J131" s="300" t="s">
        <v>30</v>
      </c>
      <c r="K131" s="19">
        <v>45902</v>
      </c>
      <c r="L131" s="300" t="s">
        <v>110</v>
      </c>
      <c r="M131" s="346">
        <v>5604.6</v>
      </c>
      <c r="N131" s="423">
        <v>7746.35</v>
      </c>
      <c r="O131" s="423"/>
      <c r="P131" s="423">
        <v>7746.35</v>
      </c>
      <c r="Q131" s="1316" t="s">
        <v>110</v>
      </c>
      <c r="R131" s="1316"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597</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597</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597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597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597</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597</v>
      </c>
      <c r="J137" s="300" t="s">
        <v>30</v>
      </c>
      <c r="K137" s="299">
        <v>45882</v>
      </c>
      <c r="L137" s="300" t="s">
        <v>110</v>
      </c>
      <c r="M137" s="346">
        <v>13056.5</v>
      </c>
      <c r="N137" s="343">
        <v>15624.85</v>
      </c>
      <c r="O137" s="343"/>
      <c r="P137" s="343">
        <v>15624.85</v>
      </c>
      <c r="Q137" s="1316" t="s">
        <v>110</v>
      </c>
      <c r="R137" s="1316"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597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597</v>
      </c>
      <c r="J139" s="300" t="s">
        <v>30</v>
      </c>
      <c r="K139" s="299">
        <v>45868</v>
      </c>
      <c r="L139" s="300" t="s">
        <v>110</v>
      </c>
      <c r="M139" s="346">
        <v>14179.65</v>
      </c>
      <c r="N139" s="343">
        <v>15936.8</v>
      </c>
      <c r="O139" s="934"/>
      <c r="P139" s="343">
        <v>15936.8</v>
      </c>
      <c r="Q139" s="300" t="s">
        <v>110</v>
      </c>
      <c r="R139" s="300" t="s">
        <v>38</v>
      </c>
      <c r="S139" s="1314">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597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597</v>
      </c>
      <c r="J141" s="692" t="s">
        <v>30</v>
      </c>
      <c r="K141" s="690" t="s">
        <v>588</v>
      </c>
      <c r="L141" s="692" t="s">
        <v>110</v>
      </c>
      <c r="M141" s="825">
        <v>23475.5</v>
      </c>
      <c r="N141" s="928">
        <v>27620.400000000001</v>
      </c>
      <c r="O141" s="1304"/>
      <c r="P141" s="928">
        <v>27620.400000000001</v>
      </c>
      <c r="Q141" s="1220" t="s">
        <v>110</v>
      </c>
      <c r="R141" s="744" t="s">
        <v>38</v>
      </c>
      <c r="S141" s="1309">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597</v>
      </c>
      <c r="J142" s="692" t="s">
        <v>30</v>
      </c>
      <c r="K142" s="690" t="s">
        <v>588</v>
      </c>
      <c r="L142" s="692" t="s">
        <v>110</v>
      </c>
      <c r="M142" s="928">
        <v>11500.3</v>
      </c>
      <c r="N142" s="825">
        <v>12331.25</v>
      </c>
      <c r="O142" s="928"/>
      <c r="P142" s="825">
        <v>12331.25</v>
      </c>
      <c r="Q142" s="744" t="s">
        <v>110</v>
      </c>
      <c r="R142" s="771" t="s">
        <v>38</v>
      </c>
      <c r="S142" s="1315">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597</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597</v>
      </c>
      <c r="J144" s="20" t="s">
        <v>30</v>
      </c>
      <c r="K144" s="473">
        <v>45838</v>
      </c>
      <c r="L144" s="20" t="s">
        <v>110</v>
      </c>
      <c r="M144" s="343">
        <v>72566</v>
      </c>
      <c r="N144" s="343">
        <v>9904.1</v>
      </c>
      <c r="O144" s="1293"/>
      <c r="P144" s="343">
        <v>9904.1</v>
      </c>
      <c r="Q144" s="1298"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597</v>
      </c>
      <c r="J145" s="20" t="s">
        <v>30</v>
      </c>
      <c r="K145" s="299">
        <v>45936</v>
      </c>
      <c r="L145" s="313" t="s">
        <v>110</v>
      </c>
      <c r="M145" s="346">
        <v>4235.8</v>
      </c>
      <c r="N145" s="343">
        <v>3228.9</v>
      </c>
      <c r="O145" s="1340"/>
      <c r="P145" s="343">
        <v>3228.9</v>
      </c>
      <c r="Q145" s="1326"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597</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597</v>
      </c>
      <c r="J147" s="300" t="s">
        <v>30</v>
      </c>
      <c r="K147" s="299">
        <v>45848</v>
      </c>
      <c r="L147" s="300" t="s">
        <v>110</v>
      </c>
      <c r="M147" s="346">
        <v>1206</v>
      </c>
      <c r="N147" s="343">
        <v>1195</v>
      </c>
      <c r="O147" s="343"/>
      <c r="P147" s="343">
        <v>1195</v>
      </c>
      <c r="Q147" s="300" t="s">
        <v>110</v>
      </c>
      <c r="R147" s="1316"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597</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597</v>
      </c>
      <c r="J149" s="300" t="s">
        <v>30</v>
      </c>
      <c r="K149" s="299" t="s">
        <v>1174</v>
      </c>
      <c r="L149" s="300" t="s">
        <v>110</v>
      </c>
      <c r="M149" s="899">
        <v>21888.65</v>
      </c>
      <c r="N149" s="343">
        <v>21950.85</v>
      </c>
      <c r="O149" s="343"/>
      <c r="P149" s="1447">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597</v>
      </c>
      <c r="J150" s="362" t="s">
        <v>30</v>
      </c>
      <c r="K150" s="360" t="s">
        <v>588</v>
      </c>
      <c r="L150" s="362" t="s">
        <v>110</v>
      </c>
      <c r="M150" s="686">
        <v>74164.05</v>
      </c>
      <c r="N150" s="343">
        <v>62844.55</v>
      </c>
      <c r="O150" s="1306"/>
      <c r="P150" s="343">
        <v>62844.55</v>
      </c>
      <c r="Q150" s="1345"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597</v>
      </c>
      <c r="J151" s="362" t="s">
        <v>30</v>
      </c>
      <c r="K151" s="360" t="s">
        <v>588</v>
      </c>
      <c r="L151" s="362" t="s">
        <v>110</v>
      </c>
      <c r="M151" s="640">
        <v>39221.800000000003</v>
      </c>
      <c r="N151" s="346">
        <v>42623.8</v>
      </c>
      <c r="O151" s="899"/>
      <c r="P151" s="346">
        <v>42623.8</v>
      </c>
      <c r="Q151" s="146" t="s">
        <v>110</v>
      </c>
      <c r="R151" s="300" t="s">
        <v>38</v>
      </c>
      <c r="S151" s="1263">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8">
        <v>7741.4</v>
      </c>
      <c r="O152" s="1448"/>
      <c r="P152" s="1448">
        <v>7741.4</v>
      </c>
      <c r="Q152" s="1298"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597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597</v>
      </c>
      <c r="J154" s="362" t="s">
        <v>36</v>
      </c>
      <c r="K154" s="360">
        <v>45937</v>
      </c>
      <c r="L154" s="362" t="s">
        <v>110</v>
      </c>
      <c r="M154" s="926">
        <v>210533.1</v>
      </c>
      <c r="N154" s="1293">
        <v>199293.1</v>
      </c>
      <c r="O154" s="951"/>
      <c r="P154" s="1293">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597</v>
      </c>
      <c r="J155" s="692" t="s">
        <v>36</v>
      </c>
      <c r="K155" s="690">
        <v>45978</v>
      </c>
      <c r="L155" s="692" t="s">
        <v>110</v>
      </c>
      <c r="M155" s="910">
        <v>87807.5</v>
      </c>
      <c r="N155" s="343">
        <v>81808</v>
      </c>
      <c r="O155" s="950"/>
      <c r="P155" s="343">
        <v>81808</v>
      </c>
      <c r="Q155" s="1220" t="s">
        <v>110</v>
      </c>
      <c r="R155" s="744" t="s">
        <v>38</v>
      </c>
      <c r="S155" s="1309">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8"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597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597</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597</v>
      </c>
      <c r="J159" s="300" t="s">
        <v>36</v>
      </c>
      <c r="K159" s="299">
        <v>45874</v>
      </c>
      <c r="L159" s="300" t="s">
        <v>110</v>
      </c>
      <c r="M159" s="346">
        <v>11894.25</v>
      </c>
      <c r="N159" s="343">
        <v>10285.25</v>
      </c>
      <c r="O159" s="343">
        <v>5989</v>
      </c>
      <c r="P159" s="343">
        <v>16274</v>
      </c>
      <c r="Q159" s="313" t="s">
        <v>110</v>
      </c>
      <c r="R159" s="1311" t="s">
        <v>38</v>
      </c>
      <c r="S159" s="127">
        <v>45873</v>
      </c>
      <c r="T159" s="1148">
        <v>1471</v>
      </c>
      <c r="U159" s="1114">
        <v>1437</v>
      </c>
      <c r="V159" s="1299">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597</v>
      </c>
      <c r="J160" s="572" t="s">
        <v>36</v>
      </c>
      <c r="K160" s="360">
        <v>45876</v>
      </c>
      <c r="L160" s="362" t="s">
        <v>110</v>
      </c>
      <c r="M160" s="640">
        <v>124980</v>
      </c>
      <c r="N160" s="934">
        <v>118545</v>
      </c>
      <c r="O160" s="374"/>
      <c r="P160" s="934">
        <v>118545</v>
      </c>
      <c r="Q160" s="362" t="s">
        <v>110</v>
      </c>
      <c r="R160" s="300" t="s">
        <v>38</v>
      </c>
      <c r="S160" s="1281">
        <v>45876</v>
      </c>
      <c r="T160" s="333">
        <v>11700</v>
      </c>
      <c r="U160" s="1112">
        <v>11820</v>
      </c>
      <c r="V160" s="1390">
        <v>1.01</v>
      </c>
      <c r="W160" s="502">
        <v>45890</v>
      </c>
      <c r="X160" s="280">
        <v>1</v>
      </c>
      <c r="Y160" s="280">
        <v>1</v>
      </c>
      <c r="Z160" s="365">
        <v>1</v>
      </c>
      <c r="AA160" s="59">
        <v>45926</v>
      </c>
      <c r="AB160" s="59">
        <v>45926</v>
      </c>
      <c r="AC160" s="389" t="s">
        <v>1195</v>
      </c>
    </row>
    <row r="161" spans="1:29" ht="39.75" customHeight="1">
      <c r="A161" s="1344" t="s">
        <v>1196</v>
      </c>
      <c r="B161" s="1067" t="s">
        <v>40</v>
      </c>
      <c r="C161" s="360">
        <v>46111</v>
      </c>
      <c r="D161" s="366" t="s">
        <v>50</v>
      </c>
      <c r="E161" s="367">
        <v>46085</v>
      </c>
      <c r="F161" s="366" t="s">
        <v>53</v>
      </c>
      <c r="G161" s="701" t="s">
        <v>1197</v>
      </c>
      <c r="H161" s="999">
        <v>0</v>
      </c>
      <c r="I161" s="304" t="s">
        <v>597</v>
      </c>
      <c r="J161" s="748" t="s">
        <v>30</v>
      </c>
      <c r="K161" s="360" t="s">
        <v>588</v>
      </c>
      <c r="L161" s="748" t="s">
        <v>110</v>
      </c>
      <c r="M161" s="1385">
        <v>12316.35</v>
      </c>
      <c r="N161" s="343">
        <v>11751.85</v>
      </c>
      <c r="O161" s="575"/>
      <c r="P161" s="343">
        <v>11751.85</v>
      </c>
      <c r="Q161" s="936" t="s">
        <v>110</v>
      </c>
      <c r="R161" s="947" t="s">
        <v>38</v>
      </c>
      <c r="S161" s="996">
        <v>46086</v>
      </c>
      <c r="T161" s="333">
        <v>7</v>
      </c>
      <c r="U161" s="993">
        <v>7</v>
      </c>
      <c r="V161" s="3">
        <f ca="1">IFERROR($W161/$V161, 0)</f>
        <v>1</v>
      </c>
      <c r="W161" s="1386">
        <v>46106</v>
      </c>
      <c r="X161" s="817">
        <v>1</v>
      </c>
      <c r="Y161" s="817">
        <v>1</v>
      </c>
      <c r="Z161" s="817">
        <v>1</v>
      </c>
      <c r="AA161" s="363">
        <v>46134</v>
      </c>
      <c r="AB161" s="363">
        <v>46134</v>
      </c>
      <c r="AC161" s="1255" t="s">
        <v>885</v>
      </c>
    </row>
    <row r="162" spans="1:29" ht="39.75" customHeight="1">
      <c r="A162" s="824" t="s">
        <v>1198</v>
      </c>
      <c r="B162" s="1067" t="s">
        <v>40</v>
      </c>
      <c r="C162" s="360">
        <v>46111</v>
      </c>
      <c r="D162" s="701" t="s">
        <v>52</v>
      </c>
      <c r="E162" s="367">
        <v>46085</v>
      </c>
      <c r="F162" s="366" t="s">
        <v>53</v>
      </c>
      <c r="G162" s="701" t="s">
        <v>1199</v>
      </c>
      <c r="H162" s="999">
        <v>0</v>
      </c>
      <c r="I162" s="304" t="s">
        <v>597</v>
      </c>
      <c r="J162" s="748" t="s">
        <v>30</v>
      </c>
      <c r="K162" s="360" t="s">
        <v>588</v>
      </c>
      <c r="L162" s="748" t="s">
        <v>110</v>
      </c>
      <c r="M162" s="1385">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5" t="s">
        <v>1200</v>
      </c>
    </row>
    <row r="163" spans="1:29" ht="39.75" customHeight="1">
      <c r="A163" s="297" t="s">
        <v>1201</v>
      </c>
      <c r="B163" s="1067" t="s">
        <v>40</v>
      </c>
      <c r="C163" s="360">
        <v>46111</v>
      </c>
      <c r="D163" s="1253" t="s">
        <v>52</v>
      </c>
      <c r="E163" s="367">
        <v>46106</v>
      </c>
      <c r="F163" s="701" t="s">
        <v>51</v>
      </c>
      <c r="G163" s="701" t="s">
        <v>1202</v>
      </c>
      <c r="H163" s="999">
        <v>0</v>
      </c>
      <c r="I163" s="304" t="s">
        <v>597</v>
      </c>
      <c r="J163" s="748" t="s">
        <v>30</v>
      </c>
      <c r="K163" s="360" t="s">
        <v>588</v>
      </c>
      <c r="L163" s="748" t="s">
        <v>110</v>
      </c>
      <c r="M163" s="1385">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5" t="s">
        <v>879</v>
      </c>
    </row>
    <row r="164" spans="1:29" ht="39.75" customHeight="1">
      <c r="A164" s="297" t="s">
        <v>1203</v>
      </c>
      <c r="B164" s="1067" t="s">
        <v>40</v>
      </c>
      <c r="C164" s="360">
        <v>46111</v>
      </c>
      <c r="D164" s="366" t="s">
        <v>50</v>
      </c>
      <c r="E164" s="367">
        <v>46087</v>
      </c>
      <c r="F164" s="701" t="s">
        <v>51</v>
      </c>
      <c r="G164" s="701" t="s">
        <v>1204</v>
      </c>
      <c r="H164" s="999">
        <v>0</v>
      </c>
      <c r="I164" s="304" t="s">
        <v>597</v>
      </c>
      <c r="J164" s="748" t="s">
        <v>30</v>
      </c>
      <c r="K164" s="360" t="s">
        <v>588</v>
      </c>
      <c r="L164" s="748" t="s">
        <v>110</v>
      </c>
      <c r="M164" s="1385">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5" t="s">
        <v>1205</v>
      </c>
    </row>
    <row r="165" spans="1:29" ht="39.75" customHeight="1">
      <c r="A165" s="559" t="s">
        <v>1206</v>
      </c>
      <c r="B165" s="1067" t="s">
        <v>40</v>
      </c>
      <c r="C165" s="360">
        <v>46111</v>
      </c>
      <c r="D165" s="366" t="s">
        <v>50</v>
      </c>
      <c r="E165" s="367">
        <v>46097</v>
      </c>
      <c r="F165" s="701" t="s">
        <v>51</v>
      </c>
      <c r="G165" s="701" t="s">
        <v>1207</v>
      </c>
      <c r="H165" s="999">
        <v>0</v>
      </c>
      <c r="I165" s="304" t="s">
        <v>597</v>
      </c>
      <c r="J165" s="748" t="s">
        <v>30</v>
      </c>
      <c r="K165" s="360" t="s">
        <v>588</v>
      </c>
      <c r="L165" s="748" t="s">
        <v>110</v>
      </c>
      <c r="M165" s="1385">
        <v>16760.150000000001</v>
      </c>
      <c r="N165" s="343">
        <v>14572.65</v>
      </c>
      <c r="O165" s="934">
        <v>3931.15</v>
      </c>
      <c r="P165" s="1385">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597</v>
      </c>
      <c r="J166" s="748" t="s">
        <v>30</v>
      </c>
      <c r="K166" s="360" t="s">
        <v>588</v>
      </c>
      <c r="L166" s="748" t="s">
        <v>110</v>
      </c>
      <c r="M166" s="1385">
        <v>14178.2</v>
      </c>
      <c r="N166" s="423">
        <v>12286.2</v>
      </c>
      <c r="O166" s="423">
        <v>1892</v>
      </c>
      <c r="P166" s="1385">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597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597</v>
      </c>
      <c r="J168" s="20" t="s">
        <v>30</v>
      </c>
      <c r="K168" s="19">
        <v>45716</v>
      </c>
      <c r="L168" s="20" t="s">
        <v>110</v>
      </c>
      <c r="M168" s="343">
        <v>64727</v>
      </c>
      <c r="N168" s="423">
        <v>68203</v>
      </c>
      <c r="O168" s="423"/>
      <c r="P168" s="423">
        <v>68203</v>
      </c>
      <c r="Q168" s="1298"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4"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597</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597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597</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597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597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597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597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597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597</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597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597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597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597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597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597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597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597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597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597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597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597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597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597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597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597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597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597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597</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597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597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597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597</v>
      </c>
      <c r="J217" s="300" t="s">
        <v>30</v>
      </c>
      <c r="K217" s="19">
        <v>45741</v>
      </c>
      <c r="L217" s="300" t="s">
        <v>110</v>
      </c>
      <c r="M217" s="343">
        <v>75396.5</v>
      </c>
      <c r="N217" s="343">
        <v>75756.5</v>
      </c>
      <c r="O217" s="343"/>
      <c r="P217" s="343">
        <v>75756.5</v>
      </c>
      <c r="Q217" s="300" t="s">
        <v>110</v>
      </c>
      <c r="R217" s="300" t="s">
        <v>38</v>
      </c>
      <c r="S217" s="502">
        <v>45749</v>
      </c>
      <c r="T217" s="9">
        <v>6061</v>
      </c>
      <c r="U217" s="1227">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597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597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597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597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597</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597</v>
      </c>
      <c r="J231" s="773" t="s">
        <v>30</v>
      </c>
      <c r="K231" s="741">
        <v>46027</v>
      </c>
      <c r="L231" s="702" t="s">
        <v>110</v>
      </c>
      <c r="M231" s="825">
        <v>68608</v>
      </c>
      <c r="N231" s="934">
        <v>68438</v>
      </c>
      <c r="O231" s="575"/>
      <c r="P231" s="934">
        <v>68438</v>
      </c>
      <c r="Q231" s="702" t="s">
        <v>110</v>
      </c>
      <c r="R231" s="744" t="s">
        <v>38</v>
      </c>
      <c r="S231" s="1309">
        <v>46027</v>
      </c>
      <c r="T231" s="5">
        <v>5699</v>
      </c>
      <c r="U231" s="724">
        <v>5669</v>
      </c>
      <c r="V231" s="79">
        <v>0.99</v>
      </c>
      <c r="W231" s="719">
        <v>46034</v>
      </c>
      <c r="X231" s="280">
        <v>1</v>
      </c>
      <c r="Y231" s="280">
        <v>1</v>
      </c>
      <c r="Z231" s="280">
        <v>1</v>
      </c>
      <c r="AA231" s="719">
        <v>46052</v>
      </c>
      <c r="AB231" s="363">
        <v>46141</v>
      </c>
      <c r="AC231" s="1287" t="s">
        <v>1269</v>
      </c>
    </row>
    <row r="232" spans="1:32" ht="39.75" customHeight="1">
      <c r="A232" s="566" t="s">
        <v>1270</v>
      </c>
      <c r="B232" s="761" t="s">
        <v>1268</v>
      </c>
      <c r="C232" s="24">
        <v>46052</v>
      </c>
      <c r="D232" s="570" t="s">
        <v>56</v>
      </c>
      <c r="E232" s="772">
        <v>46027</v>
      </c>
      <c r="F232" s="569" t="s">
        <v>1086</v>
      </c>
      <c r="G232" s="823"/>
      <c r="H232" s="572">
        <v>85</v>
      </c>
      <c r="I232" s="577" t="s">
        <v>597</v>
      </c>
      <c r="J232" s="773" t="s">
        <v>30</v>
      </c>
      <c r="K232" s="741">
        <v>46027</v>
      </c>
      <c r="L232" s="702" t="s">
        <v>110</v>
      </c>
      <c r="M232" s="825">
        <v>73334</v>
      </c>
      <c r="N232" s="934">
        <v>73164</v>
      </c>
      <c r="O232" s="575"/>
      <c r="P232" s="934">
        <v>73164</v>
      </c>
      <c r="Q232" s="748" t="s">
        <v>110</v>
      </c>
      <c r="R232" s="771" t="s">
        <v>38</v>
      </c>
      <c r="S232" s="1309">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597</v>
      </c>
      <c r="J233" s="773" t="s">
        <v>30</v>
      </c>
      <c r="K233" s="741">
        <v>46027</v>
      </c>
      <c r="L233" s="702" t="s">
        <v>110</v>
      </c>
      <c r="M233" s="825">
        <v>78025</v>
      </c>
      <c r="N233" s="934">
        <v>77855</v>
      </c>
      <c r="O233" s="575"/>
      <c r="P233" s="934">
        <v>77855</v>
      </c>
      <c r="Q233" s="1324" t="s">
        <v>110</v>
      </c>
      <c r="R233" s="744" t="s">
        <v>38</v>
      </c>
      <c r="S233" s="1309">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597</v>
      </c>
      <c r="J234" s="748" t="s">
        <v>30</v>
      </c>
      <c r="K234" s="741">
        <v>46027</v>
      </c>
      <c r="L234" s="702" t="s">
        <v>110</v>
      </c>
      <c r="M234" s="825">
        <v>59114.5</v>
      </c>
      <c r="N234" s="1322">
        <v>58944.5</v>
      </c>
      <c r="O234" s="575"/>
      <c r="P234" s="1322">
        <v>58944.5</v>
      </c>
      <c r="Q234" s="702" t="s">
        <v>110</v>
      </c>
      <c r="R234" s="744" t="s">
        <v>38</v>
      </c>
      <c r="S234" s="1309">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597</v>
      </c>
      <c r="J235" s="748" t="s">
        <v>30</v>
      </c>
      <c r="K235" s="741">
        <v>46027</v>
      </c>
      <c r="L235" s="702" t="s">
        <v>110</v>
      </c>
      <c r="M235" s="825">
        <v>88362</v>
      </c>
      <c r="N235" s="343">
        <v>88192</v>
      </c>
      <c r="O235" s="575"/>
      <c r="P235" s="343">
        <v>88192</v>
      </c>
      <c r="Q235" s="702" t="s">
        <v>110</v>
      </c>
      <c r="R235" s="744" t="s">
        <v>38</v>
      </c>
      <c r="S235" s="1309">
        <v>46027</v>
      </c>
      <c r="T235" s="5">
        <v>7145</v>
      </c>
      <c r="U235" s="1335">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597</v>
      </c>
      <c r="J236" s="748" t="s">
        <v>30</v>
      </c>
      <c r="K236" s="741">
        <v>46027</v>
      </c>
      <c r="L236" s="702" t="s">
        <v>110</v>
      </c>
      <c r="M236" s="804">
        <v>86984</v>
      </c>
      <c r="N236" s="343">
        <v>86814</v>
      </c>
      <c r="O236" s="575"/>
      <c r="P236" s="343">
        <v>86814</v>
      </c>
      <c r="Q236" s="702" t="s">
        <v>110</v>
      </c>
      <c r="R236" s="744" t="s">
        <v>38</v>
      </c>
      <c r="S236" s="1309">
        <v>46027</v>
      </c>
      <c r="T236" s="5">
        <v>7341</v>
      </c>
      <c r="U236" s="1336">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597</v>
      </c>
      <c r="J237" s="748" t="s">
        <v>30</v>
      </c>
      <c r="K237" s="741">
        <v>46027</v>
      </c>
      <c r="L237" s="702" t="s">
        <v>110</v>
      </c>
      <c r="M237" s="804">
        <v>54261.05</v>
      </c>
      <c r="N237" s="343">
        <v>45087.05</v>
      </c>
      <c r="O237" s="575"/>
      <c r="P237" s="343">
        <v>45087.05</v>
      </c>
      <c r="Q237" s="748" t="s">
        <v>110</v>
      </c>
      <c r="R237" s="1325" t="s">
        <v>38</v>
      </c>
      <c r="S237" s="1309">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597</v>
      </c>
      <c r="J238" s="1192" t="s">
        <v>30</v>
      </c>
      <c r="K238" s="1194">
        <v>46027</v>
      </c>
      <c r="L238" s="1186" t="s">
        <v>110</v>
      </c>
      <c r="M238" s="1195">
        <v>18078.28</v>
      </c>
      <c r="N238" s="934">
        <v>19162.75</v>
      </c>
      <c r="O238" s="575"/>
      <c r="P238" s="934">
        <v>19162.75</v>
      </c>
      <c r="Q238" s="1187" t="s">
        <v>110</v>
      </c>
      <c r="R238" s="1308" t="s">
        <v>38</v>
      </c>
      <c r="S238" s="1310">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597</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597</v>
      </c>
      <c r="J240" s="20" t="s">
        <v>30</v>
      </c>
      <c r="K240" s="360" t="s">
        <v>588</v>
      </c>
      <c r="L240" s="20" t="s">
        <v>110</v>
      </c>
      <c r="M240" s="795">
        <v>26696</v>
      </c>
      <c r="N240" s="423">
        <v>499.4</v>
      </c>
      <c r="O240" s="423"/>
      <c r="P240" s="423">
        <v>499.4</v>
      </c>
      <c r="Q240" s="1294" t="s">
        <v>110</v>
      </c>
      <c r="R240" s="1311"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597</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0"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597</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597</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597</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597</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597</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597</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597</v>
      </c>
      <c r="J248" s="733" t="s">
        <v>30</v>
      </c>
      <c r="K248" s="742">
        <v>45993</v>
      </c>
      <c r="L248" s="733" t="s">
        <v>110</v>
      </c>
      <c r="M248" s="933">
        <v>93349.5</v>
      </c>
      <c r="N248" s="1322">
        <v>78956.5</v>
      </c>
      <c r="O248" s="555"/>
      <c r="P248" s="1322">
        <v>78956.5</v>
      </c>
      <c r="Q248" s="1324" t="s">
        <v>110</v>
      </c>
      <c r="R248" s="744" t="s">
        <v>38</v>
      </c>
      <c r="S248" s="1309">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597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2"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597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597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597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597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597</v>
      </c>
      <c r="J254" s="733" t="s">
        <v>30</v>
      </c>
      <c r="K254" s="746">
        <v>45961</v>
      </c>
      <c r="L254" s="733" t="s">
        <v>110</v>
      </c>
      <c r="M254" s="825">
        <v>91897</v>
      </c>
      <c r="N254" s="343">
        <v>76050</v>
      </c>
      <c r="O254" s="555"/>
      <c r="P254" s="343">
        <v>76050</v>
      </c>
      <c r="Q254" s="748" t="s">
        <v>110</v>
      </c>
      <c r="R254" s="744" t="s">
        <v>38</v>
      </c>
      <c r="S254" s="1312">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597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2"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597</v>
      </c>
      <c r="J256" s="733" t="s">
        <v>30</v>
      </c>
      <c r="K256" s="746">
        <v>45964</v>
      </c>
      <c r="L256" s="733" t="s">
        <v>110</v>
      </c>
      <c r="M256" s="825">
        <v>85815</v>
      </c>
      <c r="N256" s="343">
        <v>71126</v>
      </c>
      <c r="O256" s="555"/>
      <c r="P256" s="343">
        <v>71126</v>
      </c>
      <c r="Q256" s="748" t="s">
        <v>110</v>
      </c>
      <c r="R256" s="744" t="s">
        <v>38</v>
      </c>
      <c r="S256" s="1312">
        <v>45964</v>
      </c>
      <c r="T256" s="724">
        <v>6981</v>
      </c>
      <c r="U256" s="724">
        <v>6963</v>
      </c>
      <c r="V256" s="3">
        <v>1</v>
      </c>
      <c r="W256" s="719">
        <v>45981</v>
      </c>
      <c r="X256" s="280">
        <v>1</v>
      </c>
      <c r="Y256" s="280">
        <v>1</v>
      </c>
      <c r="Z256" s="280">
        <v>1</v>
      </c>
      <c r="AA256" s="59">
        <v>46024</v>
      </c>
      <c r="AB256" s="363">
        <v>46118</v>
      </c>
      <c r="AC256" s="1232"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597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2"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597</v>
      </c>
      <c r="J258" s="733" t="s">
        <v>30</v>
      </c>
      <c r="K258" s="746">
        <v>45964</v>
      </c>
      <c r="L258" s="733" t="s">
        <v>110</v>
      </c>
      <c r="M258" s="825">
        <v>78736.5</v>
      </c>
      <c r="N258" s="343">
        <v>65465.5</v>
      </c>
      <c r="O258" s="555"/>
      <c r="P258" s="343">
        <v>65465.5</v>
      </c>
      <c r="Q258" s="748" t="s">
        <v>110</v>
      </c>
      <c r="R258" s="744" t="s">
        <v>38</v>
      </c>
      <c r="S258" s="1312">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597</v>
      </c>
      <c r="J259" s="733" t="s">
        <v>30</v>
      </c>
      <c r="K259" s="746">
        <v>45964</v>
      </c>
      <c r="L259" s="733" t="s">
        <v>110</v>
      </c>
      <c r="M259" s="825">
        <v>80698</v>
      </c>
      <c r="N259" s="343">
        <v>67837</v>
      </c>
      <c r="O259" s="555"/>
      <c r="P259" s="343">
        <v>67837</v>
      </c>
      <c r="Q259" s="748" t="s">
        <v>110</v>
      </c>
      <c r="R259" s="744" t="s">
        <v>38</v>
      </c>
      <c r="S259" s="1312">
        <v>45964</v>
      </c>
      <c r="T259" s="724">
        <v>6739</v>
      </c>
      <c r="U259" s="724">
        <v>6739</v>
      </c>
      <c r="V259" s="3">
        <v>1</v>
      </c>
      <c r="W259" s="719">
        <v>46008</v>
      </c>
      <c r="X259" s="280">
        <v>1</v>
      </c>
      <c r="Y259" s="280">
        <v>1</v>
      </c>
      <c r="Z259" s="280">
        <v>1</v>
      </c>
      <c r="AA259" s="363">
        <v>46053</v>
      </c>
      <c r="AB259" s="363">
        <v>46146</v>
      </c>
      <c r="AC259" s="1232"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597</v>
      </c>
      <c r="J260" s="733" t="s">
        <v>30</v>
      </c>
      <c r="K260" s="746">
        <v>45964</v>
      </c>
      <c r="L260" s="733" t="s">
        <v>110</v>
      </c>
      <c r="M260" s="825">
        <v>79552</v>
      </c>
      <c r="N260" s="343">
        <v>66689</v>
      </c>
      <c r="O260" s="555"/>
      <c r="P260" s="343">
        <v>66689</v>
      </c>
      <c r="Q260" s="748" t="s">
        <v>110</v>
      </c>
      <c r="R260" s="744" t="s">
        <v>38</v>
      </c>
      <c r="S260" s="1312">
        <v>45964</v>
      </c>
      <c r="T260" s="724">
        <v>6577</v>
      </c>
      <c r="U260" s="724">
        <v>6577</v>
      </c>
      <c r="V260" s="3">
        <v>1</v>
      </c>
      <c r="W260" s="719">
        <v>46000</v>
      </c>
      <c r="X260" s="737">
        <v>1</v>
      </c>
      <c r="Y260" s="737">
        <v>1</v>
      </c>
      <c r="Z260" s="280">
        <v>1</v>
      </c>
      <c r="AA260" s="719">
        <v>46048</v>
      </c>
      <c r="AB260" s="363">
        <v>46146</v>
      </c>
      <c r="AC260" s="1287"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597</v>
      </c>
      <c r="J261" s="733" t="s">
        <v>30</v>
      </c>
      <c r="K261" s="746">
        <v>45964</v>
      </c>
      <c r="L261" s="733" t="s">
        <v>110</v>
      </c>
      <c r="M261" s="825">
        <v>84770</v>
      </c>
      <c r="N261" s="343">
        <v>70169</v>
      </c>
      <c r="O261" s="555"/>
      <c r="P261" s="343">
        <v>70169</v>
      </c>
      <c r="Q261" s="748" t="s">
        <v>110</v>
      </c>
      <c r="R261" s="771" t="s">
        <v>38</v>
      </c>
      <c r="S261" s="1312">
        <v>45964</v>
      </c>
      <c r="T261" s="724">
        <v>6965</v>
      </c>
      <c r="U261" s="724">
        <v>6758</v>
      </c>
      <c r="V261" s="3">
        <v>0.97</v>
      </c>
      <c r="W261" s="719">
        <v>45999</v>
      </c>
      <c r="X261" s="280">
        <v>1</v>
      </c>
      <c r="Y261" s="280">
        <v>1</v>
      </c>
      <c r="Z261" s="280">
        <v>1</v>
      </c>
      <c r="AA261" s="719">
        <v>46048</v>
      </c>
      <c r="AB261" s="373" t="s">
        <v>931</v>
      </c>
      <c r="AC261" s="1232"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597</v>
      </c>
      <c r="J262" s="733" t="s">
        <v>30</v>
      </c>
      <c r="K262" s="746">
        <v>45964</v>
      </c>
      <c r="L262" s="733" t="s">
        <v>110</v>
      </c>
      <c r="M262" s="825">
        <v>87875</v>
      </c>
      <c r="N262" s="343">
        <v>74526</v>
      </c>
      <c r="O262" s="555"/>
      <c r="P262" s="343">
        <v>74526</v>
      </c>
      <c r="Q262" s="1324" t="s">
        <v>110</v>
      </c>
      <c r="R262" s="744" t="s">
        <v>38</v>
      </c>
      <c r="S262" s="1312">
        <v>45964</v>
      </c>
      <c r="T262" s="724">
        <v>7319</v>
      </c>
      <c r="U262" s="724">
        <v>7319</v>
      </c>
      <c r="V262" s="3">
        <v>1</v>
      </c>
      <c r="W262" s="719">
        <v>46000</v>
      </c>
      <c r="X262" s="280">
        <v>1</v>
      </c>
      <c r="Y262" s="280">
        <v>1</v>
      </c>
      <c r="Z262" s="280">
        <v>1</v>
      </c>
      <c r="AA262" s="59">
        <v>46034</v>
      </c>
      <c r="AB262" s="363">
        <v>46120</v>
      </c>
      <c r="AC262" s="1232"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597</v>
      </c>
      <c r="J263" s="733" t="s">
        <v>30</v>
      </c>
      <c r="K263" s="746">
        <v>45987</v>
      </c>
      <c r="L263" s="733" t="s">
        <v>110</v>
      </c>
      <c r="M263" s="825">
        <v>84092.5</v>
      </c>
      <c r="N263" s="1322">
        <v>69227.5</v>
      </c>
      <c r="O263" s="555"/>
      <c r="P263" s="1322">
        <v>69227.5</v>
      </c>
      <c r="Q263" s="1324" t="s">
        <v>110</v>
      </c>
      <c r="R263" s="744" t="s">
        <v>38</v>
      </c>
      <c r="S263" s="1312">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597</v>
      </c>
      <c r="J264" s="733" t="s">
        <v>30</v>
      </c>
      <c r="K264" s="746">
        <v>45987</v>
      </c>
      <c r="L264" s="733" t="s">
        <v>110</v>
      </c>
      <c r="M264" s="825">
        <v>74892.5</v>
      </c>
      <c r="N264" s="343">
        <v>62257.5</v>
      </c>
      <c r="O264" s="555"/>
      <c r="P264" s="343">
        <v>62257.5</v>
      </c>
      <c r="Q264" s="1324" t="s">
        <v>110</v>
      </c>
      <c r="R264" s="744" t="s">
        <v>38</v>
      </c>
      <c r="S264" s="1313">
        <v>45987</v>
      </c>
      <c r="T264" s="724">
        <v>6218</v>
      </c>
      <c r="U264" s="724">
        <v>6218</v>
      </c>
      <c r="V264" s="3">
        <v>1</v>
      </c>
      <c r="W264" s="719">
        <v>46386</v>
      </c>
      <c r="X264" s="280">
        <v>1</v>
      </c>
      <c r="Y264" s="280">
        <v>1</v>
      </c>
      <c r="Z264" s="280">
        <v>1</v>
      </c>
      <c r="AA264" s="719">
        <v>46052</v>
      </c>
      <c r="AB264" s="363">
        <v>46120</v>
      </c>
      <c r="AC264" s="1287"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597</v>
      </c>
      <c r="J265" s="702" t="s">
        <v>30</v>
      </c>
      <c r="K265" s="746">
        <v>45987</v>
      </c>
      <c r="L265" s="733" t="s">
        <v>110</v>
      </c>
      <c r="M265" s="825">
        <v>90841</v>
      </c>
      <c r="N265" s="343">
        <v>75112</v>
      </c>
      <c r="O265" s="555"/>
      <c r="P265" s="343">
        <v>75112</v>
      </c>
      <c r="Q265" s="1324" t="s">
        <v>110</v>
      </c>
      <c r="R265" s="744" t="s">
        <v>38</v>
      </c>
      <c r="S265" s="1312">
        <v>45987</v>
      </c>
      <c r="T265" s="1280">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597</v>
      </c>
      <c r="J266" s="748" t="s">
        <v>30</v>
      </c>
      <c r="K266" s="746">
        <v>45987</v>
      </c>
      <c r="L266" s="733" t="s">
        <v>110</v>
      </c>
      <c r="M266" s="825">
        <v>68606.5</v>
      </c>
      <c r="N266" s="1322">
        <v>54793.5</v>
      </c>
      <c r="O266" s="555"/>
      <c r="P266" s="1322">
        <v>54793.5</v>
      </c>
      <c r="Q266" s="1324" t="s">
        <v>110</v>
      </c>
      <c r="R266" s="744" t="s">
        <v>38</v>
      </c>
      <c r="S266" s="1312">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597</v>
      </c>
      <c r="J267" s="748" t="s">
        <v>30</v>
      </c>
      <c r="K267" s="772">
        <v>45987</v>
      </c>
      <c r="L267" s="702" t="s">
        <v>110</v>
      </c>
      <c r="M267" s="804">
        <v>71371</v>
      </c>
      <c r="N267" s="1323">
        <v>58248</v>
      </c>
      <c r="O267" s="575"/>
      <c r="P267" s="1323">
        <v>58248</v>
      </c>
      <c r="Q267" s="702" t="s">
        <v>110</v>
      </c>
      <c r="R267" s="744" t="s">
        <v>38</v>
      </c>
      <c r="S267" s="1312">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597</v>
      </c>
      <c r="J268" s="733" t="s">
        <v>30</v>
      </c>
      <c r="K268" s="746">
        <v>45961</v>
      </c>
      <c r="L268" s="733" t="s">
        <v>110</v>
      </c>
      <c r="M268" s="825">
        <v>64985.65</v>
      </c>
      <c r="N268" s="343">
        <v>41925.15</v>
      </c>
      <c r="O268" s="555"/>
      <c r="P268" s="343">
        <v>41925.15</v>
      </c>
      <c r="Q268" s="1324" t="s">
        <v>110</v>
      </c>
      <c r="R268" s="744" t="s">
        <v>38</v>
      </c>
      <c r="S268" s="1312">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597</v>
      </c>
      <c r="J269" s="733" t="s">
        <v>30</v>
      </c>
      <c r="K269" s="746">
        <v>45961</v>
      </c>
      <c r="L269" s="733" t="s">
        <v>110</v>
      </c>
      <c r="M269" s="825">
        <v>54043.5</v>
      </c>
      <c r="N269" s="343">
        <v>46053.5</v>
      </c>
      <c r="O269" s="555"/>
      <c r="P269" s="343">
        <v>46053.5</v>
      </c>
      <c r="Q269" s="1324" t="s">
        <v>110</v>
      </c>
      <c r="R269" s="744" t="s">
        <v>38</v>
      </c>
      <c r="S269" s="1312">
        <v>45961</v>
      </c>
      <c r="T269" s="724">
        <v>4140</v>
      </c>
      <c r="U269" s="724">
        <v>4140</v>
      </c>
      <c r="V269" s="3">
        <v>1</v>
      </c>
      <c r="W269" s="719">
        <v>45974</v>
      </c>
      <c r="X269" s="737">
        <v>1</v>
      </c>
      <c r="Y269" s="280">
        <v>1</v>
      </c>
      <c r="Z269" s="280">
        <v>1</v>
      </c>
      <c r="AA269" s="719">
        <v>46040</v>
      </c>
      <c r="AB269" s="373" t="s">
        <v>931</v>
      </c>
      <c r="AC269" s="1232" t="s">
        <v>1364</v>
      </c>
      <c r="AD269" s="794"/>
      <c r="AE269" s="794"/>
      <c r="AF269" s="957"/>
    </row>
    <row r="270" spans="1:32" ht="39.75" customHeight="1">
      <c r="A270" s="600"/>
      <c r="B270" s="1158"/>
      <c r="C270" s="598"/>
      <c r="D270" s="649"/>
      <c r="E270" s="598"/>
      <c r="F270" s="600"/>
      <c r="G270" s="653"/>
      <c r="H270" s="1278"/>
      <c r="I270" s="577"/>
      <c r="J270" s="572"/>
      <c r="K270" s="24"/>
      <c r="L270" s="572"/>
      <c r="M270" s="1279"/>
      <c r="N270" s="949"/>
      <c r="O270" s="949"/>
      <c r="P270" s="640"/>
      <c r="Q270" s="20"/>
      <c r="R270" s="1311"/>
      <c r="S270" s="1281"/>
      <c r="T270" s="644"/>
      <c r="U270" s="44"/>
      <c r="V270" s="1228"/>
      <c r="W270" s="127"/>
      <c r="X270" s="7"/>
      <c r="Y270" s="7"/>
      <c r="Z270" s="7"/>
      <c r="AA270" s="379"/>
      <c r="AB270" s="379"/>
      <c r="AC270" s="802"/>
      <c r="AD270" s="794"/>
      <c r="AE270" s="794"/>
      <c r="AF270" s="957"/>
    </row>
    <row r="271" spans="1:32" ht="39.75" customHeight="1">
      <c r="A271" s="1282"/>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3">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597</v>
      </c>
      <c r="J277" s="362" t="s">
        <v>30</v>
      </c>
      <c r="K277" s="360">
        <v>45852</v>
      </c>
      <c r="L277" s="362" t="s">
        <v>110</v>
      </c>
      <c r="M277" s="640">
        <v>42837.2</v>
      </c>
      <c r="N277" s="415"/>
      <c r="O277" s="415"/>
      <c r="P277" s="640">
        <v>42837.2</v>
      </c>
      <c r="Q277" s="362" t="s">
        <v>110</v>
      </c>
      <c r="R277" s="1327"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597</v>
      </c>
      <c r="J278" s="362" t="s">
        <v>30</v>
      </c>
      <c r="K278" s="360">
        <v>45905</v>
      </c>
      <c r="L278" s="362" t="s">
        <v>110</v>
      </c>
      <c r="M278" s="686">
        <v>98170.1</v>
      </c>
      <c r="N278" s="941"/>
      <c r="O278" s="415"/>
      <c r="P278" s="686">
        <v>98170.1</v>
      </c>
      <c r="Q278" s="313" t="s">
        <v>110</v>
      </c>
      <c r="R278" s="1327"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597</v>
      </c>
      <c r="J279" s="607" t="s">
        <v>30</v>
      </c>
      <c r="K279" s="591">
        <v>45960</v>
      </c>
      <c r="L279" s="20" t="s">
        <v>110</v>
      </c>
      <c r="M279" s="909">
        <v>4911.8999999999996</v>
      </c>
      <c r="N279" s="953"/>
      <c r="O279" s="415"/>
      <c r="P279" s="909">
        <v>4911.8999999999996</v>
      </c>
      <c r="Q279" s="1298" t="s">
        <v>110</v>
      </c>
      <c r="R279" s="1327" t="s">
        <v>38</v>
      </c>
      <c r="S279" s="595">
        <v>45960</v>
      </c>
      <c r="T279" s="631">
        <v>294</v>
      </c>
      <c r="U279" s="687">
        <v>321</v>
      </c>
      <c r="V279" s="466">
        <f>IFERROR($U279/$T279, 0)</f>
        <v>1.0918367346938775</v>
      </c>
      <c r="W279" s="462">
        <v>45979</v>
      </c>
      <c r="X279" s="464">
        <v>1</v>
      </c>
      <c r="Y279" s="464">
        <v>1</v>
      </c>
      <c r="Z279" s="464">
        <v>1</v>
      </c>
      <c r="AA279" s="37" t="s">
        <v>931</v>
      </c>
      <c r="AB279" s="255" t="s">
        <v>931</v>
      </c>
      <c r="AC279" s="1244" t="s">
        <v>1374</v>
      </c>
    </row>
    <row r="280" spans="1:29" ht="39.75" customHeight="1">
      <c r="A280" s="648" t="s">
        <v>122</v>
      </c>
      <c r="B280" s="377" t="s">
        <v>34</v>
      </c>
      <c r="C280" s="367">
        <v>45807</v>
      </c>
      <c r="D280" s="358" t="s">
        <v>906</v>
      </c>
      <c r="E280" s="366" t="s">
        <v>260</v>
      </c>
      <c r="F280" s="358" t="s">
        <v>51</v>
      </c>
      <c r="G280" s="368" t="s">
        <v>125</v>
      </c>
      <c r="H280" s="362">
        <v>84</v>
      </c>
      <c r="I280" s="372" t="s">
        <v>597</v>
      </c>
      <c r="J280" s="369" t="s">
        <v>30</v>
      </c>
      <c r="K280" s="360">
        <v>45716</v>
      </c>
      <c r="L280" s="925" t="s">
        <v>110</v>
      </c>
      <c r="M280" s="926">
        <v>2812.95</v>
      </c>
      <c r="N280" s="415"/>
      <c r="O280" s="415"/>
      <c r="P280" s="926">
        <v>2812.95</v>
      </c>
      <c r="Q280" s="369" t="s">
        <v>110</v>
      </c>
      <c r="R280" s="1327"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597</v>
      </c>
      <c r="J281" s="369" t="s">
        <v>30</v>
      </c>
      <c r="K281" s="367">
        <v>45716</v>
      </c>
      <c r="L281" s="369" t="s">
        <v>110</v>
      </c>
      <c r="M281" s="904">
        <v>57973.5</v>
      </c>
      <c r="N281" s="924"/>
      <c r="O281" s="415"/>
      <c r="P281" s="904">
        <v>57973.5</v>
      </c>
      <c r="Q281" s="369" t="s">
        <v>110</v>
      </c>
      <c r="R281" s="1327"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597</v>
      </c>
      <c r="J282" s="20" t="s">
        <v>30</v>
      </c>
      <c r="K282" s="19">
        <v>45701</v>
      </c>
      <c r="L282" s="20" t="s">
        <v>110</v>
      </c>
      <c r="M282" s="343">
        <v>111163</v>
      </c>
      <c r="N282" s="555"/>
      <c r="O282" s="555"/>
      <c r="P282" s="343">
        <v>111163</v>
      </c>
      <c r="Q282" s="1298" t="s">
        <v>110</v>
      </c>
      <c r="R282" s="1327"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597</v>
      </c>
      <c r="J283" s="369" t="s">
        <v>30</v>
      </c>
      <c r="K283" s="367">
        <v>45881</v>
      </c>
      <c r="L283" s="369" t="s">
        <v>110</v>
      </c>
      <c r="M283" s="574">
        <v>4815.6499999999996</v>
      </c>
      <c r="N283" s="416"/>
      <c r="O283" s="416"/>
      <c r="P283" s="574">
        <v>4815.6499999999996</v>
      </c>
      <c r="Q283" s="369" t="s">
        <v>110</v>
      </c>
      <c r="R283" s="1327"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597</v>
      </c>
      <c r="J284" s="1063" t="s">
        <v>30</v>
      </c>
      <c r="K284" s="700">
        <v>46036</v>
      </c>
      <c r="L284" s="702" t="s">
        <v>110</v>
      </c>
      <c r="M284" s="905">
        <v>64325</v>
      </c>
      <c r="N284" s="924"/>
      <c r="O284" s="416"/>
      <c r="P284" s="905">
        <v>64325</v>
      </c>
      <c r="Q284" s="702" t="s">
        <v>110</v>
      </c>
      <c r="R284" s="1328"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597</v>
      </c>
      <c r="J285" s="1063" t="s">
        <v>30</v>
      </c>
      <c r="K285" s="367">
        <v>45663</v>
      </c>
      <c r="L285" s="702" t="s">
        <v>110</v>
      </c>
      <c r="M285" s="1256">
        <v>123587.5</v>
      </c>
      <c r="N285" s="924"/>
      <c r="O285" s="934"/>
      <c r="P285" s="1256">
        <v>123587.5</v>
      </c>
      <c r="Q285" s="994" t="s">
        <v>110</v>
      </c>
      <c r="R285" s="1329" t="s">
        <v>38</v>
      </c>
      <c r="S285" s="1333">
        <v>46008</v>
      </c>
      <c r="T285" s="997">
        <v>5450</v>
      </c>
      <c r="U285" s="1250">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597</v>
      </c>
      <c r="J286" s="369" t="s">
        <v>30</v>
      </c>
      <c r="K286" s="360" t="s">
        <v>588</v>
      </c>
      <c r="L286" s="369" t="s">
        <v>110</v>
      </c>
      <c r="M286" s="904">
        <v>35942</v>
      </c>
      <c r="N286" s="924"/>
      <c r="O286" s="416"/>
      <c r="P286" s="904">
        <v>35942</v>
      </c>
      <c r="Q286" s="369" t="s">
        <v>110</v>
      </c>
      <c r="R286" s="1327"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597</v>
      </c>
      <c r="J287" s="1063" t="s">
        <v>30</v>
      </c>
      <c r="K287" s="360" t="s">
        <v>588</v>
      </c>
      <c r="L287" s="369" t="s">
        <v>110</v>
      </c>
      <c r="M287" s="904">
        <v>111432</v>
      </c>
      <c r="N287" s="555"/>
      <c r="O287" s="950"/>
      <c r="P287" s="904">
        <v>111432</v>
      </c>
      <c r="Q287" s="369" t="s">
        <v>110</v>
      </c>
      <c r="R287" s="1327"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597</v>
      </c>
      <c r="J288" s="369" t="s">
        <v>30</v>
      </c>
      <c r="K288" s="360" t="s">
        <v>588</v>
      </c>
      <c r="L288" s="369" t="s">
        <v>110</v>
      </c>
      <c r="M288" s="904">
        <v>82330</v>
      </c>
      <c r="N288" s="555"/>
      <c r="O288" s="950"/>
      <c r="P288" s="904">
        <v>82330</v>
      </c>
      <c r="Q288" s="369" t="s">
        <v>110</v>
      </c>
      <c r="R288" s="1327"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597</v>
      </c>
      <c r="J289" s="692" t="s">
        <v>30</v>
      </c>
      <c r="K289" s="360" t="s">
        <v>588</v>
      </c>
      <c r="L289" s="692" t="s">
        <v>110</v>
      </c>
      <c r="M289" s="804">
        <v>38359.1</v>
      </c>
      <c r="N289" s="555"/>
      <c r="O289" s="575"/>
      <c r="P289" s="804">
        <v>38359.1</v>
      </c>
      <c r="Q289" s="692" t="s">
        <v>110</v>
      </c>
      <c r="R289" s="1328"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597</v>
      </c>
      <c r="J290" s="20" t="s">
        <v>30</v>
      </c>
      <c r="K290" s="299">
        <v>45902</v>
      </c>
      <c r="L290" s="300" t="s">
        <v>110</v>
      </c>
      <c r="M290" s="346">
        <v>12695</v>
      </c>
      <c r="N290" s="1306"/>
      <c r="O290" s="555"/>
      <c r="P290" s="346">
        <v>12695</v>
      </c>
      <c r="Q290" s="1345" t="s">
        <v>110</v>
      </c>
      <c r="R290" s="1327"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597</v>
      </c>
      <c r="J291" s="625" t="s">
        <v>30</v>
      </c>
      <c r="K291" s="1146">
        <v>45821</v>
      </c>
      <c r="L291" s="1111" t="s">
        <v>110</v>
      </c>
      <c r="M291" s="626">
        <v>23436.55</v>
      </c>
      <c r="N291" s="1306"/>
      <c r="O291" s="555"/>
      <c r="P291" s="626">
        <v>23436.55</v>
      </c>
      <c r="Q291" s="1346" t="s">
        <v>110</v>
      </c>
      <c r="R291" s="1327" t="s">
        <v>38</v>
      </c>
      <c r="S291" s="620">
        <v>45817</v>
      </c>
      <c r="T291" s="463">
        <v>1769</v>
      </c>
      <c r="U291" s="687">
        <v>1044</v>
      </c>
      <c r="V291" s="29">
        <f>IFERROR(Table5[[#This Row],[Actual Redline Completed Footage UG]]/Table5[[#This Row],[Footage UG]], 0)</f>
        <v>0.5901639344262295</v>
      </c>
      <c r="W291" s="595">
        <v>45831</v>
      </c>
      <c r="X291" s="902">
        <v>1</v>
      </c>
      <c r="Y291" s="1262">
        <v>1</v>
      </c>
      <c r="Z291" s="1262">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597</v>
      </c>
      <c r="J292" s="579" t="s">
        <v>30</v>
      </c>
      <c r="K292" s="299">
        <v>45882</v>
      </c>
      <c r="L292" s="300" t="s">
        <v>110</v>
      </c>
      <c r="M292" s="640">
        <v>13056.5</v>
      </c>
      <c r="N292" s="41"/>
      <c r="O292" s="596"/>
      <c r="P292" s="640">
        <v>13056.5</v>
      </c>
      <c r="Q292" s="313" t="s">
        <v>110</v>
      </c>
      <c r="R292" s="1327"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597</v>
      </c>
      <c r="J293" s="362" t="s">
        <v>36</v>
      </c>
      <c r="K293" s="358" t="s">
        <v>38</v>
      </c>
      <c r="L293" s="362" t="s">
        <v>110</v>
      </c>
      <c r="M293" s="640">
        <v>30892</v>
      </c>
      <c r="N293" s="415"/>
      <c r="O293" s="415"/>
      <c r="P293" s="640">
        <v>30892</v>
      </c>
      <c r="Q293" s="313" t="s">
        <v>110</v>
      </c>
      <c r="R293" s="1327"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597</v>
      </c>
      <c r="J294" s="362" t="s">
        <v>36</v>
      </c>
      <c r="K294" s="360">
        <v>45943</v>
      </c>
      <c r="L294" s="362" t="s">
        <v>110</v>
      </c>
      <c r="M294" s="640">
        <v>64059.5</v>
      </c>
      <c r="N294" s="415"/>
      <c r="O294" s="415"/>
      <c r="P294" s="640">
        <v>64059.5</v>
      </c>
      <c r="Q294" s="313" t="s">
        <v>110</v>
      </c>
      <c r="R294" s="1327"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597</v>
      </c>
      <c r="J295" s="692" t="s">
        <v>30</v>
      </c>
      <c r="K295" s="360" t="s">
        <v>588</v>
      </c>
      <c r="L295" s="692" t="s">
        <v>110</v>
      </c>
      <c r="M295" s="804">
        <v>4773.8</v>
      </c>
      <c r="N295" s="578"/>
      <c r="O295" s="374"/>
      <c r="P295" s="804">
        <v>4773.8</v>
      </c>
      <c r="Q295" s="1220" t="s">
        <v>110</v>
      </c>
      <c r="R295" s="1328"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4" t="s">
        <v>1405</v>
      </c>
      <c r="B296" s="1349" t="s">
        <v>41</v>
      </c>
      <c r="C296" s="299">
        <v>46081</v>
      </c>
      <c r="D296" s="1253" t="s">
        <v>1380</v>
      </c>
      <c r="E296" s="1288">
        <v>46059</v>
      </c>
      <c r="F296" s="1350" t="s">
        <v>51</v>
      </c>
      <c r="G296" s="1350"/>
      <c r="H296" s="1308">
        <v>171</v>
      </c>
      <c r="I296" s="1351" t="s">
        <v>597</v>
      </c>
      <c r="J296" s="1308" t="s">
        <v>36</v>
      </c>
      <c r="K296" s="1352">
        <v>46062</v>
      </c>
      <c r="L296" s="1186" t="s">
        <v>110</v>
      </c>
      <c r="M296" s="1353">
        <v>160211</v>
      </c>
      <c r="N296" s="41"/>
      <c r="O296" s="575"/>
      <c r="P296" s="1353">
        <v>160211</v>
      </c>
      <c r="Q296" s="1187" t="s">
        <v>110</v>
      </c>
      <c r="R296" s="1354" t="s">
        <v>38</v>
      </c>
      <c r="S296" s="1355">
        <v>46062</v>
      </c>
      <c r="T296" s="1356">
        <v>10731</v>
      </c>
      <c r="U296" s="1357">
        <v>10731</v>
      </c>
      <c r="V296" s="79">
        <f>IFERROR(Table5[[#This Row],[Actual Redline Completed Footage UG]]/Table5[[#This Row],[Footage UG]], 0)</f>
        <v>1</v>
      </c>
      <c r="W296" s="1387">
        <v>46070</v>
      </c>
      <c r="X296" s="1358">
        <v>1</v>
      </c>
      <c r="Y296" s="1358">
        <v>1</v>
      </c>
      <c r="Z296" s="1358">
        <v>1</v>
      </c>
      <c r="AA296" s="363">
        <v>46118</v>
      </c>
      <c r="AB296" s="363">
        <v>46140</v>
      </c>
      <c r="AC296" s="1249"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5"/>
      <c r="P297" s="1152">
        <v>1295</v>
      </c>
      <c r="Q297" s="1331" t="s">
        <v>110</v>
      </c>
      <c r="R297" s="1327"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597</v>
      </c>
      <c r="J298" s="572" t="s">
        <v>30</v>
      </c>
      <c r="K298" s="385">
        <v>45716</v>
      </c>
      <c r="L298" s="51" t="s">
        <v>110</v>
      </c>
      <c r="M298" s="573">
        <v>45321.5</v>
      </c>
      <c r="N298" s="41"/>
      <c r="O298" s="596"/>
      <c r="P298" s="573">
        <v>45321.5</v>
      </c>
      <c r="Q298" s="1298" t="s">
        <v>110</v>
      </c>
      <c r="R298" s="1327"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597</v>
      </c>
      <c r="J299" s="579" t="s">
        <v>30</v>
      </c>
      <c r="K299" s="650">
        <v>45741</v>
      </c>
      <c r="L299" s="592" t="s">
        <v>110</v>
      </c>
      <c r="M299" s="651">
        <v>41813</v>
      </c>
      <c r="N299" s="41"/>
      <c r="O299" s="596"/>
      <c r="P299" s="651">
        <v>41813</v>
      </c>
      <c r="Q299" s="313" t="s">
        <v>110</v>
      </c>
      <c r="R299" s="1327"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597</v>
      </c>
      <c r="J300" s="572" t="s">
        <v>30</v>
      </c>
      <c r="K300" s="381">
        <v>45698</v>
      </c>
      <c r="L300" s="386" t="s">
        <v>110</v>
      </c>
      <c r="M300" s="573">
        <v>71979</v>
      </c>
      <c r="N300" s="555"/>
      <c r="O300" s="1306"/>
      <c r="P300" s="573">
        <v>71979</v>
      </c>
      <c r="Q300" s="1331" t="s">
        <v>110</v>
      </c>
      <c r="R300" s="1327"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2" t="s">
        <v>110</v>
      </c>
      <c r="R301" s="1327"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597</v>
      </c>
      <c r="J302" s="362" t="s">
        <v>30</v>
      </c>
      <c r="K302" s="19">
        <v>45741</v>
      </c>
      <c r="L302" s="300" t="s">
        <v>110</v>
      </c>
      <c r="M302" s="899">
        <v>67734.5</v>
      </c>
      <c r="N302" s="924"/>
      <c r="O302" s="924"/>
      <c r="P302" s="899">
        <v>67734.5</v>
      </c>
      <c r="Q302" s="313" t="s">
        <v>110</v>
      </c>
      <c r="R302" s="1327"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597</v>
      </c>
      <c r="J303" s="692" t="s">
        <v>30</v>
      </c>
      <c r="K303" s="700">
        <v>45741</v>
      </c>
      <c r="L303" s="692" t="s">
        <v>110</v>
      </c>
      <c r="M303" s="905">
        <v>45215.5</v>
      </c>
      <c r="N303" s="555"/>
      <c r="O303" s="950"/>
      <c r="P303" s="905">
        <v>45215.5</v>
      </c>
      <c r="Q303" s="692" t="s">
        <v>110</v>
      </c>
      <c r="R303" s="1328"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597</v>
      </c>
      <c r="J304" s="369" t="s">
        <v>30</v>
      </c>
      <c r="K304" s="299">
        <v>45716</v>
      </c>
      <c r="L304" s="20" t="s">
        <v>110</v>
      </c>
      <c r="M304" s="909">
        <v>56262.5</v>
      </c>
      <c r="N304" s="555"/>
      <c r="O304" s="555"/>
      <c r="P304" s="909">
        <v>56262.5</v>
      </c>
      <c r="Q304" s="1298" t="s">
        <v>110</v>
      </c>
      <c r="R304" s="1327"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597</v>
      </c>
      <c r="J305" s="702" t="s">
        <v>30</v>
      </c>
      <c r="K305" s="700">
        <v>45702</v>
      </c>
      <c r="L305" s="372" t="s">
        <v>110</v>
      </c>
      <c r="M305" s="905">
        <v>70635</v>
      </c>
      <c r="N305" s="555"/>
      <c r="O305" s="575"/>
      <c r="P305" s="905">
        <v>70635</v>
      </c>
      <c r="Q305" s="372" t="s">
        <v>110</v>
      </c>
      <c r="R305" s="1328"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597</v>
      </c>
      <c r="J306" s="362" t="s">
        <v>30</v>
      </c>
      <c r="K306" s="367">
        <v>45741</v>
      </c>
      <c r="L306" s="362" t="s">
        <v>110</v>
      </c>
      <c r="M306" s="574">
        <v>67735.5</v>
      </c>
      <c r="N306" s="555"/>
      <c r="O306" s="950"/>
      <c r="P306" s="574">
        <v>67735.5</v>
      </c>
      <c r="Q306" s="362" t="s">
        <v>110</v>
      </c>
      <c r="R306" s="1327"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7"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597</v>
      </c>
      <c r="J308" s="572" t="s">
        <v>30</v>
      </c>
      <c r="K308" s="367">
        <v>45714</v>
      </c>
      <c r="L308" s="369" t="s">
        <v>110</v>
      </c>
      <c r="M308" s="574">
        <v>93462.85</v>
      </c>
      <c r="N308" s="575"/>
      <c r="O308" s="950"/>
      <c r="P308" s="574">
        <v>93462.85</v>
      </c>
      <c r="Q308" s="369" t="s">
        <v>110</v>
      </c>
      <c r="R308" s="1327"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5" t="s">
        <v>517</v>
      </c>
      <c r="B309" s="1266" t="s">
        <v>28</v>
      </c>
      <c r="C309" s="1267">
        <v>46048</v>
      </c>
      <c r="D309" s="1267" t="s">
        <v>1413</v>
      </c>
      <c r="E309" s="1268">
        <v>45748</v>
      </c>
      <c r="F309" s="1269" t="s">
        <v>59</v>
      </c>
      <c r="G309" s="1253" t="s">
        <v>1423</v>
      </c>
      <c r="H309" s="1186">
        <v>0</v>
      </c>
      <c r="I309" s="1186" t="s">
        <v>597</v>
      </c>
      <c r="J309" s="1235" t="s">
        <v>30</v>
      </c>
      <c r="K309" s="1268">
        <v>45742</v>
      </c>
      <c r="L309" s="1235" t="s">
        <v>110</v>
      </c>
      <c r="M309" s="1270">
        <v>13442.35</v>
      </c>
      <c r="N309" s="555"/>
      <c r="O309" s="575"/>
      <c r="P309" s="1270">
        <v>13442.35</v>
      </c>
      <c r="Q309" s="1235" t="s">
        <v>110</v>
      </c>
      <c r="R309" s="1330" t="s">
        <v>38</v>
      </c>
      <c r="S309" s="1334">
        <v>46027</v>
      </c>
      <c r="T309" s="1271">
        <v>831</v>
      </c>
      <c r="U309" s="1274">
        <v>910</v>
      </c>
      <c r="V309" s="3">
        <f>IFERROR(Table5[[#This Row],[Actual Redline Completed Footage UG]]/Table5[[#This Row],[Footage UG]], 0)</f>
        <v>1.095066185318893</v>
      </c>
      <c r="W309" s="1236">
        <v>46034</v>
      </c>
      <c r="X309" s="1198">
        <v>0</v>
      </c>
      <c r="Y309" s="1198">
        <v>0</v>
      </c>
      <c r="Z309" s="1272">
        <v>0</v>
      </c>
      <c r="AA309" s="373" t="s">
        <v>931</v>
      </c>
      <c r="AB309" s="373" t="s">
        <v>931</v>
      </c>
      <c r="AC309" s="1273"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597</v>
      </c>
      <c r="J310" s="572" t="s">
        <v>30</v>
      </c>
      <c r="K310" s="360" t="s">
        <v>588</v>
      </c>
      <c r="L310" s="362" t="s">
        <v>110</v>
      </c>
      <c r="M310" s="640">
        <v>4397.6499999999996</v>
      </c>
      <c r="N310" s="575"/>
      <c r="O310" s="950"/>
      <c r="P310" s="640">
        <v>4397.6499999999996</v>
      </c>
      <c r="Q310" s="362" t="s">
        <v>110</v>
      </c>
      <c r="R310" s="1327"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597</v>
      </c>
      <c r="J311" s="362" t="s">
        <v>36</v>
      </c>
      <c r="K311" s="345">
        <v>46303</v>
      </c>
      <c r="L311" s="592" t="s">
        <v>110</v>
      </c>
      <c r="M311" s="909">
        <v>86136</v>
      </c>
      <c r="N311" s="555"/>
      <c r="O311" s="950"/>
      <c r="P311" s="909">
        <v>86136</v>
      </c>
      <c r="Q311" s="592" t="s">
        <v>110</v>
      </c>
      <c r="R311" s="1327"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597</v>
      </c>
      <c r="J312" s="362" t="s">
        <v>36</v>
      </c>
      <c r="K312" s="360" t="s">
        <v>588</v>
      </c>
      <c r="L312" s="630" t="s">
        <v>110</v>
      </c>
      <c r="M312" s="909">
        <v>42766.5</v>
      </c>
      <c r="N312" s="555"/>
      <c r="O312" s="555"/>
      <c r="P312" s="909">
        <v>42766.5</v>
      </c>
      <c r="Q312" s="1298" t="s">
        <v>110</v>
      </c>
      <c r="R312" s="1327"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597</v>
      </c>
      <c r="J313" s="369" t="s">
        <v>30</v>
      </c>
      <c r="K313" s="360">
        <v>45964</v>
      </c>
      <c r="L313" s="369" t="s">
        <v>110</v>
      </c>
      <c r="M313" s="931">
        <v>170</v>
      </c>
      <c r="N313" s="819"/>
      <c r="O313" s="706"/>
      <c r="P313" s="931">
        <v>170</v>
      </c>
      <c r="Q313" s="369" t="s">
        <v>110</v>
      </c>
      <c r="R313" s="1327"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597</v>
      </c>
      <c r="J314" s="630" t="s">
        <v>30</v>
      </c>
      <c r="K314" s="299">
        <v>45964</v>
      </c>
      <c r="L314" s="630" t="s">
        <v>110</v>
      </c>
      <c r="M314" s="788">
        <v>62937.05</v>
      </c>
      <c r="N314" s="555"/>
      <c r="O314" s="555"/>
      <c r="P314" s="788">
        <v>62937.05</v>
      </c>
      <c r="Q314" s="1298" t="s">
        <v>110</v>
      </c>
      <c r="R314" s="1327"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597</v>
      </c>
      <c r="J315" s="733" t="s">
        <v>30</v>
      </c>
      <c r="K315" s="360" t="s">
        <v>588</v>
      </c>
      <c r="L315" s="733" t="s">
        <v>110</v>
      </c>
      <c r="M315" s="933">
        <v>45545.15</v>
      </c>
      <c r="N315" s="555"/>
      <c r="O315" s="555"/>
      <c r="P315" s="933">
        <v>45545.15</v>
      </c>
      <c r="Q315" s="1324" t="s">
        <v>110</v>
      </c>
      <c r="R315" s="1328" t="s">
        <v>38</v>
      </c>
      <c r="S315" s="1309">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597</v>
      </c>
      <c r="J316" s="572" t="s">
        <v>30</v>
      </c>
      <c r="K316" s="360" t="s">
        <v>588</v>
      </c>
      <c r="L316" s="369" t="s">
        <v>110</v>
      </c>
      <c r="M316" s="787">
        <v>29180.45</v>
      </c>
      <c r="N316" s="575"/>
      <c r="O316" s="950"/>
      <c r="P316" s="787">
        <v>29180.45</v>
      </c>
      <c r="Q316" s="369" t="s">
        <v>110</v>
      </c>
      <c r="R316" s="1327"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597</v>
      </c>
      <c r="J317" s="630" t="s">
        <v>30</v>
      </c>
      <c r="K317" s="19">
        <v>45964</v>
      </c>
      <c r="L317" s="20" t="s">
        <v>110</v>
      </c>
      <c r="M317" s="899">
        <v>84750.5</v>
      </c>
      <c r="N317" s="555"/>
      <c r="O317" s="555"/>
      <c r="P317" s="899">
        <v>84750.5</v>
      </c>
      <c r="Q317" s="1298" t="s">
        <v>110</v>
      </c>
      <c r="R317" s="1327"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597</v>
      </c>
      <c r="J318" s="748" t="s">
        <v>30</v>
      </c>
      <c r="K318" s="741">
        <v>46027</v>
      </c>
      <c r="L318" s="702" t="s">
        <v>110</v>
      </c>
      <c r="M318" s="825">
        <v>73885</v>
      </c>
      <c r="N318" s="555"/>
      <c r="O318" s="575"/>
      <c r="P318" s="825">
        <v>73885</v>
      </c>
      <c r="Q318" s="702" t="s">
        <v>110</v>
      </c>
      <c r="R318" s="1328" t="s">
        <v>38</v>
      </c>
      <c r="S318" s="1309">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1"/>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1"/>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2"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597</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597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597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597</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1"/>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1"/>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1"/>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1"/>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1"/>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1"/>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1"/>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1"/>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1"/>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1"/>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1"/>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600</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600</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667</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673</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667</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670</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667</v>
      </c>
      <c r="D1353">
        <v>667</v>
      </c>
      <c r="G1353">
        <v>667</v>
      </c>
    </row>
    <row r="1354" spans="1:7">
      <c r="A1354" t="s">
        <v>1001</v>
      </c>
      <c r="B1354">
        <v>1044</v>
      </c>
      <c r="G1354">
        <v>1044</v>
      </c>
    </row>
    <row r="1355" spans="1:7">
      <c r="A1355" t="s">
        <v>826</v>
      </c>
      <c r="C1355">
        <v>1062</v>
      </c>
      <c r="D1355">
        <v>1318</v>
      </c>
      <c r="E1355">
        <v>1165</v>
      </c>
      <c r="G1355">
        <v>3545</v>
      </c>
    </row>
    <row r="1356" spans="1:7">
      <c r="A1356" t="s">
        <v>670</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659</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620</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775</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620</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606</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600</v>
      </c>
      <c r="E1526">
        <v>513</v>
      </c>
      <c r="G1526">
        <v>513</v>
      </c>
    </row>
    <row r="1527" spans="1:7">
      <c r="A1527" t="s">
        <v>820</v>
      </c>
    </row>
    <row r="1528" spans="1:7">
      <c r="A1528" t="s">
        <v>620</v>
      </c>
      <c r="B1528">
        <v>757</v>
      </c>
      <c r="G1528">
        <v>757</v>
      </c>
    </row>
    <row r="1529" spans="1:7">
      <c r="A1529" t="s">
        <v>798</v>
      </c>
      <c r="C1529">
        <v>110</v>
      </c>
      <c r="G1529">
        <v>110</v>
      </c>
    </row>
    <row r="1530" spans="1:7">
      <c r="A1530" t="s">
        <v>778</v>
      </c>
      <c r="F1530">
        <v>630</v>
      </c>
      <c r="G1530">
        <v>630</v>
      </c>
    </row>
    <row r="1531" spans="1:7">
      <c r="A1531" t="s">
        <v>775</v>
      </c>
      <c r="D1531">
        <v>43</v>
      </c>
      <c r="E1531">
        <v>8</v>
      </c>
      <c r="G1531">
        <v>51</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606</v>
      </c>
      <c r="B1534">
        <v>897</v>
      </c>
      <c r="C1534">
        <v>408</v>
      </c>
      <c r="G1534">
        <v>1305</v>
      </c>
    </row>
    <row r="1535" spans="1:7">
      <c r="A1535" t="s">
        <v>801</v>
      </c>
      <c r="B1535">
        <v>350</v>
      </c>
      <c r="G1535">
        <v>350</v>
      </c>
    </row>
    <row r="1536" spans="1:7">
      <c r="A1536" t="s">
        <v>780</v>
      </c>
      <c r="D1536">
        <v>140</v>
      </c>
      <c r="G1536">
        <v>140</v>
      </c>
    </row>
    <row r="1537" spans="1:7">
      <c r="A1537" t="s">
        <v>699</v>
      </c>
      <c r="C1537">
        <v>1174</v>
      </c>
      <c r="D1537">
        <v>1060</v>
      </c>
      <c r="E1537">
        <v>818</v>
      </c>
      <c r="F1537">
        <v>441</v>
      </c>
      <c r="G1537">
        <v>3493</v>
      </c>
    </row>
    <row r="1538" spans="1:7">
      <c r="A1538" t="s">
        <v>709</v>
      </c>
      <c r="C1538">
        <v>521</v>
      </c>
      <c r="D1538">
        <v>701</v>
      </c>
      <c r="E1538">
        <v>707</v>
      </c>
      <c r="F1538">
        <v>512</v>
      </c>
      <c r="G1538">
        <v>2441</v>
      </c>
    </row>
    <row r="1539" spans="1:7">
      <c r="A1539" t="s">
        <v>603</v>
      </c>
      <c r="C1539">
        <v>473</v>
      </c>
      <c r="D1539">
        <v>1258</v>
      </c>
      <c r="E1539">
        <v>1494</v>
      </c>
      <c r="G1539">
        <v>3225</v>
      </c>
    </row>
    <row r="1540" spans="1:7">
      <c r="A1540" t="s">
        <v>622</v>
      </c>
      <c r="D1540">
        <v>873</v>
      </c>
      <c r="E1540">
        <v>449</v>
      </c>
      <c r="G1540">
        <v>1322</v>
      </c>
    </row>
    <row r="1541" spans="1:7">
      <c r="A1541" t="s">
        <v>1536</v>
      </c>
      <c r="F1541">
        <v>1540</v>
      </c>
      <c r="G1541">
        <v>1540</v>
      </c>
    </row>
    <row r="1542" spans="1:7">
      <c r="A1542" t="s">
        <v>473</v>
      </c>
      <c r="B1542">
        <v>3550</v>
      </c>
      <c r="C1542">
        <v>3704</v>
      </c>
      <c r="D1542">
        <v>5467</v>
      </c>
      <c r="E1542">
        <v>4118</v>
      </c>
      <c r="F1542">
        <v>3123</v>
      </c>
      <c r="G1542">
        <v>19962</v>
      </c>
    </row>
    <row r="1545" spans="1:7">
      <c r="A1545" s="12" t="s">
        <v>1458</v>
      </c>
      <c r="B1545" s="12" t="s">
        <v>1457</v>
      </c>
    </row>
    <row r="1546" spans="1:7">
      <c r="A1546" s="12" t="s">
        <v>1459</v>
      </c>
      <c r="B1546" s="48">
        <v>46153</v>
      </c>
      <c r="C1546" t="s">
        <v>473</v>
      </c>
    </row>
    <row r="1547" spans="1:7">
      <c r="A1547" t="s">
        <v>620</v>
      </c>
      <c r="B1547">
        <v>1627</v>
      </c>
      <c r="C1547">
        <v>1627</v>
      </c>
    </row>
    <row r="1548" spans="1:7">
      <c r="A1548" t="s">
        <v>596</v>
      </c>
    </row>
    <row r="1549" spans="1:7">
      <c r="A1549" t="s">
        <v>780</v>
      </c>
    </row>
    <row r="1550" spans="1:7">
      <c r="A1550" t="s">
        <v>699</v>
      </c>
    </row>
    <row r="1551" spans="1:7">
      <c r="A1551" t="s">
        <v>709</v>
      </c>
    </row>
    <row r="1552" spans="1:7">
      <c r="A1552" t="s">
        <v>603</v>
      </c>
    </row>
    <row r="1553" spans="1:3">
      <c r="A1553" t="s">
        <v>624</v>
      </c>
    </row>
    <row r="1554" spans="1:3">
      <c r="A1554" t="s">
        <v>681</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600</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600</v>
      </c>
      <c r="B2023" s="175" t="s">
        <v>1466</v>
      </c>
      <c r="C2023" s="239">
        <v>45974</v>
      </c>
      <c r="D2023" s="11">
        <v>325</v>
      </c>
      <c r="G2023" t="s">
        <v>2183</v>
      </c>
    </row>
    <row r="2024" spans="1:7" ht="15.75">
      <c r="A2024" s="11" t="s">
        <v>600</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600</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600</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3"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3" t="s">
        <v>1765</v>
      </c>
      <c r="G2806" t="s">
        <v>1463</v>
      </c>
    </row>
    <row r="2807" spans="1:7">
      <c r="A2807" s="244" t="s">
        <v>1005</v>
      </c>
      <c r="B2807" s="244" t="s">
        <v>1466</v>
      </c>
      <c r="C2807" s="23">
        <v>46100</v>
      </c>
      <c r="E2807" s="74">
        <v>679</v>
      </c>
      <c r="F2807" s="240"/>
      <c r="G2807" t="s">
        <v>1463</v>
      </c>
    </row>
    <row r="2808" spans="1:7">
      <c r="A2808" s="1229" t="s">
        <v>829</v>
      </c>
      <c r="B2808" s="1229" t="s">
        <v>58</v>
      </c>
      <c r="C2808" s="23">
        <v>46100</v>
      </c>
      <c r="D2808" s="11">
        <v>646</v>
      </c>
      <c r="G2808" t="s">
        <v>1463</v>
      </c>
    </row>
    <row r="2809" spans="1:7">
      <c r="A2809" s="1230" t="s">
        <v>948</v>
      </c>
      <c r="B2809" s="1230" t="s">
        <v>52</v>
      </c>
      <c r="C2809" s="23">
        <v>46100</v>
      </c>
      <c r="D2809" s="89">
        <v>1766</v>
      </c>
      <c r="F2809" s="11" t="s">
        <v>1966</v>
      </c>
      <c r="G2809" t="s">
        <v>1463</v>
      </c>
    </row>
    <row r="2810" spans="1:7">
      <c r="A2810" s="1230" t="s">
        <v>939</v>
      </c>
      <c r="B2810" s="1230" t="s">
        <v>54</v>
      </c>
      <c r="C2810" s="23">
        <v>46100</v>
      </c>
      <c r="D2810" s="11">
        <v>287</v>
      </c>
      <c r="F2810" s="11" t="s">
        <v>2509</v>
      </c>
      <c r="G2810" t="s">
        <v>1463</v>
      </c>
    </row>
    <row r="2811" spans="1:7">
      <c r="A2811" s="1231" t="s">
        <v>1198</v>
      </c>
      <c r="B2811" s="1230" t="s">
        <v>52</v>
      </c>
      <c r="C2811" s="23">
        <v>46100</v>
      </c>
      <c r="D2811" s="89">
        <v>1412</v>
      </c>
      <c r="G2811" t="s">
        <v>1463</v>
      </c>
    </row>
    <row r="2812" spans="1:7">
      <c r="A2812" s="1230" t="s">
        <v>902</v>
      </c>
      <c r="B2812" s="1230" t="s">
        <v>2382</v>
      </c>
      <c r="C2812" s="23">
        <v>46100</v>
      </c>
      <c r="E2812" s="250">
        <v>1678</v>
      </c>
      <c r="F2812" s="11" t="s">
        <v>2510</v>
      </c>
      <c r="G2812" t="s">
        <v>1463</v>
      </c>
    </row>
    <row r="2813" spans="1:7">
      <c r="A2813" s="1230" t="s">
        <v>954</v>
      </c>
      <c r="B2813" s="1230" t="s">
        <v>2382</v>
      </c>
      <c r="C2813" s="23">
        <v>46100</v>
      </c>
      <c r="E2813" s="74">
        <v>318</v>
      </c>
      <c r="F2813" s="1233" t="s">
        <v>2511</v>
      </c>
      <c r="G2813" t="s">
        <v>1463</v>
      </c>
    </row>
    <row r="2814" spans="1:7">
      <c r="A2814" s="1230" t="s">
        <v>902</v>
      </c>
      <c r="B2814" s="1230" t="s">
        <v>52</v>
      </c>
      <c r="C2814" s="23">
        <v>46100</v>
      </c>
      <c r="F2814" s="1234" t="s">
        <v>2512</v>
      </c>
      <c r="G2814" t="s">
        <v>1463</v>
      </c>
    </row>
    <row r="2815" spans="1:7">
      <c r="A2815" s="240" t="s">
        <v>1528</v>
      </c>
      <c r="B2815" s="240" t="s">
        <v>62</v>
      </c>
      <c r="C2815" s="23">
        <v>46100</v>
      </c>
      <c r="F2815" s="240" t="s">
        <v>1742</v>
      </c>
      <c r="G2815" t="s">
        <v>1463</v>
      </c>
    </row>
    <row r="2816" spans="1:7">
      <c r="A2816" s="1230" t="s">
        <v>948</v>
      </c>
      <c r="B2816" s="1230" t="s">
        <v>52</v>
      </c>
      <c r="C2816" s="23">
        <v>46101</v>
      </c>
      <c r="D2816" s="11">
        <v>41</v>
      </c>
      <c r="F2816" s="11" t="s">
        <v>1909</v>
      </c>
      <c r="G2816" t="s">
        <v>1463</v>
      </c>
    </row>
    <row r="2817" spans="1:7">
      <c r="A2817" s="1229" t="s">
        <v>829</v>
      </c>
      <c r="B2817" s="1229" t="s">
        <v>58</v>
      </c>
      <c r="C2817" s="23">
        <v>46101</v>
      </c>
      <c r="D2817" s="11">
        <v>212</v>
      </c>
      <c r="G2817" t="s">
        <v>1463</v>
      </c>
    </row>
    <row r="2818" spans="1:7">
      <c r="A2818" s="1231" t="s">
        <v>1198</v>
      </c>
      <c r="B2818" s="1230"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1" t="s">
        <v>829</v>
      </c>
      <c r="B2820" s="1241" t="s">
        <v>58</v>
      </c>
      <c r="C2820" s="23">
        <v>46104</v>
      </c>
      <c r="D2820" s="11">
        <v>225</v>
      </c>
      <c r="G2820" t="s">
        <v>1463</v>
      </c>
    </row>
    <row r="2821" spans="1:7">
      <c r="A2821" s="1242" t="s">
        <v>936</v>
      </c>
      <c r="B2821" s="1242" t="s">
        <v>54</v>
      </c>
      <c r="C2821" s="23">
        <v>46104</v>
      </c>
      <c r="F2821" s="1234" t="s">
        <v>1765</v>
      </c>
      <c r="G2821" t="s">
        <v>1463</v>
      </c>
    </row>
    <row r="2822" spans="1:7">
      <c r="A2822" s="1242" t="s">
        <v>939</v>
      </c>
      <c r="B2822" s="1242" t="s">
        <v>54</v>
      </c>
      <c r="C2822" s="23">
        <v>46104</v>
      </c>
      <c r="F2822" s="1234" t="s">
        <v>1765</v>
      </c>
      <c r="G2822" t="s">
        <v>1463</v>
      </c>
    </row>
    <row r="2823" spans="1:7">
      <c r="A2823" s="178" t="s">
        <v>925</v>
      </c>
      <c r="B2823" s="1242" t="s">
        <v>54</v>
      </c>
      <c r="C2823" s="23">
        <v>46104</v>
      </c>
      <c r="D2823" s="11">
        <v>735</v>
      </c>
      <c r="G2823" t="s">
        <v>1463</v>
      </c>
    </row>
    <row r="2824" spans="1:7">
      <c r="A2824" s="1229" t="s">
        <v>829</v>
      </c>
      <c r="B2824" s="1229" t="s">
        <v>58</v>
      </c>
      <c r="C2824" s="23">
        <v>46105</v>
      </c>
      <c r="D2824" s="11">
        <v>135</v>
      </c>
      <c r="G2824" t="s">
        <v>1463</v>
      </c>
    </row>
    <row r="2825" spans="1:7">
      <c r="A2825" s="1230" t="s">
        <v>1532</v>
      </c>
      <c r="B2825" s="1230" t="s">
        <v>1466</v>
      </c>
      <c r="C2825" s="23">
        <v>46105</v>
      </c>
      <c r="D2825" s="11">
        <v>513</v>
      </c>
      <c r="G2825" t="s">
        <v>1463</v>
      </c>
    </row>
    <row r="2826" spans="1:7">
      <c r="A2826" s="1230" t="s">
        <v>830</v>
      </c>
      <c r="B2826" s="1230" t="s">
        <v>2514</v>
      </c>
      <c r="C2826" s="23">
        <v>46105</v>
      </c>
      <c r="F2826" s="1234" t="s">
        <v>1742</v>
      </c>
      <c r="G2826" t="s">
        <v>1463</v>
      </c>
    </row>
    <row r="2827" spans="1:7">
      <c r="A2827" s="1230" t="s">
        <v>925</v>
      </c>
      <c r="B2827" s="1230"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29" t="s">
        <v>829</v>
      </c>
      <c r="B2830" s="1229" t="s">
        <v>58</v>
      </c>
      <c r="C2830" s="23">
        <v>46106</v>
      </c>
      <c r="D2830" s="11">
        <v>278</v>
      </c>
      <c r="F2830" s="11" t="s">
        <v>2516</v>
      </c>
      <c r="G2830" t="s">
        <v>1463</v>
      </c>
    </row>
    <row r="2831" spans="1:7">
      <c r="A2831" s="1230" t="s">
        <v>925</v>
      </c>
      <c r="B2831" s="1230" t="s">
        <v>54</v>
      </c>
      <c r="C2831" s="23">
        <v>46106</v>
      </c>
      <c r="D2831" s="11">
        <v>897</v>
      </c>
      <c r="F2831" s="11" t="s">
        <v>2116</v>
      </c>
      <c r="G2831" t="s">
        <v>1463</v>
      </c>
    </row>
    <row r="2832" spans="1:7">
      <c r="A2832" s="1230" t="s">
        <v>948</v>
      </c>
      <c r="B2832" s="1230" t="s">
        <v>2382</v>
      </c>
      <c r="C2832" s="23">
        <v>46106</v>
      </c>
      <c r="E2832" s="250">
        <v>8226</v>
      </c>
      <c r="F2832" s="11" t="s">
        <v>2517</v>
      </c>
      <c r="G2832" t="s">
        <v>1463</v>
      </c>
    </row>
    <row r="2833" spans="1:7">
      <c r="A2833" s="1230" t="s">
        <v>829</v>
      </c>
      <c r="B2833" s="1230" t="s">
        <v>1466</v>
      </c>
      <c r="C2833" s="23">
        <v>46106</v>
      </c>
      <c r="D2833" s="11">
        <v>216</v>
      </c>
      <c r="G2833" t="s">
        <v>1463</v>
      </c>
    </row>
    <row r="2834" spans="1:7">
      <c r="A2834" s="1230" t="s">
        <v>1198</v>
      </c>
      <c r="B2834" s="1230" t="s">
        <v>52</v>
      </c>
      <c r="C2834" s="23">
        <v>46106</v>
      </c>
      <c r="D2834" s="89">
        <v>2020</v>
      </c>
      <c r="G2834" t="s">
        <v>1463</v>
      </c>
    </row>
    <row r="2835" spans="1:7">
      <c r="A2835" s="1230" t="s">
        <v>1203</v>
      </c>
      <c r="B2835" s="1230" t="s">
        <v>1466</v>
      </c>
      <c r="C2835" s="23">
        <v>46106</v>
      </c>
      <c r="F2835" s="11" t="s">
        <v>1742</v>
      </c>
      <c r="G2835" t="s">
        <v>1463</v>
      </c>
    </row>
    <row r="2836" spans="1:7">
      <c r="A2836" s="1230" t="s">
        <v>1196</v>
      </c>
      <c r="B2836" s="1230" t="s">
        <v>1466</v>
      </c>
      <c r="C2836" s="23">
        <v>46106</v>
      </c>
      <c r="D2836" s="11">
        <v>7</v>
      </c>
      <c r="F2836" s="11" t="s">
        <v>1594</v>
      </c>
      <c r="G2836" t="s">
        <v>1463</v>
      </c>
    </row>
    <row r="2837" spans="1:7">
      <c r="A2837" s="1230" t="s">
        <v>830</v>
      </c>
      <c r="B2837" s="1230" t="s">
        <v>2518</v>
      </c>
      <c r="C2837" s="23">
        <v>46106</v>
      </c>
      <c r="D2837" s="11">
        <v>172</v>
      </c>
      <c r="G2837" t="s">
        <v>1463</v>
      </c>
    </row>
    <row r="2838" spans="1:7">
      <c r="A2838" s="240" t="s">
        <v>510</v>
      </c>
      <c r="B2838" s="1230" t="s">
        <v>1466</v>
      </c>
      <c r="C2838" s="23">
        <v>46107</v>
      </c>
      <c r="E2838" s="250">
        <v>2676</v>
      </c>
      <c r="G2838" t="s">
        <v>1463</v>
      </c>
    </row>
    <row r="2839" spans="1:7">
      <c r="A2839" s="1229" t="s">
        <v>829</v>
      </c>
      <c r="B2839" s="1229" t="s">
        <v>58</v>
      </c>
      <c r="C2839" s="23">
        <v>46107</v>
      </c>
      <c r="D2839" s="11">
        <v>333</v>
      </c>
      <c r="G2839" t="s">
        <v>1463</v>
      </c>
    </row>
    <row r="2840" spans="1:7">
      <c r="A2840" s="1230" t="s">
        <v>912</v>
      </c>
      <c r="B2840" s="1230" t="s">
        <v>54</v>
      </c>
      <c r="C2840" s="23">
        <v>46107</v>
      </c>
      <c r="D2840" s="11">
        <v>438</v>
      </c>
      <c r="G2840" t="s">
        <v>1463</v>
      </c>
    </row>
    <row r="2841" spans="1:7">
      <c r="A2841" s="1230" t="s">
        <v>925</v>
      </c>
      <c r="B2841" s="1230" t="s">
        <v>54</v>
      </c>
      <c r="C2841" s="23">
        <v>46107</v>
      </c>
      <c r="D2841" s="11">
        <v>583</v>
      </c>
      <c r="F2841" s="11" t="s">
        <v>2519</v>
      </c>
      <c r="G2841" t="s">
        <v>1463</v>
      </c>
    </row>
    <row r="2842" spans="1:7">
      <c r="A2842" s="1230" t="s">
        <v>1198</v>
      </c>
      <c r="B2842" s="1230" t="s">
        <v>52</v>
      </c>
      <c r="C2842" s="23">
        <v>46107</v>
      </c>
      <c r="D2842" s="89">
        <v>1855</v>
      </c>
      <c r="G2842" t="s">
        <v>1463</v>
      </c>
    </row>
    <row r="2843" spans="1:7">
      <c r="A2843" s="178" t="s">
        <v>1209</v>
      </c>
      <c r="B2843" s="1242" t="s">
        <v>1466</v>
      </c>
      <c r="C2843" s="23">
        <v>46107</v>
      </c>
      <c r="D2843" s="11">
        <v>265</v>
      </c>
      <c r="G2843" t="s">
        <v>1463</v>
      </c>
    </row>
    <row r="2844" spans="1:7">
      <c r="A2844" s="1229" t="s">
        <v>829</v>
      </c>
      <c r="B2844" s="1229" t="s">
        <v>58</v>
      </c>
      <c r="C2844" s="23">
        <v>46108</v>
      </c>
      <c r="D2844" s="11">
        <v>377</v>
      </c>
      <c r="G2844" t="s">
        <v>1463</v>
      </c>
    </row>
    <row r="2845" spans="1:7">
      <c r="A2845" s="1230" t="s">
        <v>1198</v>
      </c>
      <c r="B2845" s="1230" t="s">
        <v>52</v>
      </c>
      <c r="C2845" s="23">
        <v>46108</v>
      </c>
      <c r="D2845" s="89">
        <v>1609</v>
      </c>
      <c r="G2845" t="s">
        <v>1463</v>
      </c>
    </row>
    <row r="2846" spans="1:7">
      <c r="A2846" s="178" t="s">
        <v>1209</v>
      </c>
      <c r="B2846" s="1242" t="s">
        <v>1466</v>
      </c>
      <c r="C2846" s="23">
        <v>46108</v>
      </c>
      <c r="D2846" s="11">
        <v>372</v>
      </c>
      <c r="G2846" t="s">
        <v>1463</v>
      </c>
    </row>
    <row r="2847" spans="1:7">
      <c r="A2847" s="1241" t="s">
        <v>829</v>
      </c>
      <c r="B2847" s="1241" t="s">
        <v>58</v>
      </c>
      <c r="C2847" s="23">
        <v>46111</v>
      </c>
      <c r="D2847" s="11">
        <v>526</v>
      </c>
      <c r="G2847" t="s">
        <v>1463</v>
      </c>
    </row>
    <row r="2848" spans="1:7">
      <c r="A2848" s="1242" t="s">
        <v>810</v>
      </c>
      <c r="B2848" s="1242" t="s">
        <v>54</v>
      </c>
      <c r="C2848" s="23">
        <v>46111</v>
      </c>
      <c r="D2848" s="11">
        <v>978</v>
      </c>
      <c r="G2848" t="s">
        <v>1463</v>
      </c>
    </row>
    <row r="2849" spans="1:7">
      <c r="A2849" s="1242" t="s">
        <v>1206</v>
      </c>
      <c r="B2849" s="1242" t="s">
        <v>1466</v>
      </c>
      <c r="C2849" s="23">
        <v>46111</v>
      </c>
      <c r="D2849" s="11">
        <v>195</v>
      </c>
      <c r="G2849" t="s">
        <v>1463</v>
      </c>
    </row>
    <row r="2850" spans="1:7">
      <c r="A2850" s="1242" t="s">
        <v>1209</v>
      </c>
      <c r="B2850" s="1242" t="s">
        <v>1466</v>
      </c>
      <c r="C2850" s="23">
        <v>46111</v>
      </c>
      <c r="D2850" s="11">
        <v>396</v>
      </c>
      <c r="G2850" t="s">
        <v>1463</v>
      </c>
    </row>
    <row r="2851" spans="1:7">
      <c r="A2851" s="1242" t="s">
        <v>1201</v>
      </c>
      <c r="B2851" s="1242" t="s">
        <v>52</v>
      </c>
      <c r="C2851" s="23">
        <v>46111</v>
      </c>
      <c r="D2851" s="11">
        <v>788</v>
      </c>
      <c r="G2851" t="s">
        <v>1463</v>
      </c>
    </row>
    <row r="2852" spans="1:7">
      <c r="A2852" s="1242" t="s">
        <v>1198</v>
      </c>
      <c r="B2852" s="1242" t="s">
        <v>52</v>
      </c>
      <c r="C2852" s="23">
        <v>46111</v>
      </c>
      <c r="F2852" s="11" t="s">
        <v>1742</v>
      </c>
      <c r="G2852" t="s">
        <v>1463</v>
      </c>
    </row>
    <row r="2853" spans="1:7">
      <c r="A2853" s="240" t="s">
        <v>1533</v>
      </c>
      <c r="B2853" s="1242" t="s">
        <v>1466</v>
      </c>
      <c r="C2853" s="23">
        <v>46112</v>
      </c>
      <c r="D2853" s="11">
        <v>55</v>
      </c>
      <c r="G2853" t="s">
        <v>1463</v>
      </c>
    </row>
    <row r="2854" spans="1:7">
      <c r="A2854" s="1229" t="s">
        <v>829</v>
      </c>
      <c r="B2854" s="1229" t="s">
        <v>58</v>
      </c>
      <c r="C2854" s="23">
        <v>46112</v>
      </c>
      <c r="D2854" s="11">
        <v>36</v>
      </c>
      <c r="F2854" s="11" t="s">
        <v>2520</v>
      </c>
      <c r="G2854" t="s">
        <v>1463</v>
      </c>
    </row>
    <row r="2855" spans="1:7">
      <c r="A2855" s="1230" t="s">
        <v>810</v>
      </c>
      <c r="B2855" s="1230" t="s">
        <v>54</v>
      </c>
      <c r="C2855" s="23">
        <v>46112</v>
      </c>
      <c r="D2855" s="89">
        <v>1555</v>
      </c>
      <c r="G2855" t="s">
        <v>1463</v>
      </c>
    </row>
    <row r="2856" spans="1:7">
      <c r="A2856" s="1230" t="s">
        <v>1201</v>
      </c>
      <c r="B2856" s="1230" t="s">
        <v>52</v>
      </c>
      <c r="C2856" s="23">
        <v>46112</v>
      </c>
      <c r="D2856" s="89">
        <v>1083</v>
      </c>
      <c r="F2856" s="11" t="s">
        <v>1923</v>
      </c>
      <c r="G2856" t="s">
        <v>1463</v>
      </c>
    </row>
    <row r="2857" spans="1:7">
      <c r="A2857" s="1230" t="s">
        <v>1198</v>
      </c>
      <c r="B2857" s="1230" t="s">
        <v>52</v>
      </c>
      <c r="C2857" s="23">
        <v>46112</v>
      </c>
      <c r="D2857" s="89">
        <v>1420</v>
      </c>
      <c r="G2857" t="s">
        <v>1463</v>
      </c>
    </row>
    <row r="2858" spans="1:7">
      <c r="A2858" s="1230" t="s">
        <v>874</v>
      </c>
      <c r="B2858" s="1230" t="s">
        <v>52</v>
      </c>
      <c r="C2858" s="23">
        <v>46112</v>
      </c>
      <c r="D2858" s="11">
        <v>551</v>
      </c>
      <c r="F2858" s="11" t="s">
        <v>1606</v>
      </c>
      <c r="G2858" t="s">
        <v>1463</v>
      </c>
    </row>
    <row r="2859" spans="1:7">
      <c r="A2859" s="1229" t="s">
        <v>829</v>
      </c>
      <c r="B2859" s="1229" t="s">
        <v>58</v>
      </c>
      <c r="C2859" s="23">
        <v>46113</v>
      </c>
      <c r="D2859" s="11">
        <v>12</v>
      </c>
      <c r="F2859" s="11" t="s">
        <v>2521</v>
      </c>
      <c r="G2859" t="s">
        <v>1464</v>
      </c>
    </row>
    <row r="2860" spans="1:7">
      <c r="A2860" s="1230" t="s">
        <v>810</v>
      </c>
      <c r="B2860" s="1230" t="s">
        <v>54</v>
      </c>
      <c r="C2860" s="23">
        <v>46113</v>
      </c>
      <c r="D2860" s="89">
        <v>1095</v>
      </c>
      <c r="G2860" t="s">
        <v>1464</v>
      </c>
    </row>
    <row r="2861" spans="1:7">
      <c r="A2861" s="1230" t="s">
        <v>1206</v>
      </c>
      <c r="B2861" s="1230" t="s">
        <v>1466</v>
      </c>
      <c r="C2861" s="23">
        <v>46113</v>
      </c>
      <c r="D2861" s="11">
        <v>349</v>
      </c>
      <c r="G2861" t="s">
        <v>1464</v>
      </c>
    </row>
    <row r="2862" spans="1:7">
      <c r="A2862" s="1230" t="s">
        <v>1198</v>
      </c>
      <c r="B2862" s="1230" t="s">
        <v>52</v>
      </c>
      <c r="C2862" s="23">
        <v>46113</v>
      </c>
      <c r="D2862" s="89">
        <v>1208</v>
      </c>
      <c r="G2862" t="s">
        <v>1464</v>
      </c>
    </row>
    <row r="2863" spans="1:7">
      <c r="A2863" s="1230" t="s">
        <v>874</v>
      </c>
      <c r="B2863" s="1230" t="s">
        <v>52</v>
      </c>
      <c r="C2863" s="23">
        <v>46113</v>
      </c>
      <c r="D2863" s="89">
        <v>1606</v>
      </c>
      <c r="G2863" t="s">
        <v>1464</v>
      </c>
    </row>
    <row r="2864" spans="1:7">
      <c r="A2864" s="1229" t="s">
        <v>829</v>
      </c>
      <c r="B2864" s="1229" t="s">
        <v>58</v>
      </c>
      <c r="C2864" s="23">
        <v>46114</v>
      </c>
      <c r="F2864" s="11" t="s">
        <v>2522</v>
      </c>
      <c r="G2864" t="s">
        <v>1464</v>
      </c>
    </row>
    <row r="2865" spans="1:7">
      <c r="A2865" s="1230" t="s">
        <v>829</v>
      </c>
      <c r="B2865" s="1230" t="s">
        <v>1466</v>
      </c>
      <c r="C2865" s="23">
        <v>46114</v>
      </c>
      <c r="E2865" s="74">
        <v>106</v>
      </c>
      <c r="F2865" s="11" t="s">
        <v>1594</v>
      </c>
      <c r="G2865" t="s">
        <v>1464</v>
      </c>
    </row>
    <row r="2866" spans="1:7">
      <c r="A2866" s="1230" t="s">
        <v>810</v>
      </c>
      <c r="B2866" s="1230" t="s">
        <v>54</v>
      </c>
      <c r="C2866" s="23">
        <v>46114</v>
      </c>
      <c r="F2866" s="11" t="s">
        <v>1594</v>
      </c>
      <c r="G2866" t="s">
        <v>1464</v>
      </c>
    </row>
    <row r="2867" spans="1:7">
      <c r="A2867" s="1230" t="s">
        <v>1209</v>
      </c>
      <c r="B2867" s="1230" t="s">
        <v>1466</v>
      </c>
      <c r="C2867" s="23">
        <v>46114</v>
      </c>
      <c r="D2867" s="11">
        <v>145</v>
      </c>
      <c r="G2867" t="s">
        <v>1464</v>
      </c>
    </row>
    <row r="2868" spans="1:7">
      <c r="A2868" s="1230" t="s">
        <v>1206</v>
      </c>
      <c r="B2868" s="1230" t="s">
        <v>52</v>
      </c>
      <c r="C2868" s="23">
        <v>46114</v>
      </c>
      <c r="D2868" s="11">
        <v>790</v>
      </c>
      <c r="G2868" t="s">
        <v>1464</v>
      </c>
    </row>
    <row r="2869" spans="1:7">
      <c r="A2869" s="1230" t="s">
        <v>1198</v>
      </c>
      <c r="B2869" s="1230" t="s">
        <v>52</v>
      </c>
      <c r="C2869" s="23">
        <v>46114</v>
      </c>
      <c r="D2869" s="11">
        <v>596</v>
      </c>
      <c r="G2869" t="s">
        <v>1464</v>
      </c>
    </row>
    <row r="2870" spans="1:7">
      <c r="A2870" s="178" t="s">
        <v>1514</v>
      </c>
      <c r="B2870" s="1230" t="s">
        <v>1466</v>
      </c>
      <c r="C2870" s="23">
        <v>46115</v>
      </c>
      <c r="F2870" s="11" t="s">
        <v>104</v>
      </c>
      <c r="G2870" t="s">
        <v>1464</v>
      </c>
    </row>
    <row r="2871" spans="1:7">
      <c r="A2871" s="178" t="s">
        <v>883</v>
      </c>
      <c r="B2871" s="1230" t="s">
        <v>52</v>
      </c>
      <c r="C2871" s="23">
        <v>46115</v>
      </c>
      <c r="D2871" s="11">
        <v>752</v>
      </c>
      <c r="F2871" s="11" t="s">
        <v>1906</v>
      </c>
      <c r="G2871" t="s">
        <v>1464</v>
      </c>
    </row>
    <row r="2872" spans="1:7">
      <c r="A2872" s="178" t="s">
        <v>1206</v>
      </c>
      <c r="B2872" s="1230" t="s">
        <v>52</v>
      </c>
      <c r="C2872" s="23">
        <v>46115</v>
      </c>
      <c r="D2872" s="11">
        <v>15</v>
      </c>
      <c r="G2872" t="s">
        <v>1464</v>
      </c>
    </row>
    <row r="2873" spans="1:7">
      <c r="A2873" s="178" t="s">
        <v>1209</v>
      </c>
      <c r="B2873" s="1230" t="s">
        <v>52</v>
      </c>
      <c r="C2873" s="23">
        <v>46115</v>
      </c>
      <c r="F2873" s="11" t="s">
        <v>1906</v>
      </c>
      <c r="G2873" t="s">
        <v>1464</v>
      </c>
    </row>
    <row r="2874" spans="1:7">
      <c r="A2874" s="178" t="s">
        <v>1514</v>
      </c>
      <c r="B2874" s="1230" t="s">
        <v>1466</v>
      </c>
      <c r="C2874" s="23">
        <v>46118</v>
      </c>
      <c r="F2874" s="11" t="s">
        <v>104</v>
      </c>
      <c r="G2874" t="s">
        <v>1464</v>
      </c>
    </row>
    <row r="2875" spans="1:7">
      <c r="A2875" s="1229" t="s">
        <v>812</v>
      </c>
      <c r="B2875" s="1229" t="s">
        <v>54</v>
      </c>
      <c r="C2875" s="23">
        <v>46118</v>
      </c>
      <c r="D2875" s="89">
        <v>1360</v>
      </c>
      <c r="G2875" t="s">
        <v>1464</v>
      </c>
    </row>
    <row r="2876" spans="1:7">
      <c r="A2876" s="1229" t="s">
        <v>386</v>
      </c>
      <c r="B2876" s="1229" t="s">
        <v>1466</v>
      </c>
      <c r="C2876" s="23">
        <v>46119</v>
      </c>
      <c r="F2876" s="11" t="s">
        <v>104</v>
      </c>
      <c r="G2876" t="s">
        <v>1464</v>
      </c>
    </row>
    <row r="2877" spans="1:7">
      <c r="A2877" s="1229" t="s">
        <v>877</v>
      </c>
      <c r="B2877" s="1229" t="s">
        <v>2109</v>
      </c>
      <c r="C2877" s="23">
        <v>46119</v>
      </c>
      <c r="D2877" s="11">
        <v>102</v>
      </c>
      <c r="F2877" s="11" t="s">
        <v>1901</v>
      </c>
      <c r="G2877" t="s">
        <v>1464</v>
      </c>
    </row>
    <row r="2878" spans="1:7">
      <c r="A2878" s="1230" t="s">
        <v>880</v>
      </c>
      <c r="B2878" s="1230" t="s">
        <v>2109</v>
      </c>
      <c r="C2878" s="23">
        <v>46119</v>
      </c>
      <c r="D2878" s="11">
        <v>417</v>
      </c>
      <c r="F2878" s="11" t="s">
        <v>1606</v>
      </c>
      <c r="G2878" t="s">
        <v>1464</v>
      </c>
    </row>
    <row r="2879" spans="1:7">
      <c r="A2879" s="1230" t="s">
        <v>1198</v>
      </c>
      <c r="B2879" s="1230" t="s">
        <v>52</v>
      </c>
      <c r="C2879" s="23">
        <v>46119</v>
      </c>
      <c r="F2879" s="11" t="s">
        <v>2523</v>
      </c>
      <c r="G2879" t="s">
        <v>1464</v>
      </c>
    </row>
    <row r="2880" spans="1:7">
      <c r="A2880" s="1230" t="s">
        <v>812</v>
      </c>
      <c r="B2880" s="1230" t="s">
        <v>54</v>
      </c>
      <c r="C2880" s="23">
        <v>46119</v>
      </c>
      <c r="F2880" s="11" t="s">
        <v>1627</v>
      </c>
      <c r="G2880" t="s">
        <v>1464</v>
      </c>
    </row>
    <row r="2881" spans="1:7">
      <c r="A2881" s="1230" t="s">
        <v>810</v>
      </c>
      <c r="B2881" s="1230"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29" t="s">
        <v>818</v>
      </c>
      <c r="B2889" s="1230" t="s">
        <v>52</v>
      </c>
      <c r="C2889" s="23">
        <v>46120</v>
      </c>
      <c r="D2889" s="89">
        <v>1036</v>
      </c>
      <c r="G2889" t="s">
        <v>1464</v>
      </c>
    </row>
    <row r="2890" spans="1:7">
      <c r="A2890" s="1229" t="s">
        <v>818</v>
      </c>
      <c r="B2890" s="1230" t="s">
        <v>52</v>
      </c>
      <c r="C2890" s="23">
        <v>46121</v>
      </c>
      <c r="D2890" s="89"/>
      <c r="F2890" s="11" t="s">
        <v>1906</v>
      </c>
      <c r="G2890" t="s">
        <v>1464</v>
      </c>
    </row>
    <row r="2891" spans="1:7">
      <c r="A2891" s="178" t="s">
        <v>820</v>
      </c>
      <c r="B2891" s="1230" t="s">
        <v>54</v>
      </c>
      <c r="C2891" s="23">
        <v>46122</v>
      </c>
      <c r="D2891" s="11">
        <v>891</v>
      </c>
      <c r="G2891" t="s">
        <v>1464</v>
      </c>
    </row>
    <row r="2892" spans="1:7">
      <c r="A2892" s="178" t="s">
        <v>820</v>
      </c>
      <c r="B2892" s="1230" t="s">
        <v>54</v>
      </c>
      <c r="C2892" s="23">
        <v>46125</v>
      </c>
      <c r="D2892" s="89">
        <v>2719</v>
      </c>
      <c r="G2892" t="s">
        <v>1464</v>
      </c>
    </row>
    <row r="2893" spans="1:7">
      <c r="A2893" s="1229" t="s">
        <v>820</v>
      </c>
      <c r="B2893" s="1229" t="s">
        <v>54</v>
      </c>
      <c r="C2893" s="23">
        <v>46126</v>
      </c>
      <c r="D2893" s="89">
        <v>2206</v>
      </c>
      <c r="G2893" t="s">
        <v>1464</v>
      </c>
    </row>
    <row r="2894" spans="1:7">
      <c r="A2894" s="1230" t="s">
        <v>810</v>
      </c>
      <c r="B2894" s="1230" t="s">
        <v>2186</v>
      </c>
      <c r="C2894" s="23">
        <v>46126</v>
      </c>
      <c r="E2894" s="250">
        <v>4672</v>
      </c>
      <c r="F2894" s="11" t="s">
        <v>2532</v>
      </c>
      <c r="G2894" t="s">
        <v>1464</v>
      </c>
    </row>
    <row r="2895" spans="1:7">
      <c r="A2895" s="1230" t="s">
        <v>812</v>
      </c>
      <c r="B2895" s="1230" t="s">
        <v>2186</v>
      </c>
      <c r="C2895" s="23">
        <v>46126</v>
      </c>
      <c r="E2895" s="250">
        <v>1850</v>
      </c>
      <c r="F2895" s="11" t="s">
        <v>2533</v>
      </c>
      <c r="G2895" t="s">
        <v>1464</v>
      </c>
    </row>
    <row r="2896" spans="1:7">
      <c r="A2896" s="1230" t="s">
        <v>1198</v>
      </c>
      <c r="B2896" s="1230" t="s">
        <v>2382</v>
      </c>
      <c r="C2896" s="23">
        <v>46126</v>
      </c>
      <c r="E2896" s="250">
        <v>14650</v>
      </c>
      <c r="F2896" s="11" t="s">
        <v>2534</v>
      </c>
      <c r="G2896" t="s">
        <v>1464</v>
      </c>
    </row>
    <row r="2897" spans="1:7">
      <c r="A2897" s="1229" t="s">
        <v>820</v>
      </c>
      <c r="B2897" s="1229" t="s">
        <v>54</v>
      </c>
      <c r="C2897" s="23">
        <v>46127</v>
      </c>
      <c r="D2897" s="89">
        <v>2612</v>
      </c>
      <c r="G2897" t="s">
        <v>1464</v>
      </c>
    </row>
    <row r="2898" spans="1:7">
      <c r="A2898" s="178" t="s">
        <v>877</v>
      </c>
      <c r="B2898" s="1230" t="s">
        <v>1466</v>
      </c>
      <c r="C2898" s="23">
        <v>46127</v>
      </c>
      <c r="E2898" s="74">
        <v>300</v>
      </c>
      <c r="F2898" s="11" t="s">
        <v>2535</v>
      </c>
      <c r="G2898" t="s">
        <v>1464</v>
      </c>
    </row>
    <row r="2899" spans="1:7">
      <c r="A2899" s="178" t="s">
        <v>880</v>
      </c>
      <c r="B2899" s="1230" t="s">
        <v>1466</v>
      </c>
      <c r="C2899" s="23">
        <v>46127</v>
      </c>
      <c r="E2899" s="74">
        <v>688</v>
      </c>
      <c r="F2899" s="11" t="s">
        <v>2536</v>
      </c>
      <c r="G2899" t="s">
        <v>1464</v>
      </c>
    </row>
    <row r="2900" spans="1:7">
      <c r="A2900" s="1229" t="s">
        <v>820</v>
      </c>
      <c r="B2900" s="1229" t="s">
        <v>54</v>
      </c>
      <c r="C2900" s="23">
        <v>46128</v>
      </c>
      <c r="D2900" s="89">
        <v>1765</v>
      </c>
      <c r="G2900" t="s">
        <v>1464</v>
      </c>
    </row>
    <row r="2901" spans="1:7">
      <c r="A2901" s="1230" t="s">
        <v>810</v>
      </c>
      <c r="B2901" s="1230" t="s">
        <v>1466</v>
      </c>
      <c r="C2901" s="23">
        <v>46128</v>
      </c>
      <c r="F2901" s="11" t="s">
        <v>2537</v>
      </c>
      <c r="G2901" t="s">
        <v>1464</v>
      </c>
    </row>
    <row r="2902" spans="1:7">
      <c r="A2902" s="1230" t="s">
        <v>1534</v>
      </c>
      <c r="B2902" s="1230" t="s">
        <v>1466</v>
      </c>
      <c r="C2902" s="23">
        <v>46128</v>
      </c>
      <c r="F2902" s="11" t="s">
        <v>2537</v>
      </c>
      <c r="G2902" t="s">
        <v>1464</v>
      </c>
    </row>
    <row r="2903" spans="1:7">
      <c r="A2903" s="1230" t="s">
        <v>804</v>
      </c>
      <c r="B2903" s="1230" t="s">
        <v>52</v>
      </c>
      <c r="C2903" s="23">
        <v>46128</v>
      </c>
      <c r="D2903" s="11">
        <v>407</v>
      </c>
      <c r="G2903" t="s">
        <v>1464</v>
      </c>
    </row>
    <row r="2904" spans="1:7">
      <c r="A2904" s="1229" t="s">
        <v>820</v>
      </c>
      <c r="B2904" s="1229" t="s">
        <v>54</v>
      </c>
      <c r="C2904" s="23">
        <v>46129</v>
      </c>
      <c r="D2904" s="89">
        <v>1356</v>
      </c>
      <c r="G2904" t="s">
        <v>1464</v>
      </c>
    </row>
    <row r="2905" spans="1:7">
      <c r="A2905" s="1229" t="s">
        <v>823</v>
      </c>
      <c r="B2905" s="1229" t="s">
        <v>1466</v>
      </c>
      <c r="C2905" s="23">
        <v>46129</v>
      </c>
      <c r="D2905" s="11">
        <v>67</v>
      </c>
      <c r="G2905" t="s">
        <v>1464</v>
      </c>
    </row>
    <row r="2906" spans="1:7">
      <c r="A2906" s="1230" t="s">
        <v>804</v>
      </c>
      <c r="B2906" s="1230" t="s">
        <v>52</v>
      </c>
      <c r="C2906" s="23">
        <v>46129</v>
      </c>
      <c r="F2906" s="11" t="s">
        <v>2538</v>
      </c>
      <c r="G2906" t="s">
        <v>1464</v>
      </c>
    </row>
    <row r="2907" spans="1:7">
      <c r="A2907" s="1229" t="s">
        <v>804</v>
      </c>
      <c r="B2907" s="1229" t="s">
        <v>52</v>
      </c>
      <c r="C2907" s="23">
        <v>46132</v>
      </c>
      <c r="D2907" s="11">
        <v>940</v>
      </c>
      <c r="G2907" t="s">
        <v>1464</v>
      </c>
    </row>
    <row r="2908" spans="1:7">
      <c r="A2908" s="1230" t="s">
        <v>820</v>
      </c>
      <c r="B2908" s="1230" t="s">
        <v>54</v>
      </c>
      <c r="C2908" s="23">
        <v>46132</v>
      </c>
      <c r="D2908" s="89">
        <v>1212</v>
      </c>
      <c r="G2908" t="s">
        <v>1464</v>
      </c>
    </row>
    <row r="2909" spans="1:7">
      <c r="A2909" s="1230" t="s">
        <v>818</v>
      </c>
      <c r="B2909" s="1230" t="s">
        <v>2539</v>
      </c>
      <c r="C2909" s="23">
        <v>46132</v>
      </c>
      <c r="E2909" s="250">
        <v>1268</v>
      </c>
      <c r="F2909" s="11" t="s">
        <v>2540</v>
      </c>
      <c r="G2909" t="s">
        <v>1464</v>
      </c>
    </row>
    <row r="2910" spans="1:7">
      <c r="A2910" s="1230" t="s">
        <v>798</v>
      </c>
      <c r="B2910" s="1230" t="s">
        <v>1466</v>
      </c>
      <c r="C2910" s="23">
        <v>46132</v>
      </c>
      <c r="F2910" s="11" t="s">
        <v>2541</v>
      </c>
      <c r="G2910" t="s">
        <v>1464</v>
      </c>
    </row>
    <row r="2911" spans="1:7">
      <c r="A2911" s="1230" t="s">
        <v>830</v>
      </c>
      <c r="B2911" s="1230" t="s">
        <v>2542</v>
      </c>
      <c r="C2911" s="23">
        <v>46132</v>
      </c>
      <c r="D2911" s="11">
        <v>572</v>
      </c>
      <c r="G2911" t="s">
        <v>1464</v>
      </c>
    </row>
    <row r="2912" spans="1:7">
      <c r="A2912" s="1230" t="s">
        <v>870</v>
      </c>
      <c r="B2912" s="1230" t="s">
        <v>1466</v>
      </c>
      <c r="C2912" s="23">
        <v>46132</v>
      </c>
      <c r="D2912" s="11">
        <v>288</v>
      </c>
      <c r="G2912" t="s">
        <v>1464</v>
      </c>
    </row>
    <row r="2913" spans="1:7">
      <c r="A2913" s="1229" t="s">
        <v>804</v>
      </c>
      <c r="B2913" s="1229" t="s">
        <v>52</v>
      </c>
      <c r="C2913" s="23">
        <v>46133</v>
      </c>
      <c r="D2913" s="89">
        <v>1575</v>
      </c>
      <c r="G2913" t="s">
        <v>1464</v>
      </c>
    </row>
    <row r="2914" spans="1:7">
      <c r="A2914" s="1230" t="s">
        <v>820</v>
      </c>
      <c r="B2914" s="1230" t="s">
        <v>54</v>
      </c>
      <c r="C2914" s="23">
        <v>46133</v>
      </c>
      <c r="D2914" s="11">
        <v>866</v>
      </c>
      <c r="G2914" t="s">
        <v>1464</v>
      </c>
    </row>
    <row r="2915" spans="1:7">
      <c r="A2915" s="1230" t="s">
        <v>798</v>
      </c>
      <c r="B2915" s="1230" t="s">
        <v>1466</v>
      </c>
      <c r="C2915" s="23">
        <v>46133</v>
      </c>
      <c r="D2915" s="11">
        <v>290</v>
      </c>
      <c r="G2915" t="s">
        <v>1464</v>
      </c>
    </row>
    <row r="2916" spans="1:7">
      <c r="A2916" s="1230" t="s">
        <v>798</v>
      </c>
      <c r="B2916" s="1230" t="s">
        <v>1466</v>
      </c>
      <c r="C2916" s="23">
        <v>46133</v>
      </c>
      <c r="D2916" s="11">
        <v>477</v>
      </c>
      <c r="G2916" t="s">
        <v>1464</v>
      </c>
    </row>
    <row r="2917" spans="1:7">
      <c r="A2917" s="1230" t="s">
        <v>830</v>
      </c>
      <c r="B2917" s="1230" t="s">
        <v>2542</v>
      </c>
      <c r="C2917" s="23">
        <v>46133</v>
      </c>
      <c r="D2917" s="11">
        <v>776</v>
      </c>
      <c r="G2917" t="s">
        <v>1464</v>
      </c>
    </row>
    <row r="2918" spans="1:7">
      <c r="A2918" s="1230" t="s">
        <v>870</v>
      </c>
      <c r="B2918" s="1230" t="s">
        <v>1466</v>
      </c>
      <c r="C2918" s="23">
        <v>46133</v>
      </c>
      <c r="F2918" s="11" t="s">
        <v>1594</v>
      </c>
      <c r="G2918" t="s">
        <v>1464</v>
      </c>
    </row>
    <row r="2919" spans="1:7">
      <c r="A2919" s="1230" t="s">
        <v>872</v>
      </c>
      <c r="B2919" s="1230"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29" t="s">
        <v>804</v>
      </c>
      <c r="B2923" s="1229" t="s">
        <v>52</v>
      </c>
      <c r="C2923" s="23">
        <v>46134</v>
      </c>
      <c r="D2923" s="11">
        <v>507</v>
      </c>
      <c r="G2923" t="s">
        <v>1464</v>
      </c>
    </row>
    <row r="2924" spans="1:7">
      <c r="A2924" s="1230" t="s">
        <v>820</v>
      </c>
      <c r="B2924" s="1230" t="s">
        <v>54</v>
      </c>
      <c r="C2924" s="23">
        <v>46134</v>
      </c>
      <c r="D2924" s="11">
        <v>969</v>
      </c>
      <c r="G2924" t="s">
        <v>1464</v>
      </c>
    </row>
    <row r="2925" spans="1:7">
      <c r="A2925" s="1230" t="s">
        <v>798</v>
      </c>
      <c r="B2925" s="1230" t="s">
        <v>1466</v>
      </c>
      <c r="C2925" s="23">
        <v>46134</v>
      </c>
      <c r="D2925" s="11">
        <v>183</v>
      </c>
      <c r="G2925" t="s">
        <v>1464</v>
      </c>
    </row>
    <row r="2926" spans="1:7">
      <c r="A2926" s="1230" t="s">
        <v>798</v>
      </c>
      <c r="B2926" s="1230"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3" t="s">
        <v>2544</v>
      </c>
      <c r="G2929" t="s">
        <v>1464</v>
      </c>
    </row>
    <row r="2930" spans="1:7">
      <c r="A2930" s="244" t="s">
        <v>861</v>
      </c>
      <c r="B2930" s="244" t="s">
        <v>858</v>
      </c>
      <c r="C2930" s="23">
        <v>46135</v>
      </c>
      <c r="D2930" s="11">
        <v>285</v>
      </c>
      <c r="G2930" t="s">
        <v>1464</v>
      </c>
    </row>
    <row r="2931" spans="1:7">
      <c r="A2931" s="1229" t="s">
        <v>804</v>
      </c>
      <c r="B2931" s="1229" t="s">
        <v>52</v>
      </c>
      <c r="C2931" s="23">
        <v>46135</v>
      </c>
      <c r="F2931" s="1234" t="s">
        <v>1956</v>
      </c>
      <c r="G2931" t="s">
        <v>1464</v>
      </c>
    </row>
    <row r="2932" spans="1:7">
      <c r="A2932" s="1230" t="s">
        <v>620</v>
      </c>
      <c r="B2932" s="1230" t="s">
        <v>52</v>
      </c>
      <c r="C2932" s="23">
        <v>46135</v>
      </c>
      <c r="D2932" s="89">
        <v>2434</v>
      </c>
      <c r="G2932" t="s">
        <v>1464</v>
      </c>
    </row>
    <row r="2933" spans="1:7">
      <c r="A2933" s="1230" t="s">
        <v>820</v>
      </c>
      <c r="B2933" s="1230" t="s">
        <v>54</v>
      </c>
      <c r="C2933" s="23">
        <v>46135</v>
      </c>
      <c r="D2933" s="11">
        <v>262</v>
      </c>
      <c r="G2933" t="s">
        <v>1464</v>
      </c>
    </row>
    <row r="2934" spans="1:7">
      <c r="A2934" s="1230" t="s">
        <v>798</v>
      </c>
      <c r="B2934" s="1230"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29" t="s">
        <v>435</v>
      </c>
      <c r="B2937" s="1230"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29" t="s">
        <v>807</v>
      </c>
      <c r="B2940" s="1229" t="s">
        <v>54</v>
      </c>
      <c r="C2940" s="23">
        <v>46136</v>
      </c>
      <c r="D2940" s="89">
        <v>1587</v>
      </c>
      <c r="F2940" s="11" t="s">
        <v>2546</v>
      </c>
      <c r="G2940" t="s">
        <v>1464</v>
      </c>
    </row>
    <row r="2941" spans="1:7">
      <c r="A2941" s="1230" t="s">
        <v>804</v>
      </c>
      <c r="B2941" s="1230" t="s">
        <v>52</v>
      </c>
      <c r="C2941" s="23">
        <v>46136</v>
      </c>
      <c r="D2941" s="11">
        <v>354</v>
      </c>
      <c r="G2941" t="s">
        <v>1464</v>
      </c>
    </row>
    <row r="2942" spans="1:7">
      <c r="A2942" s="1230" t="s">
        <v>868</v>
      </c>
      <c r="B2942" s="1230" t="s">
        <v>1466</v>
      </c>
      <c r="C2942" s="23">
        <v>46136</v>
      </c>
      <c r="D2942" s="11">
        <v>339</v>
      </c>
      <c r="G2942" t="s">
        <v>1464</v>
      </c>
    </row>
    <row r="2943" spans="1:7">
      <c r="A2943" s="1230" t="s">
        <v>870</v>
      </c>
      <c r="B2943" s="1230" t="s">
        <v>2382</v>
      </c>
      <c r="C2943" s="23">
        <v>46136</v>
      </c>
      <c r="E2943" s="74">
        <v>488</v>
      </c>
      <c r="F2943" s="11" t="s">
        <v>2547</v>
      </c>
      <c r="G2943" t="s">
        <v>1464</v>
      </c>
    </row>
    <row r="2944" spans="1:7">
      <c r="A2944" s="1230" t="s">
        <v>872</v>
      </c>
      <c r="B2944" s="1230" t="s">
        <v>2382</v>
      </c>
      <c r="C2944" s="23">
        <v>46136</v>
      </c>
      <c r="E2944" s="74">
        <v>400</v>
      </c>
      <c r="F2944" s="11" t="s">
        <v>2548</v>
      </c>
      <c r="G2944" t="s">
        <v>1464</v>
      </c>
    </row>
    <row r="2945" spans="1:7">
      <c r="A2945" s="1230" t="s">
        <v>830</v>
      </c>
      <c r="B2945" s="1230" t="s">
        <v>54</v>
      </c>
      <c r="C2945" s="23">
        <v>46136</v>
      </c>
      <c r="E2945" s="250">
        <v>3306</v>
      </c>
      <c r="F2945" s="11" t="s">
        <v>2549</v>
      </c>
      <c r="G2945" t="s">
        <v>1464</v>
      </c>
    </row>
    <row r="2946" spans="1:7">
      <c r="A2946" s="1231" t="s">
        <v>852</v>
      </c>
      <c r="B2946" s="1230"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29" t="s">
        <v>435</v>
      </c>
      <c r="B2948" s="1230"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29" t="s">
        <v>807</v>
      </c>
      <c r="B2951" s="1229" t="s">
        <v>54</v>
      </c>
      <c r="C2951" s="23">
        <v>46139</v>
      </c>
      <c r="D2951" s="89">
        <v>1339</v>
      </c>
      <c r="G2951" t="s">
        <v>1464</v>
      </c>
    </row>
    <row r="2952" spans="1:7">
      <c r="A2952" s="1230" t="s">
        <v>804</v>
      </c>
      <c r="B2952" s="1230" t="s">
        <v>52</v>
      </c>
      <c r="C2952" s="23">
        <v>46139</v>
      </c>
      <c r="D2952" s="11">
        <v>864</v>
      </c>
      <c r="G2952" t="s">
        <v>1464</v>
      </c>
    </row>
    <row r="2953" spans="1:7">
      <c r="A2953" s="1230" t="s">
        <v>823</v>
      </c>
      <c r="B2953" s="1230" t="s">
        <v>1466</v>
      </c>
      <c r="C2953" s="23">
        <v>46139</v>
      </c>
      <c r="D2953" s="11">
        <v>245</v>
      </c>
      <c r="G2953" t="s">
        <v>1464</v>
      </c>
    </row>
    <row r="2954" spans="1:7">
      <c r="A2954" s="1231" t="s">
        <v>852</v>
      </c>
      <c r="B2954" s="1230" t="s">
        <v>469</v>
      </c>
      <c r="C2954" s="23">
        <v>46139</v>
      </c>
      <c r="F2954" s="1234"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0" t="s">
        <v>798</v>
      </c>
      <c r="B2958" s="1423" t="s">
        <v>1466</v>
      </c>
      <c r="C2958" s="23">
        <v>46140</v>
      </c>
      <c r="D2958" s="11">
        <v>276</v>
      </c>
      <c r="G2958" t="s">
        <v>1464</v>
      </c>
    </row>
    <row r="2959" spans="1:7">
      <c r="A2959" s="1420" t="s">
        <v>807</v>
      </c>
      <c r="B2959" s="1424" t="s">
        <v>2550</v>
      </c>
      <c r="C2959" s="23">
        <v>46140</v>
      </c>
      <c r="D2959" s="11">
        <v>857</v>
      </c>
      <c r="G2959" t="s">
        <v>1464</v>
      </c>
    </row>
    <row r="2960" spans="1:7">
      <c r="A2960" s="1420" t="s">
        <v>804</v>
      </c>
      <c r="B2960" s="1424" t="s">
        <v>52</v>
      </c>
      <c r="C2960" s="23">
        <v>46140</v>
      </c>
      <c r="D2960" s="89">
        <v>674</v>
      </c>
      <c r="G2960" t="s">
        <v>1464</v>
      </c>
    </row>
    <row r="2961" spans="1:7">
      <c r="A2961" s="1422" t="s">
        <v>801</v>
      </c>
      <c r="B2961" s="1421" t="s">
        <v>2550</v>
      </c>
      <c r="C2961" s="23">
        <v>46140</v>
      </c>
      <c r="D2961" s="89">
        <v>2304</v>
      </c>
      <c r="G2961" t="s">
        <v>1464</v>
      </c>
    </row>
    <row r="2962" spans="1:7">
      <c r="A2962" s="1422" t="s">
        <v>823</v>
      </c>
      <c r="B2962" s="1421"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29" t="s">
        <v>1535</v>
      </c>
      <c r="B2967" s="1229" t="s">
        <v>1466</v>
      </c>
      <c r="C2967" s="23">
        <v>46141</v>
      </c>
      <c r="D2967" s="11">
        <v>258</v>
      </c>
      <c r="G2967" t="s">
        <v>1464</v>
      </c>
    </row>
    <row r="2968" spans="1:7">
      <c r="A2968" s="1230" t="s">
        <v>1535</v>
      </c>
      <c r="B2968" s="1230" t="s">
        <v>1466</v>
      </c>
      <c r="C2968" s="23">
        <v>46141</v>
      </c>
      <c r="D2968" s="11">
        <v>383</v>
      </c>
      <c r="G2968" t="s">
        <v>1464</v>
      </c>
    </row>
    <row r="2969" spans="1:7">
      <c r="A2969" s="1230" t="s">
        <v>807</v>
      </c>
      <c r="B2969" s="1230" t="s">
        <v>54</v>
      </c>
      <c r="C2969" s="23">
        <v>46141</v>
      </c>
      <c r="D2969" s="11">
        <v>32</v>
      </c>
      <c r="F2969" s="11" t="s">
        <v>2551</v>
      </c>
      <c r="G2969" t="s">
        <v>1464</v>
      </c>
    </row>
    <row r="2970" spans="1:7">
      <c r="A2970" s="1230" t="s">
        <v>606</v>
      </c>
      <c r="B2970" s="1230" t="s">
        <v>54</v>
      </c>
      <c r="C2970" s="23">
        <v>46141</v>
      </c>
      <c r="D2970" s="11">
        <v>947</v>
      </c>
      <c r="G2970" t="s">
        <v>1464</v>
      </c>
    </row>
    <row r="2971" spans="1:7">
      <c r="A2971" s="1230" t="s">
        <v>620</v>
      </c>
      <c r="B2971" s="1230" t="s">
        <v>52</v>
      </c>
      <c r="C2971" s="23">
        <v>46141</v>
      </c>
      <c r="D2971" s="89">
        <v>1012</v>
      </c>
      <c r="G2971" t="s">
        <v>1464</v>
      </c>
    </row>
    <row r="2972" spans="1:7">
      <c r="A2972" s="1230" t="s">
        <v>801</v>
      </c>
      <c r="B2972" s="1230" t="s">
        <v>54</v>
      </c>
      <c r="C2972" s="23">
        <v>46141</v>
      </c>
      <c r="D2972" s="89">
        <v>1216</v>
      </c>
      <c r="G2972" t="s">
        <v>1464</v>
      </c>
    </row>
    <row r="2973" spans="1:7">
      <c r="A2973" s="1230" t="s">
        <v>804</v>
      </c>
      <c r="B2973" s="1230"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29" t="s">
        <v>798</v>
      </c>
      <c r="B2979" s="1229" t="s">
        <v>1466</v>
      </c>
      <c r="C2979" s="23">
        <v>46142</v>
      </c>
      <c r="D2979" s="11">
        <v>285</v>
      </c>
      <c r="G2979" t="s">
        <v>1464</v>
      </c>
    </row>
    <row r="2980" spans="1:7">
      <c r="A2980" s="1230" t="s">
        <v>798</v>
      </c>
      <c r="B2980" s="1230" t="s">
        <v>1466</v>
      </c>
      <c r="C2980" s="23">
        <v>46142</v>
      </c>
      <c r="D2980" s="11">
        <v>140</v>
      </c>
      <c r="F2980" s="11" t="s">
        <v>1594</v>
      </c>
      <c r="G2980" t="s">
        <v>1464</v>
      </c>
    </row>
    <row r="2981" spans="1:7">
      <c r="A2981" s="1230" t="s">
        <v>606</v>
      </c>
      <c r="B2981" s="1230" t="s">
        <v>54</v>
      </c>
      <c r="C2981" s="23">
        <v>46142</v>
      </c>
      <c r="D2981" s="89">
        <v>1381</v>
      </c>
      <c r="G2981" t="s">
        <v>1464</v>
      </c>
    </row>
    <row r="2982" spans="1:7">
      <c r="A2982" s="1431" t="s">
        <v>852</v>
      </c>
      <c r="B2982" s="1230" t="s">
        <v>469</v>
      </c>
      <c r="C2982" s="23">
        <v>46142</v>
      </c>
      <c r="D2982" s="89">
        <v>2018</v>
      </c>
      <c r="G2982" t="s">
        <v>1464</v>
      </c>
    </row>
    <row r="2983" spans="1:7">
      <c r="A2983" s="1229" t="s">
        <v>801</v>
      </c>
      <c r="B2983" s="1230" t="s">
        <v>54</v>
      </c>
      <c r="C2983" s="23">
        <v>46142</v>
      </c>
      <c r="D2983" s="89">
        <v>2932</v>
      </c>
      <c r="G2983" t="s">
        <v>1464</v>
      </c>
    </row>
    <row r="2984" spans="1:7">
      <c r="A2984" s="1230" t="s">
        <v>804</v>
      </c>
      <c r="B2984" s="1230" t="s">
        <v>52</v>
      </c>
      <c r="C2984" s="23">
        <v>46142</v>
      </c>
      <c r="D2984" s="11">
        <v>165</v>
      </c>
      <c r="G2984" t="s">
        <v>1464</v>
      </c>
    </row>
    <row r="2985" spans="1:7">
      <c r="A2985" s="240" t="s">
        <v>596</v>
      </c>
      <c r="B2985" s="240" t="s">
        <v>858</v>
      </c>
      <c r="C2985" s="23">
        <v>46143</v>
      </c>
      <c r="D2985" s="11">
        <v>549</v>
      </c>
      <c r="G2985" t="s">
        <v>2554</v>
      </c>
    </row>
    <row r="2986" spans="1:7">
      <c r="A2986" s="1229" t="s">
        <v>798</v>
      </c>
      <c r="B2986" s="1229" t="s">
        <v>1466</v>
      </c>
      <c r="C2986" s="23">
        <v>46143</v>
      </c>
      <c r="F2986" s="11" t="s">
        <v>1687</v>
      </c>
      <c r="G2986" t="s">
        <v>2554</v>
      </c>
    </row>
    <row r="2987" spans="1:7">
      <c r="A2987" s="1230" t="s">
        <v>852</v>
      </c>
      <c r="B2987" s="1230" t="s">
        <v>469</v>
      </c>
      <c r="C2987" s="23">
        <v>46143</v>
      </c>
      <c r="D2987" s="89">
        <v>1563</v>
      </c>
      <c r="G2987" t="s">
        <v>2554</v>
      </c>
    </row>
    <row r="2988" spans="1:7">
      <c r="A2988" s="240" t="s">
        <v>596</v>
      </c>
      <c r="B2988" s="240" t="s">
        <v>858</v>
      </c>
      <c r="C2988" s="23">
        <v>46146</v>
      </c>
      <c r="D2988" s="11">
        <v>847</v>
      </c>
      <c r="G2988" t="s">
        <v>2554</v>
      </c>
    </row>
    <row r="2989" spans="1:7">
      <c r="A2989" s="1229" t="s">
        <v>801</v>
      </c>
      <c r="B2989" s="1229" t="s">
        <v>54</v>
      </c>
      <c r="C2989" s="23">
        <v>46146</v>
      </c>
      <c r="D2989" s="11">
        <v>350</v>
      </c>
      <c r="G2989" t="s">
        <v>2554</v>
      </c>
    </row>
    <row r="2990" spans="1:7">
      <c r="A2990" s="1230" t="s">
        <v>606</v>
      </c>
      <c r="B2990" s="1230" t="s">
        <v>54</v>
      </c>
      <c r="C2990" s="23">
        <v>46146</v>
      </c>
      <c r="D2990" s="11">
        <v>897</v>
      </c>
      <c r="G2990" t="s">
        <v>2554</v>
      </c>
    </row>
    <row r="2991" spans="1:7">
      <c r="A2991" s="1230" t="s">
        <v>620</v>
      </c>
      <c r="B2991" s="1230" t="s">
        <v>52</v>
      </c>
      <c r="C2991" s="23">
        <v>46146</v>
      </c>
      <c r="D2991" s="11">
        <v>757</v>
      </c>
      <c r="G2991" t="s">
        <v>2554</v>
      </c>
    </row>
    <row r="2992" spans="1:7">
      <c r="A2992" s="1230" t="s">
        <v>852</v>
      </c>
      <c r="B2992" s="1230" t="s">
        <v>2555</v>
      </c>
      <c r="C2992" s="23">
        <v>46146</v>
      </c>
      <c r="D2992" s="11">
        <v>699</v>
      </c>
      <c r="G2992" t="s">
        <v>2554</v>
      </c>
    </row>
    <row r="2993" spans="1:7">
      <c r="A2993" s="240" t="s">
        <v>596</v>
      </c>
      <c r="B2993" s="240" t="s">
        <v>858</v>
      </c>
      <c r="C2993" s="23">
        <v>46147</v>
      </c>
      <c r="D2993" s="11">
        <v>555</v>
      </c>
      <c r="G2993" t="s">
        <v>2554</v>
      </c>
    </row>
    <row r="2994" spans="1:7">
      <c r="A2994" s="1229" t="s">
        <v>798</v>
      </c>
      <c r="B2994" s="1229" t="s">
        <v>1466</v>
      </c>
      <c r="C2994" s="23">
        <v>46147</v>
      </c>
      <c r="D2994" s="11">
        <v>110</v>
      </c>
      <c r="G2994" t="s">
        <v>2554</v>
      </c>
    </row>
    <row r="2995" spans="1:7">
      <c r="A2995" s="1230" t="s">
        <v>603</v>
      </c>
      <c r="B2995" s="1230" t="s">
        <v>54</v>
      </c>
      <c r="C2995" s="23">
        <v>46147</v>
      </c>
      <c r="D2995" s="11">
        <v>473</v>
      </c>
      <c r="G2995" t="s">
        <v>2554</v>
      </c>
    </row>
    <row r="2996" spans="1:7">
      <c r="A2996" s="1230" t="s">
        <v>606</v>
      </c>
      <c r="B2996" s="1230" t="s">
        <v>54</v>
      </c>
      <c r="C2996" s="23">
        <v>46147</v>
      </c>
      <c r="D2996" s="11">
        <v>408</v>
      </c>
      <c r="G2996" t="s">
        <v>2554</v>
      </c>
    </row>
    <row r="2997" spans="1:7">
      <c r="A2997" s="1230" t="s">
        <v>852</v>
      </c>
      <c r="B2997" s="1230" t="s">
        <v>2555</v>
      </c>
      <c r="C2997" s="23">
        <v>46147</v>
      </c>
      <c r="D2997" s="11">
        <v>463</v>
      </c>
      <c r="G2997" t="s">
        <v>2554</v>
      </c>
    </row>
    <row r="2998" spans="1:7">
      <c r="A2998" s="1230" t="s">
        <v>699</v>
      </c>
      <c r="B2998" s="1230" t="s">
        <v>54</v>
      </c>
      <c r="C2998" s="23">
        <v>46147</v>
      </c>
      <c r="D2998" s="89">
        <v>1174</v>
      </c>
      <c r="G2998" t="s">
        <v>2554</v>
      </c>
    </row>
    <row r="2999" spans="1:7">
      <c r="A2999" s="1230" t="s">
        <v>709</v>
      </c>
      <c r="B2999" s="1230" t="s">
        <v>1466</v>
      </c>
      <c r="C2999" s="23">
        <v>46147</v>
      </c>
      <c r="D2999" s="11">
        <v>521</v>
      </c>
      <c r="G2999" t="s">
        <v>2554</v>
      </c>
    </row>
    <row r="3000" spans="1:7">
      <c r="A3000" s="240" t="s">
        <v>596</v>
      </c>
      <c r="B3000" s="240" t="s">
        <v>858</v>
      </c>
      <c r="C3000" s="23">
        <v>46148</v>
      </c>
      <c r="D3000" s="11">
        <v>831</v>
      </c>
      <c r="G3000" t="s">
        <v>2554</v>
      </c>
    </row>
    <row r="3001" spans="1:7">
      <c r="A3001" s="1229" t="s">
        <v>820</v>
      </c>
      <c r="B3001" s="1229" t="s">
        <v>2382</v>
      </c>
      <c r="C3001" s="23">
        <v>46148</v>
      </c>
      <c r="E3001" s="250">
        <v>17400</v>
      </c>
      <c r="F3001" s="11" t="s">
        <v>2556</v>
      </c>
      <c r="G3001" t="s">
        <v>2554</v>
      </c>
    </row>
    <row r="3002" spans="1:7">
      <c r="A3002" s="1229" t="s">
        <v>820</v>
      </c>
      <c r="B3002" s="1229" t="s">
        <v>54</v>
      </c>
      <c r="C3002" s="23">
        <v>46148</v>
      </c>
      <c r="F3002" s="11" t="s">
        <v>2557</v>
      </c>
      <c r="G3002" t="s">
        <v>2554</v>
      </c>
    </row>
    <row r="3003" spans="1:7">
      <c r="A3003" s="1230" t="s">
        <v>603</v>
      </c>
      <c r="B3003" s="1230" t="s">
        <v>54</v>
      </c>
      <c r="C3003" s="23">
        <v>46148</v>
      </c>
      <c r="D3003" s="89">
        <v>1258</v>
      </c>
      <c r="G3003" t="s">
        <v>2554</v>
      </c>
    </row>
    <row r="3004" spans="1:7">
      <c r="A3004" s="1230" t="s">
        <v>622</v>
      </c>
      <c r="B3004" s="1230" t="s">
        <v>52</v>
      </c>
      <c r="C3004" s="23">
        <v>46148</v>
      </c>
      <c r="D3004" s="11">
        <v>873</v>
      </c>
      <c r="G3004" t="s">
        <v>2554</v>
      </c>
    </row>
    <row r="3005" spans="1:7">
      <c r="A3005" s="1230" t="s">
        <v>852</v>
      </c>
      <c r="B3005" s="1230" t="s">
        <v>2555</v>
      </c>
      <c r="C3005" s="23">
        <v>46148</v>
      </c>
      <c r="D3005" s="11">
        <v>561</v>
      </c>
      <c r="G3005" t="s">
        <v>2554</v>
      </c>
    </row>
    <row r="3006" spans="1:7">
      <c r="A3006" s="1230" t="s">
        <v>699</v>
      </c>
      <c r="B3006" s="1230" t="s">
        <v>54</v>
      </c>
      <c r="C3006" s="23">
        <v>46148</v>
      </c>
      <c r="D3006" s="89">
        <v>1060</v>
      </c>
      <c r="G3006" t="s">
        <v>2554</v>
      </c>
    </row>
    <row r="3007" spans="1:7">
      <c r="A3007" s="1230" t="s">
        <v>709</v>
      </c>
      <c r="B3007" s="1230"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58" t="s">
        <v>2323</v>
      </c>
      <c r="G3010" t="s">
        <v>2554</v>
      </c>
    </row>
    <row r="3011" spans="1:7">
      <c r="A3011" s="1229" t="s">
        <v>603</v>
      </c>
      <c r="B3011" s="1229" t="s">
        <v>54</v>
      </c>
      <c r="C3011" s="23">
        <v>46149</v>
      </c>
      <c r="D3011" s="89">
        <v>1494</v>
      </c>
      <c r="G3011" t="s">
        <v>2554</v>
      </c>
    </row>
    <row r="3012" spans="1:7">
      <c r="A3012" s="1230" t="s">
        <v>622</v>
      </c>
      <c r="B3012" s="1230" t="s">
        <v>52</v>
      </c>
      <c r="C3012" s="23">
        <v>46149</v>
      </c>
      <c r="D3012" s="11">
        <v>449</v>
      </c>
      <c r="G3012" t="s">
        <v>2554</v>
      </c>
    </row>
    <row r="3013" spans="1:7">
      <c r="A3013" s="1230" t="s">
        <v>852</v>
      </c>
      <c r="B3013" s="1230" t="s">
        <v>2555</v>
      </c>
      <c r="C3013" s="23">
        <v>46149</v>
      </c>
      <c r="D3013" s="11">
        <v>129</v>
      </c>
      <c r="G3013" t="s">
        <v>2554</v>
      </c>
    </row>
    <row r="3014" spans="1:7">
      <c r="A3014" s="1231" t="s">
        <v>699</v>
      </c>
      <c r="B3014" s="1230" t="s">
        <v>54</v>
      </c>
      <c r="C3014" s="23">
        <v>46149</v>
      </c>
      <c r="D3014" s="11">
        <v>818</v>
      </c>
      <c r="G3014" t="s">
        <v>2554</v>
      </c>
    </row>
    <row r="3015" spans="1:7">
      <c r="A3015" s="1230" t="s">
        <v>1536</v>
      </c>
      <c r="B3015" s="1230" t="s">
        <v>2555</v>
      </c>
      <c r="C3015" s="23">
        <v>46149</v>
      </c>
      <c r="F3015" s="1459" t="s">
        <v>1742</v>
      </c>
      <c r="G3015" t="s">
        <v>2554</v>
      </c>
    </row>
    <row r="3016" spans="1:7">
      <c r="A3016" s="1230" t="s">
        <v>709</v>
      </c>
      <c r="B3016" s="1230" t="s">
        <v>1466</v>
      </c>
      <c r="C3016" s="23">
        <v>46149</v>
      </c>
      <c r="D3016" s="11">
        <v>707</v>
      </c>
      <c r="F3016" s="11" t="s">
        <v>1594</v>
      </c>
      <c r="G3016" t="s">
        <v>2554</v>
      </c>
    </row>
    <row r="3017" spans="1:7">
      <c r="A3017" s="1229" t="s">
        <v>801</v>
      </c>
      <c r="B3017" s="1229" t="s">
        <v>2559</v>
      </c>
      <c r="C3017" s="23">
        <v>46149</v>
      </c>
      <c r="E3017" s="250">
        <v>7552</v>
      </c>
      <c r="F3017" s="11" t="s">
        <v>2560</v>
      </c>
      <c r="G3017" t="s">
        <v>2554</v>
      </c>
    </row>
    <row r="3018" spans="1:7">
      <c r="A3018" s="1230" t="s">
        <v>600</v>
      </c>
      <c r="B3018" s="1230" t="s">
        <v>52</v>
      </c>
      <c r="C3018" s="23">
        <v>46149</v>
      </c>
      <c r="D3018" s="11">
        <v>513</v>
      </c>
      <c r="G3018" t="s">
        <v>2554</v>
      </c>
    </row>
    <row r="3019" spans="1:7">
      <c r="A3019" s="240" t="s">
        <v>775</v>
      </c>
      <c r="B3019" s="240" t="s">
        <v>2543</v>
      </c>
      <c r="C3019" s="23">
        <v>46149</v>
      </c>
      <c r="D3019" s="11">
        <v>8</v>
      </c>
      <c r="F3019" s="11" t="s">
        <v>2561</v>
      </c>
      <c r="G3019" t="s">
        <v>2554</v>
      </c>
    </row>
    <row r="3020" spans="1:7">
      <c r="A3020" s="1229" t="s">
        <v>798</v>
      </c>
      <c r="B3020" s="1229" t="s">
        <v>2559</v>
      </c>
      <c r="C3020" s="23">
        <v>46150</v>
      </c>
      <c r="E3020" s="250">
        <v>7946</v>
      </c>
      <c r="F3020" s="11" t="s">
        <v>2562</v>
      </c>
      <c r="G3020" t="s">
        <v>2554</v>
      </c>
    </row>
    <row r="3021" spans="1:7">
      <c r="A3021" s="1231" t="s">
        <v>699</v>
      </c>
      <c r="B3021" s="1230" t="s">
        <v>54</v>
      </c>
      <c r="C3021" s="23">
        <v>46150</v>
      </c>
      <c r="D3021" s="11">
        <v>441</v>
      </c>
      <c r="G3021" t="s">
        <v>2554</v>
      </c>
    </row>
    <row r="3022" spans="1:7">
      <c r="A3022" s="1230" t="s">
        <v>1536</v>
      </c>
      <c r="B3022" s="1230" t="s">
        <v>2555</v>
      </c>
      <c r="C3022" s="23">
        <v>46150</v>
      </c>
      <c r="D3022" s="89">
        <v>1540</v>
      </c>
      <c r="G3022" t="s">
        <v>2554</v>
      </c>
    </row>
    <row r="3023" spans="1:7">
      <c r="A3023" s="1230" t="s">
        <v>709</v>
      </c>
      <c r="B3023" s="1230" t="s">
        <v>1466</v>
      </c>
      <c r="C3023" s="23">
        <v>46150</v>
      </c>
      <c r="D3023" s="11">
        <v>512</v>
      </c>
      <c r="G3023" t="s">
        <v>2554</v>
      </c>
    </row>
    <row r="3024" spans="1:7">
      <c r="A3024" s="1230" t="s">
        <v>709</v>
      </c>
      <c r="B3024" s="1241" t="s">
        <v>2559</v>
      </c>
      <c r="C3024" s="23">
        <v>46150</v>
      </c>
      <c r="E3024" s="250">
        <v>2142</v>
      </c>
      <c r="F3024" s="11" t="s">
        <v>2563</v>
      </c>
      <c r="G3024" t="s">
        <v>2554</v>
      </c>
    </row>
    <row r="3025" spans="1:7">
      <c r="A3025" s="240" t="s">
        <v>778</v>
      </c>
      <c r="B3025" s="240" t="s">
        <v>2543</v>
      </c>
      <c r="C3025" s="23">
        <v>46150</v>
      </c>
      <c r="D3025" s="11">
        <v>630</v>
      </c>
      <c r="G3025" t="s">
        <v>2554</v>
      </c>
    </row>
    <row r="3026" spans="1:7">
      <c r="A3026" s="1184" t="s">
        <v>596</v>
      </c>
      <c r="B3026" s="1184" t="s">
        <v>858</v>
      </c>
      <c r="C3026" s="23">
        <v>46153</v>
      </c>
      <c r="D3026" s="11">
        <v>217</v>
      </c>
      <c r="G3026" t="s">
        <v>2554</v>
      </c>
    </row>
    <row r="3027" spans="1:7">
      <c r="A3027" s="1241" t="s">
        <v>603</v>
      </c>
      <c r="B3027" s="1241" t="s">
        <v>54</v>
      </c>
      <c r="C3027" s="23">
        <v>46153</v>
      </c>
      <c r="G3027" t="s">
        <v>2554</v>
      </c>
    </row>
    <row r="3028" spans="1:7">
      <c r="A3028" s="1497" t="s">
        <v>620</v>
      </c>
      <c r="B3028" s="1242" t="s">
        <v>52</v>
      </c>
      <c r="C3028" s="23">
        <v>46153</v>
      </c>
      <c r="D3028" s="89">
        <v>1627</v>
      </c>
      <c r="F3028" s="11" t="s">
        <v>2564</v>
      </c>
      <c r="G3028" t="s">
        <v>2554</v>
      </c>
    </row>
    <row r="3029" spans="1:7">
      <c r="A3029" s="1498" t="s">
        <v>624</v>
      </c>
      <c r="B3029" s="1500" t="s">
        <v>471</v>
      </c>
      <c r="C3029" s="23">
        <v>46153</v>
      </c>
      <c r="G3029" t="s">
        <v>2554</v>
      </c>
    </row>
    <row r="3030" spans="1:7">
      <c r="A3030" s="1499" t="s">
        <v>681</v>
      </c>
      <c r="B3030" s="1499" t="s">
        <v>2555</v>
      </c>
      <c r="C3030" s="23">
        <v>46153</v>
      </c>
      <c r="G3030" t="s">
        <v>2554</v>
      </c>
    </row>
    <row r="3031" spans="1:7">
      <c r="A3031" s="1500" t="s">
        <v>699</v>
      </c>
      <c r="B3031" s="1500" t="s">
        <v>54</v>
      </c>
      <c r="C3031" s="23">
        <v>46153</v>
      </c>
      <c r="G3031" t="s">
        <v>2554</v>
      </c>
    </row>
    <row r="3032" spans="1:7">
      <c r="A3032" s="1499" t="s">
        <v>709</v>
      </c>
      <c r="B3032" s="1499" t="s">
        <v>1466</v>
      </c>
      <c r="C3032" s="23">
        <v>46153</v>
      </c>
      <c r="G3032" t="s">
        <v>2554</v>
      </c>
    </row>
    <row r="3033" spans="1:7">
      <c r="A3033" s="1184" t="s">
        <v>780</v>
      </c>
      <c r="B3033" s="1184"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3439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993F41-152F-4011-9B36-D97DD196DC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2026-05-11T19:56:40Z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